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ACON\Manual\"/>
    </mc:Choice>
  </mc:AlternateContent>
  <bookViews>
    <workbookView xWindow="0" yWindow="0" windowWidth="8484" windowHeight="9000" tabRatio="857" firstSheet="1" activeTab="7"/>
  </bookViews>
  <sheets>
    <sheet name="PosDrive정보" sheetId="32" r:id="rId1"/>
    <sheet name="시운전순서" sheetId="3" r:id="rId2"/>
    <sheet name="1_Drive및Motor정보" sheetId="34" r:id="rId3"/>
    <sheet name="2_OPT카드설정(1)" sheetId="33" r:id="rId4"/>
    <sheet name="2_OPT카드설정(2)" sheetId="39" r:id="rId5"/>
    <sheet name="3_운전방안(1)" sheetId="6" r:id="rId6"/>
    <sheet name="3_운전방안(2)" sheetId="35" r:id="rId7"/>
    <sheet name="3_운전방안(3)" sheetId="37" r:id="rId8"/>
    <sheet name="3_운전방안(4)" sheetId="38" r:id="rId9"/>
    <sheet name="4_시운전설정(Par)" sheetId="26" r:id="rId10"/>
    <sheet name="ShopTest절차" sheetId="40" r:id="rId11"/>
    <sheet name="기직TEST(포장)" sheetId="30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37" l="1"/>
  <c r="H41" i="37"/>
  <c r="H40" i="37"/>
  <c r="H39" i="37"/>
  <c r="H38" i="37"/>
  <c r="H37" i="37"/>
  <c r="H36" i="37"/>
  <c r="H35" i="37"/>
  <c r="H34" i="37"/>
  <c r="H33" i="37"/>
  <c r="H32" i="37"/>
  <c r="H31" i="37"/>
  <c r="H30" i="37"/>
  <c r="H29" i="37"/>
  <c r="H28" i="37"/>
  <c r="H27" i="37"/>
  <c r="H26" i="37"/>
  <c r="H25" i="37"/>
  <c r="H24" i="37"/>
  <c r="H23" i="37"/>
  <c r="H22" i="37"/>
  <c r="H21" i="37"/>
  <c r="H20" i="37"/>
  <c r="H19" i="37"/>
  <c r="H18" i="37"/>
  <c r="H17" i="37"/>
  <c r="H16" i="37"/>
  <c r="H15" i="37"/>
  <c r="H14" i="37"/>
  <c r="H13" i="37"/>
  <c r="H12" i="37"/>
  <c r="H11" i="37"/>
  <c r="H10" i="37"/>
  <c r="H9" i="37"/>
  <c r="H8" i="37"/>
  <c r="H7" i="37"/>
  <c r="X41" i="37" l="1"/>
  <c r="X40" i="37"/>
  <c r="X39" i="37"/>
  <c r="X38" i="37"/>
  <c r="X37" i="37"/>
  <c r="X36" i="37"/>
  <c r="X35" i="37"/>
  <c r="X34" i="37"/>
  <c r="X33" i="37"/>
  <c r="X32" i="37"/>
  <c r="X31" i="37"/>
  <c r="X30" i="37"/>
  <c r="X29" i="37"/>
  <c r="X28" i="37"/>
  <c r="X27" i="37"/>
  <c r="X26" i="37"/>
  <c r="X25" i="37"/>
  <c r="X24" i="37"/>
  <c r="X23" i="37"/>
  <c r="X22" i="37"/>
  <c r="X21" i="37"/>
  <c r="X20" i="37"/>
  <c r="X19" i="37"/>
  <c r="X18" i="37"/>
  <c r="X17" i="37"/>
  <c r="X16" i="37"/>
  <c r="X15" i="37"/>
  <c r="X14" i="37"/>
  <c r="X13" i="37"/>
  <c r="X12" i="37"/>
  <c r="X11" i="37"/>
  <c r="X10" i="37"/>
  <c r="X9" i="37"/>
  <c r="X8" i="37"/>
  <c r="X6" i="37"/>
  <c r="X7" i="37"/>
  <c r="N159" i="26" l="1"/>
  <c r="I159" i="26"/>
  <c r="AF41" i="34" l="1"/>
  <c r="AF40" i="34"/>
  <c r="AF39" i="34"/>
  <c r="AF38" i="34"/>
  <c r="AF37" i="34"/>
  <c r="AF36" i="34"/>
  <c r="AF35" i="34"/>
  <c r="AF34" i="34"/>
  <c r="AF33" i="34"/>
  <c r="AF32" i="34"/>
  <c r="AF31" i="34"/>
  <c r="AF30" i="34"/>
  <c r="AF29" i="34"/>
  <c r="AF28" i="34"/>
  <c r="AF27" i="34"/>
  <c r="AF26" i="34"/>
  <c r="AF25" i="34"/>
  <c r="AF24" i="34"/>
  <c r="AF23" i="34"/>
  <c r="AF22" i="34"/>
  <c r="AF21" i="34"/>
  <c r="AF20" i="34"/>
  <c r="AF19" i="34"/>
  <c r="AF18" i="34"/>
  <c r="AF17" i="34"/>
  <c r="AF16" i="34"/>
  <c r="AF15" i="34"/>
  <c r="AF14" i="34"/>
  <c r="AF13" i="34"/>
  <c r="AF12" i="34"/>
  <c r="AF11" i="34"/>
  <c r="AF10" i="34"/>
  <c r="AF9" i="34"/>
  <c r="AF8" i="34"/>
  <c r="AF7" i="34"/>
  <c r="AF6" i="34"/>
  <c r="AQ185" i="26" l="1"/>
  <c r="AP185" i="26"/>
  <c r="AO185" i="26"/>
  <c r="AN185" i="26"/>
  <c r="AM185" i="26"/>
  <c r="AL185" i="26"/>
  <c r="AK185" i="26"/>
  <c r="AJ185" i="26"/>
  <c r="AI185" i="26"/>
  <c r="AH185" i="26"/>
  <c r="AG185" i="26"/>
  <c r="AF185" i="26"/>
  <c r="AE185" i="26"/>
  <c r="AD185" i="26"/>
  <c r="AC185" i="26"/>
  <c r="AB185" i="26"/>
  <c r="AA185" i="26"/>
  <c r="Z185" i="26"/>
  <c r="Y185" i="26"/>
  <c r="X185" i="26"/>
  <c r="W185" i="26"/>
  <c r="V185" i="26"/>
  <c r="U185" i="26"/>
  <c r="T185" i="26"/>
  <c r="S185" i="26"/>
  <c r="R185" i="26"/>
  <c r="Q185" i="26"/>
  <c r="P185" i="26"/>
  <c r="O185" i="26"/>
  <c r="N185" i="26"/>
  <c r="M185" i="26"/>
  <c r="L185" i="26"/>
  <c r="K185" i="26"/>
  <c r="J185" i="26"/>
  <c r="I185" i="26"/>
  <c r="AQ184" i="26"/>
  <c r="AP184" i="26"/>
  <c r="AO184" i="26"/>
  <c r="AN184" i="26"/>
  <c r="AM184" i="26"/>
  <c r="AL184" i="26"/>
  <c r="AK184" i="26"/>
  <c r="AJ184" i="26"/>
  <c r="AI184" i="26"/>
  <c r="AH184" i="26"/>
  <c r="AG184" i="26"/>
  <c r="AF184" i="26"/>
  <c r="AE184" i="26"/>
  <c r="AD184" i="26"/>
  <c r="AC184" i="26"/>
  <c r="AB184" i="26"/>
  <c r="AA184" i="26"/>
  <c r="Z184" i="26"/>
  <c r="Y184" i="26"/>
  <c r="X184" i="26"/>
  <c r="W184" i="26"/>
  <c r="V184" i="26"/>
  <c r="U184" i="26"/>
  <c r="T184" i="26"/>
  <c r="S184" i="26"/>
  <c r="R184" i="26"/>
  <c r="Q184" i="26"/>
  <c r="P184" i="26"/>
  <c r="O184" i="26"/>
  <c r="N184" i="26"/>
  <c r="M184" i="26"/>
  <c r="L184" i="26"/>
  <c r="K184" i="26"/>
  <c r="J184" i="26"/>
  <c r="I184" i="26"/>
  <c r="AQ181" i="26"/>
  <c r="AP181" i="26"/>
  <c r="AO181" i="26"/>
  <c r="AN181" i="26"/>
  <c r="AM181" i="26"/>
  <c r="AL181" i="26"/>
  <c r="AK181" i="26"/>
  <c r="AJ181" i="26"/>
  <c r="AI181" i="26"/>
  <c r="AH181" i="26"/>
  <c r="AG181" i="26"/>
  <c r="AF181" i="26"/>
  <c r="AE181" i="26"/>
  <c r="AD181" i="26"/>
  <c r="AC181" i="26"/>
  <c r="AB181" i="26"/>
  <c r="AA181" i="26"/>
  <c r="Z181" i="26"/>
  <c r="Y181" i="26"/>
  <c r="X181" i="26"/>
  <c r="W181" i="26"/>
  <c r="V181" i="26"/>
  <c r="U181" i="26"/>
  <c r="T181" i="26"/>
  <c r="S181" i="26"/>
  <c r="R181" i="26"/>
  <c r="Q181" i="26"/>
  <c r="P181" i="26"/>
  <c r="O181" i="26"/>
  <c r="N181" i="26"/>
  <c r="M181" i="26"/>
  <c r="L181" i="26"/>
  <c r="K181" i="26"/>
  <c r="J181" i="26"/>
  <c r="I181" i="26"/>
  <c r="AQ180" i="26"/>
  <c r="AP180" i="26"/>
  <c r="AO180" i="26"/>
  <c r="AN180" i="26"/>
  <c r="AM180" i="26"/>
  <c r="AL180" i="26"/>
  <c r="AK180" i="26"/>
  <c r="AJ180" i="26"/>
  <c r="AI180" i="26"/>
  <c r="AH180" i="26"/>
  <c r="AG180" i="26"/>
  <c r="AF180" i="26"/>
  <c r="AE180" i="26"/>
  <c r="AD180" i="26"/>
  <c r="AC180" i="26"/>
  <c r="AB180" i="26"/>
  <c r="AA180" i="26"/>
  <c r="Z180" i="26"/>
  <c r="Y180" i="26"/>
  <c r="X180" i="26"/>
  <c r="W180" i="26"/>
  <c r="V180" i="26"/>
  <c r="U180" i="26"/>
  <c r="T180" i="26"/>
  <c r="S180" i="26"/>
  <c r="R180" i="26"/>
  <c r="Q180" i="26"/>
  <c r="P180" i="26"/>
  <c r="O180" i="26"/>
  <c r="N180" i="26"/>
  <c r="M180" i="26"/>
  <c r="L180" i="26"/>
  <c r="K180" i="26"/>
  <c r="J180" i="26"/>
  <c r="I180" i="26"/>
  <c r="I191" i="26"/>
  <c r="I192" i="26"/>
  <c r="I193" i="26"/>
  <c r="I194" i="26"/>
  <c r="I195" i="26"/>
  <c r="I196" i="26"/>
  <c r="I197" i="26"/>
  <c r="I198" i="26"/>
  <c r="I199" i="26"/>
  <c r="I200" i="26"/>
  <c r="I204" i="26"/>
  <c r="I210" i="26"/>
  <c r="AQ357" i="26" l="1"/>
  <c r="AP357" i="26"/>
  <c r="AO357" i="26"/>
  <c r="AN357" i="26"/>
  <c r="AM357" i="26"/>
  <c r="AL357" i="26"/>
  <c r="AK357" i="26"/>
  <c r="AJ357" i="26"/>
  <c r="AI357" i="26"/>
  <c r="AH357" i="26"/>
  <c r="AG357" i="26"/>
  <c r="AF357" i="26"/>
  <c r="AE357" i="26"/>
  <c r="AD357" i="26"/>
  <c r="AC357" i="26"/>
  <c r="AB357" i="26"/>
  <c r="AA357" i="26"/>
  <c r="Z357" i="26"/>
  <c r="Y357" i="26"/>
  <c r="X357" i="26"/>
  <c r="W357" i="26"/>
  <c r="V357" i="26"/>
  <c r="U357" i="26"/>
  <c r="T357" i="26"/>
  <c r="S357" i="26"/>
  <c r="R357" i="26"/>
  <c r="Q357" i="26"/>
  <c r="P357" i="26"/>
  <c r="O357" i="26"/>
  <c r="N357" i="26"/>
  <c r="M357" i="26"/>
  <c r="L357" i="26"/>
  <c r="K357" i="26"/>
  <c r="J357" i="26"/>
  <c r="I357" i="26"/>
  <c r="AQ356" i="26"/>
  <c r="AP356" i="26"/>
  <c r="AO356" i="26"/>
  <c r="AN356" i="26"/>
  <c r="AM356" i="26"/>
  <c r="AL356" i="26"/>
  <c r="AK356" i="26"/>
  <c r="AJ356" i="26"/>
  <c r="AI356" i="26"/>
  <c r="AH356" i="26"/>
  <c r="AG356" i="26"/>
  <c r="AF356" i="26"/>
  <c r="AE356" i="26"/>
  <c r="AD356" i="26"/>
  <c r="AC356" i="26"/>
  <c r="AB356" i="26"/>
  <c r="AA356" i="26"/>
  <c r="Z356" i="26"/>
  <c r="Y356" i="26"/>
  <c r="X356" i="26"/>
  <c r="W356" i="26"/>
  <c r="V356" i="26"/>
  <c r="U356" i="26"/>
  <c r="T356" i="26"/>
  <c r="S356" i="26"/>
  <c r="R356" i="26"/>
  <c r="Q356" i="26"/>
  <c r="P356" i="26"/>
  <c r="O356" i="26"/>
  <c r="N356" i="26"/>
  <c r="M356" i="26"/>
  <c r="L356" i="26"/>
  <c r="K356" i="26"/>
  <c r="J356" i="26"/>
  <c r="I356" i="26"/>
  <c r="AQ355" i="26"/>
  <c r="AP355" i="26"/>
  <c r="AO355" i="26"/>
  <c r="AN355" i="26"/>
  <c r="AM355" i="26"/>
  <c r="AL355" i="26"/>
  <c r="AK355" i="26"/>
  <c r="AJ355" i="26"/>
  <c r="AI355" i="26"/>
  <c r="AH355" i="26"/>
  <c r="AG355" i="26"/>
  <c r="AF355" i="26"/>
  <c r="AE355" i="26"/>
  <c r="AD355" i="26"/>
  <c r="AC355" i="26"/>
  <c r="AB355" i="26"/>
  <c r="AA355" i="26"/>
  <c r="Z355" i="26"/>
  <c r="Y355" i="26"/>
  <c r="X355" i="26"/>
  <c r="W355" i="26"/>
  <c r="V355" i="26"/>
  <c r="U355" i="26"/>
  <c r="T355" i="26"/>
  <c r="S355" i="26"/>
  <c r="R355" i="26"/>
  <c r="Q355" i="26"/>
  <c r="P355" i="26"/>
  <c r="O355" i="26"/>
  <c r="N355" i="26"/>
  <c r="M355" i="26"/>
  <c r="L355" i="26"/>
  <c r="K355" i="26" l="1"/>
  <c r="J355" i="26"/>
  <c r="I355" i="26"/>
  <c r="AD41" i="37"/>
  <c r="AD40" i="37"/>
  <c r="AD39" i="37"/>
  <c r="AD38" i="37"/>
  <c r="AD37" i="37"/>
  <c r="AD36" i="37"/>
  <c r="AD35" i="37"/>
  <c r="AD34" i="37"/>
  <c r="AD33" i="37"/>
  <c r="AD32" i="37"/>
  <c r="AD31" i="37"/>
  <c r="AD30" i="37"/>
  <c r="AD29" i="37"/>
  <c r="AD28" i="37"/>
  <c r="AD27" i="37"/>
  <c r="AD26" i="37"/>
  <c r="AD25" i="37"/>
  <c r="AD24" i="37"/>
  <c r="AD23" i="37"/>
  <c r="AD22" i="37"/>
  <c r="AD21" i="37"/>
  <c r="AD20" i="37"/>
  <c r="AD19" i="37"/>
  <c r="AD18" i="37"/>
  <c r="AD17" i="37"/>
  <c r="AD16" i="37"/>
  <c r="AD15" i="37"/>
  <c r="AD14" i="37"/>
  <c r="AD13" i="37"/>
  <c r="AD12" i="37"/>
  <c r="AD11" i="37"/>
  <c r="AD10" i="37"/>
  <c r="AD9" i="37"/>
  <c r="AD8" i="37"/>
  <c r="AD7" i="37"/>
  <c r="AD6" i="37"/>
  <c r="AQ177" i="26" l="1"/>
  <c r="AP177" i="26"/>
  <c r="AO177" i="26"/>
  <c r="AN177" i="26"/>
  <c r="AM177" i="26"/>
  <c r="AL177" i="26"/>
  <c r="AK177" i="26"/>
  <c r="AJ177" i="26"/>
  <c r="AI177" i="26"/>
  <c r="AH177" i="26"/>
  <c r="AG177" i="26"/>
  <c r="AF177" i="26"/>
  <c r="AE177" i="26"/>
  <c r="AD177" i="26"/>
  <c r="AC177" i="26"/>
  <c r="AB177" i="26"/>
  <c r="AA177" i="26"/>
  <c r="Z177" i="26"/>
  <c r="Y177" i="26"/>
  <c r="X177" i="26"/>
  <c r="W177" i="26"/>
  <c r="V177" i="26"/>
  <c r="U177" i="26"/>
  <c r="T177" i="26"/>
  <c r="S177" i="26"/>
  <c r="R177" i="26"/>
  <c r="Q177" i="26"/>
  <c r="P177" i="26"/>
  <c r="O177" i="26"/>
  <c r="N177" i="26"/>
  <c r="M177" i="26"/>
  <c r="L177" i="26"/>
  <c r="K177" i="26"/>
  <c r="J177" i="26"/>
  <c r="I177" i="26"/>
  <c r="AQ170" i="26"/>
  <c r="AP170" i="26"/>
  <c r="AO170" i="26"/>
  <c r="AN170" i="26"/>
  <c r="AM170" i="26"/>
  <c r="AL170" i="26"/>
  <c r="AK170" i="26"/>
  <c r="AJ170" i="26"/>
  <c r="AI170" i="26"/>
  <c r="AH170" i="26"/>
  <c r="AG170" i="26"/>
  <c r="AF170" i="26"/>
  <c r="AE170" i="26"/>
  <c r="AD170" i="26"/>
  <c r="AC170" i="26"/>
  <c r="AB170" i="26"/>
  <c r="AA170" i="26"/>
  <c r="Z170" i="26"/>
  <c r="Y170" i="26"/>
  <c r="X170" i="26"/>
  <c r="W170" i="26"/>
  <c r="V170" i="26"/>
  <c r="U170" i="26"/>
  <c r="T170" i="26"/>
  <c r="S170" i="26"/>
  <c r="R170" i="26"/>
  <c r="Q170" i="26"/>
  <c r="P170" i="26"/>
  <c r="O170" i="26"/>
  <c r="N170" i="26"/>
  <c r="M170" i="26"/>
  <c r="L170" i="26"/>
  <c r="K170" i="26"/>
  <c r="J170" i="26"/>
  <c r="I170" i="26"/>
  <c r="C41" i="38" l="1"/>
  <c r="C40" i="38"/>
  <c r="C39" i="38"/>
  <c r="C38" i="38"/>
  <c r="C37" i="38"/>
  <c r="C36" i="38"/>
  <c r="C35" i="38"/>
  <c r="C34" i="38"/>
  <c r="C33" i="38"/>
  <c r="C32" i="38"/>
  <c r="C31" i="38"/>
  <c r="C30" i="38"/>
  <c r="C29" i="38"/>
  <c r="C28" i="38"/>
  <c r="C27" i="38"/>
  <c r="C26" i="38"/>
  <c r="C25" i="38"/>
  <c r="C24" i="38"/>
  <c r="C23" i="38"/>
  <c r="C22" i="38"/>
  <c r="C21" i="38"/>
  <c r="C20" i="38"/>
  <c r="C19" i="38"/>
  <c r="C18" i="38"/>
  <c r="C17" i="38"/>
  <c r="C16" i="38"/>
  <c r="C15" i="38"/>
  <c r="C14" i="38"/>
  <c r="C13" i="38"/>
  <c r="C12" i="38"/>
  <c r="C11" i="38"/>
  <c r="C10" i="38"/>
  <c r="C9" i="38"/>
  <c r="C8" i="38"/>
  <c r="C7" i="38"/>
  <c r="C6" i="38"/>
  <c r="C41" i="37"/>
  <c r="C40" i="37"/>
  <c r="C39" i="37"/>
  <c r="C38" i="37"/>
  <c r="C37" i="37"/>
  <c r="C36" i="37"/>
  <c r="C35" i="37"/>
  <c r="C34" i="37"/>
  <c r="C33" i="37"/>
  <c r="C32" i="37"/>
  <c r="C31" i="37"/>
  <c r="C30" i="37"/>
  <c r="C29" i="37"/>
  <c r="C28" i="37"/>
  <c r="C27" i="37"/>
  <c r="C26" i="37"/>
  <c r="C25" i="37"/>
  <c r="C24" i="37"/>
  <c r="C23" i="37"/>
  <c r="C22" i="37"/>
  <c r="C21" i="37"/>
  <c r="C20" i="37"/>
  <c r="C19" i="37"/>
  <c r="C18" i="37"/>
  <c r="C17" i="37"/>
  <c r="C16" i="37"/>
  <c r="C15" i="37"/>
  <c r="C14" i="37"/>
  <c r="C13" i="37"/>
  <c r="C12" i="37"/>
  <c r="C11" i="37"/>
  <c r="C10" i="37"/>
  <c r="C9" i="37"/>
  <c r="C8" i="37"/>
  <c r="C7" i="37"/>
  <c r="C6" i="37"/>
  <c r="C41" i="35"/>
  <c r="C40" i="35"/>
  <c r="C39" i="35"/>
  <c r="C38" i="35"/>
  <c r="C37" i="35"/>
  <c r="C36" i="35"/>
  <c r="C35" i="35"/>
  <c r="C34" i="35"/>
  <c r="C33" i="35"/>
  <c r="C32" i="35"/>
  <c r="C31" i="35"/>
  <c r="C30" i="35"/>
  <c r="C29" i="35"/>
  <c r="C28" i="35"/>
  <c r="C27" i="35"/>
  <c r="C26" i="35"/>
  <c r="C25" i="35"/>
  <c r="C24" i="35"/>
  <c r="C23" i="35"/>
  <c r="C22" i="35"/>
  <c r="C21" i="35"/>
  <c r="C20" i="35"/>
  <c r="C19" i="35"/>
  <c r="C18" i="35"/>
  <c r="C17" i="35"/>
  <c r="C16" i="35"/>
  <c r="C15" i="35"/>
  <c r="C14" i="35"/>
  <c r="C13" i="35"/>
  <c r="C12" i="35"/>
  <c r="C11" i="35"/>
  <c r="C10" i="35"/>
  <c r="C9" i="35"/>
  <c r="C8" i="35"/>
  <c r="C7" i="35"/>
  <c r="C6" i="35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AQ173" i="26" l="1"/>
  <c r="AP173" i="26"/>
  <c r="AO173" i="26"/>
  <c r="AN173" i="26"/>
  <c r="AM173" i="26"/>
  <c r="AL173" i="26"/>
  <c r="AK173" i="26"/>
  <c r="AJ173" i="26"/>
  <c r="AI173" i="26"/>
  <c r="AH173" i="26"/>
  <c r="AG173" i="26"/>
  <c r="AF173" i="26"/>
  <c r="AE173" i="26"/>
  <c r="AD173" i="26"/>
  <c r="AC173" i="26"/>
  <c r="AB173" i="26"/>
  <c r="AA173" i="26"/>
  <c r="Z173" i="26"/>
  <c r="Y173" i="26"/>
  <c r="X173" i="26"/>
  <c r="W173" i="26"/>
  <c r="V173" i="26"/>
  <c r="U173" i="26"/>
  <c r="T173" i="26"/>
  <c r="S173" i="26"/>
  <c r="R173" i="26"/>
  <c r="Q173" i="26"/>
  <c r="P173" i="26"/>
  <c r="O173" i="26"/>
  <c r="N173" i="26"/>
  <c r="M173" i="26"/>
  <c r="L173" i="26"/>
  <c r="K173" i="26"/>
  <c r="J173" i="26"/>
  <c r="I173" i="26"/>
  <c r="AQ166" i="26"/>
  <c r="AP166" i="26"/>
  <c r="AO166" i="26"/>
  <c r="AN166" i="26"/>
  <c r="AM166" i="26"/>
  <c r="AL166" i="26"/>
  <c r="AK166" i="26"/>
  <c r="AJ166" i="26"/>
  <c r="AI166" i="26"/>
  <c r="AH166" i="26"/>
  <c r="AG166" i="26"/>
  <c r="AF166" i="26"/>
  <c r="AE166" i="26"/>
  <c r="AD166" i="26"/>
  <c r="AC166" i="26"/>
  <c r="AB166" i="26"/>
  <c r="AA166" i="26"/>
  <c r="Z166" i="26"/>
  <c r="Y166" i="26"/>
  <c r="X166" i="26"/>
  <c r="W166" i="26"/>
  <c r="V166" i="26"/>
  <c r="U166" i="26"/>
  <c r="T166" i="26"/>
  <c r="S166" i="26"/>
  <c r="R166" i="26"/>
  <c r="Q166" i="26"/>
  <c r="P166" i="26"/>
  <c r="O166" i="26"/>
  <c r="N166" i="26"/>
  <c r="M166" i="26"/>
  <c r="L166" i="26"/>
  <c r="K166" i="26"/>
  <c r="J166" i="26"/>
  <c r="I166" i="26"/>
  <c r="AQ42" i="26"/>
  <c r="AP42" i="26"/>
  <c r="AO42" i="26"/>
  <c r="AN42" i="26"/>
  <c r="AM42" i="26"/>
  <c r="AL42" i="26"/>
  <c r="AK42" i="26"/>
  <c r="AJ42" i="26"/>
  <c r="AI42" i="26"/>
  <c r="AH42" i="26"/>
  <c r="AG42" i="26"/>
  <c r="AF42" i="26"/>
  <c r="AE42" i="26"/>
  <c r="AD42" i="26"/>
  <c r="AC42" i="26"/>
  <c r="AB42" i="26"/>
  <c r="AA42" i="26"/>
  <c r="Z42" i="26"/>
  <c r="Y42" i="26"/>
  <c r="X42" i="26"/>
  <c r="W42" i="26"/>
  <c r="V42" i="26"/>
  <c r="U42" i="26"/>
  <c r="T42" i="26"/>
  <c r="S42" i="26"/>
  <c r="R42" i="26"/>
  <c r="Q42" i="26"/>
  <c r="P42" i="26"/>
  <c r="O42" i="26"/>
  <c r="N42" i="26"/>
  <c r="M42" i="26"/>
  <c r="L42" i="26"/>
  <c r="K42" i="26"/>
  <c r="J42" i="26"/>
  <c r="I42" i="26"/>
  <c r="AQ31" i="26"/>
  <c r="AP31" i="26"/>
  <c r="AO31" i="26"/>
  <c r="AN31" i="26"/>
  <c r="AM31" i="26"/>
  <c r="AL31" i="26"/>
  <c r="AK31" i="26"/>
  <c r="AJ31" i="26"/>
  <c r="AI31" i="26"/>
  <c r="AH31" i="26"/>
  <c r="AG31" i="26"/>
  <c r="AF31" i="26"/>
  <c r="AE31" i="26"/>
  <c r="AD31" i="26"/>
  <c r="AC31" i="26"/>
  <c r="AB31" i="26"/>
  <c r="AA31" i="26"/>
  <c r="Z31" i="26"/>
  <c r="Y31" i="26"/>
  <c r="X31" i="26"/>
  <c r="W31" i="26"/>
  <c r="V31" i="26"/>
  <c r="U31" i="26"/>
  <c r="T31" i="26"/>
  <c r="S31" i="26"/>
  <c r="R31" i="26"/>
  <c r="Q31" i="26"/>
  <c r="P31" i="26"/>
  <c r="O31" i="26"/>
  <c r="N31" i="26"/>
  <c r="M31" i="26"/>
  <c r="L31" i="26"/>
  <c r="K31" i="26"/>
  <c r="J31" i="26"/>
  <c r="I31" i="26"/>
  <c r="R41" i="39" l="1"/>
  <c r="Q41" i="39"/>
  <c r="P41" i="39"/>
  <c r="R40" i="39"/>
  <c r="Q40" i="39"/>
  <c r="P40" i="39"/>
  <c r="R39" i="39"/>
  <c r="Q39" i="39"/>
  <c r="P39" i="39"/>
  <c r="R38" i="39"/>
  <c r="Q38" i="39"/>
  <c r="P38" i="39"/>
  <c r="R37" i="39"/>
  <c r="Q37" i="39"/>
  <c r="P37" i="39"/>
  <c r="R36" i="39"/>
  <c r="Q36" i="39"/>
  <c r="P36" i="39"/>
  <c r="R35" i="39"/>
  <c r="Q35" i="39"/>
  <c r="P35" i="39"/>
  <c r="R34" i="39"/>
  <c r="Q34" i="39"/>
  <c r="P34" i="39"/>
  <c r="R33" i="39"/>
  <c r="Q33" i="39"/>
  <c r="P33" i="39"/>
  <c r="R32" i="39"/>
  <c r="Q32" i="39"/>
  <c r="P32" i="39"/>
  <c r="R31" i="39"/>
  <c r="Q31" i="39"/>
  <c r="P31" i="39"/>
  <c r="R30" i="39"/>
  <c r="Q30" i="39"/>
  <c r="P30" i="39"/>
  <c r="R29" i="39"/>
  <c r="Q29" i="39"/>
  <c r="P29" i="39"/>
  <c r="R28" i="39"/>
  <c r="Q28" i="39"/>
  <c r="P28" i="39"/>
  <c r="R27" i="39"/>
  <c r="Q27" i="39"/>
  <c r="P27" i="39"/>
  <c r="R26" i="39"/>
  <c r="Q26" i="39"/>
  <c r="P26" i="39"/>
  <c r="R25" i="39"/>
  <c r="Q25" i="39"/>
  <c r="P25" i="39"/>
  <c r="R24" i="39"/>
  <c r="Q24" i="39"/>
  <c r="P24" i="39"/>
  <c r="R23" i="39"/>
  <c r="Q23" i="39"/>
  <c r="P23" i="39"/>
  <c r="R22" i="39"/>
  <c r="Q22" i="39"/>
  <c r="P22" i="39"/>
  <c r="R21" i="39"/>
  <c r="Q21" i="39"/>
  <c r="P21" i="39"/>
  <c r="R20" i="39"/>
  <c r="Q20" i="39"/>
  <c r="P20" i="39"/>
  <c r="R19" i="39"/>
  <c r="Q19" i="39"/>
  <c r="P19" i="39"/>
  <c r="R18" i="39"/>
  <c r="Q18" i="39"/>
  <c r="P18" i="39"/>
  <c r="R17" i="39"/>
  <c r="Q17" i="39"/>
  <c r="P17" i="39"/>
  <c r="R16" i="39"/>
  <c r="Q16" i="39"/>
  <c r="P16" i="39"/>
  <c r="R15" i="39"/>
  <c r="Q15" i="39"/>
  <c r="P15" i="39"/>
  <c r="R14" i="39"/>
  <c r="Q14" i="39"/>
  <c r="P14" i="39"/>
  <c r="R13" i="39"/>
  <c r="Q13" i="39"/>
  <c r="P13" i="39"/>
  <c r="R12" i="39"/>
  <c r="Q12" i="39"/>
  <c r="P12" i="39"/>
  <c r="R11" i="39"/>
  <c r="Q11" i="39"/>
  <c r="P11" i="39"/>
  <c r="R10" i="39"/>
  <c r="Q10" i="39"/>
  <c r="P10" i="39"/>
  <c r="R9" i="39"/>
  <c r="Q9" i="39"/>
  <c r="P9" i="39"/>
  <c r="R8" i="39"/>
  <c r="Q8" i="39"/>
  <c r="P8" i="39"/>
  <c r="R7" i="39"/>
  <c r="Q7" i="39"/>
  <c r="P7" i="39"/>
  <c r="R6" i="39"/>
  <c r="Q6" i="39"/>
  <c r="P6" i="39"/>
  <c r="D41" i="39"/>
  <c r="C41" i="39"/>
  <c r="B41" i="39"/>
  <c r="D40" i="39"/>
  <c r="C40" i="39"/>
  <c r="B40" i="39"/>
  <c r="D39" i="39"/>
  <c r="C39" i="39"/>
  <c r="B39" i="39"/>
  <c r="D38" i="39"/>
  <c r="C38" i="39"/>
  <c r="B38" i="39"/>
  <c r="D37" i="39"/>
  <c r="C37" i="39"/>
  <c r="B37" i="39"/>
  <c r="D36" i="39"/>
  <c r="C36" i="39"/>
  <c r="B36" i="39"/>
  <c r="D35" i="39"/>
  <c r="C35" i="39"/>
  <c r="B35" i="39"/>
  <c r="D34" i="39"/>
  <c r="C34" i="39"/>
  <c r="B34" i="39"/>
  <c r="D33" i="39"/>
  <c r="C33" i="39"/>
  <c r="B33" i="39"/>
  <c r="D32" i="39"/>
  <c r="C32" i="39"/>
  <c r="B32" i="39"/>
  <c r="D31" i="39"/>
  <c r="C31" i="39"/>
  <c r="B31" i="39"/>
  <c r="D30" i="39"/>
  <c r="C30" i="39"/>
  <c r="B30" i="39"/>
  <c r="D29" i="39"/>
  <c r="C29" i="39"/>
  <c r="B29" i="39"/>
  <c r="D28" i="39"/>
  <c r="C28" i="39"/>
  <c r="B28" i="39"/>
  <c r="D27" i="39"/>
  <c r="C27" i="39"/>
  <c r="B27" i="39"/>
  <c r="D26" i="39"/>
  <c r="C26" i="39"/>
  <c r="B26" i="39"/>
  <c r="D25" i="39"/>
  <c r="C25" i="39"/>
  <c r="B25" i="39"/>
  <c r="D24" i="39"/>
  <c r="C24" i="39"/>
  <c r="B24" i="39"/>
  <c r="D23" i="39"/>
  <c r="C23" i="39"/>
  <c r="B23" i="39"/>
  <c r="D22" i="39"/>
  <c r="C22" i="39"/>
  <c r="B22" i="39"/>
  <c r="D21" i="39"/>
  <c r="C21" i="39"/>
  <c r="B21" i="39"/>
  <c r="D20" i="39"/>
  <c r="C20" i="39"/>
  <c r="B20" i="39"/>
  <c r="D19" i="39"/>
  <c r="C19" i="39"/>
  <c r="B19" i="39"/>
  <c r="D18" i="39"/>
  <c r="C18" i="39"/>
  <c r="B18" i="39"/>
  <c r="D17" i="39"/>
  <c r="C17" i="39"/>
  <c r="B17" i="39"/>
  <c r="D16" i="39"/>
  <c r="C16" i="39"/>
  <c r="B16" i="39"/>
  <c r="D15" i="39"/>
  <c r="C15" i="39"/>
  <c r="B15" i="39"/>
  <c r="D14" i="39"/>
  <c r="C14" i="39"/>
  <c r="B14" i="39"/>
  <c r="D13" i="39"/>
  <c r="C13" i="39"/>
  <c r="B13" i="39"/>
  <c r="D12" i="39"/>
  <c r="C12" i="39"/>
  <c r="B12" i="39"/>
  <c r="D11" i="39"/>
  <c r="C11" i="39"/>
  <c r="B11" i="39"/>
  <c r="D10" i="39"/>
  <c r="C10" i="39"/>
  <c r="B10" i="39"/>
  <c r="D9" i="39"/>
  <c r="C9" i="39"/>
  <c r="B9" i="39"/>
  <c r="D8" i="39"/>
  <c r="C8" i="39"/>
  <c r="B8" i="39"/>
  <c r="D7" i="39"/>
  <c r="C7" i="39"/>
  <c r="B7" i="39"/>
  <c r="D6" i="39"/>
  <c r="C6" i="39"/>
  <c r="I33" i="26" l="1"/>
  <c r="AQ350" i="26" l="1"/>
  <c r="AP350" i="26"/>
  <c r="AO350" i="26"/>
  <c r="AN350" i="26"/>
  <c r="AM350" i="26"/>
  <c r="AL350" i="26"/>
  <c r="AK350" i="26"/>
  <c r="AJ350" i="26"/>
  <c r="AI350" i="26"/>
  <c r="AH350" i="26"/>
  <c r="AG350" i="26"/>
  <c r="AF350" i="26"/>
  <c r="AE350" i="26"/>
  <c r="AD350" i="26"/>
  <c r="AC350" i="26"/>
  <c r="AB350" i="26"/>
  <c r="AA350" i="26"/>
  <c r="Z350" i="26"/>
  <c r="Y350" i="26"/>
  <c r="X350" i="26"/>
  <c r="W350" i="26"/>
  <c r="V350" i="26"/>
  <c r="U350" i="26"/>
  <c r="T350" i="26"/>
  <c r="S350" i="26"/>
  <c r="R350" i="26"/>
  <c r="Q350" i="26"/>
  <c r="P350" i="26"/>
  <c r="O350" i="26"/>
  <c r="N350" i="26"/>
  <c r="M350" i="26"/>
  <c r="L350" i="26"/>
  <c r="K350" i="26"/>
  <c r="J350" i="26"/>
  <c r="I350" i="26"/>
  <c r="AQ233" i="26"/>
  <c r="AP233" i="26"/>
  <c r="AO233" i="26"/>
  <c r="AN233" i="26"/>
  <c r="AM233" i="26"/>
  <c r="AL233" i="26"/>
  <c r="AK233" i="26"/>
  <c r="AJ233" i="26"/>
  <c r="AI233" i="26"/>
  <c r="AH233" i="26"/>
  <c r="AG233" i="26"/>
  <c r="AF233" i="26"/>
  <c r="AE233" i="26"/>
  <c r="AD233" i="26"/>
  <c r="AC233" i="26"/>
  <c r="AB233" i="26"/>
  <c r="AA233" i="26"/>
  <c r="Z233" i="26"/>
  <c r="Y233" i="26"/>
  <c r="X233" i="26"/>
  <c r="W233" i="26"/>
  <c r="V233" i="26"/>
  <c r="U233" i="26"/>
  <c r="T233" i="26"/>
  <c r="S233" i="26"/>
  <c r="R233" i="26"/>
  <c r="Q233" i="26"/>
  <c r="P233" i="26"/>
  <c r="O233" i="26"/>
  <c r="N233" i="26"/>
  <c r="M233" i="26"/>
  <c r="L233" i="26"/>
  <c r="K233" i="26"/>
  <c r="I14" i="26"/>
  <c r="AQ44" i="26" l="1"/>
  <c r="AP44" i="26"/>
  <c r="AO44" i="26"/>
  <c r="AN44" i="26"/>
  <c r="AM44" i="26"/>
  <c r="AL44" i="26"/>
  <c r="AK44" i="26"/>
  <c r="AJ44" i="26"/>
  <c r="AI44" i="26"/>
  <c r="AH44" i="26"/>
  <c r="AG44" i="26"/>
  <c r="AF44" i="26"/>
  <c r="AE44" i="26"/>
  <c r="AD44" i="26"/>
  <c r="AC44" i="26"/>
  <c r="AB44" i="26"/>
  <c r="AA44" i="26"/>
  <c r="Z44" i="26"/>
  <c r="Y44" i="26"/>
  <c r="X44" i="26"/>
  <c r="W44" i="26"/>
  <c r="V44" i="26"/>
  <c r="U44" i="26"/>
  <c r="T44" i="26"/>
  <c r="S44" i="26"/>
  <c r="R44" i="26"/>
  <c r="Q44" i="26"/>
  <c r="P44" i="26"/>
  <c r="O44" i="26"/>
  <c r="N44" i="26"/>
  <c r="M44" i="26"/>
  <c r="L44" i="26"/>
  <c r="K44" i="26"/>
  <c r="J44" i="26"/>
  <c r="I44" i="26"/>
  <c r="AQ33" i="26"/>
  <c r="AP33" i="26"/>
  <c r="AO33" i="26"/>
  <c r="AN33" i="26"/>
  <c r="AM33" i="26"/>
  <c r="AL33" i="26"/>
  <c r="AK33" i="26"/>
  <c r="AJ33" i="26"/>
  <c r="AI33" i="26"/>
  <c r="AH33" i="26"/>
  <c r="AG33" i="26"/>
  <c r="AF33" i="26"/>
  <c r="AE33" i="26"/>
  <c r="AD33" i="26"/>
  <c r="AC33" i="26"/>
  <c r="AB33" i="26"/>
  <c r="AA33" i="26"/>
  <c r="Z33" i="26"/>
  <c r="Y33" i="26"/>
  <c r="X33" i="26"/>
  <c r="W33" i="26"/>
  <c r="V33" i="26"/>
  <c r="U33" i="26"/>
  <c r="T33" i="26"/>
  <c r="S33" i="26"/>
  <c r="R33" i="26"/>
  <c r="Q33" i="26"/>
  <c r="P33" i="26"/>
  <c r="O33" i="26"/>
  <c r="N33" i="26"/>
  <c r="M33" i="26"/>
  <c r="L33" i="26"/>
  <c r="K33" i="26"/>
  <c r="J33" i="26"/>
  <c r="AQ668" i="26" l="1"/>
  <c r="AP668" i="26"/>
  <c r="AO668" i="26"/>
  <c r="AN668" i="26"/>
  <c r="AM668" i="26"/>
  <c r="AL668" i="26"/>
  <c r="AK668" i="26"/>
  <c r="AJ668" i="26"/>
  <c r="AI668" i="26"/>
  <c r="AH668" i="26"/>
  <c r="AG668" i="26"/>
  <c r="AF668" i="26"/>
  <c r="AE668" i="26"/>
  <c r="AD668" i="26"/>
  <c r="AC668" i="26"/>
  <c r="AB668" i="26"/>
  <c r="AA668" i="26"/>
  <c r="Z668" i="26"/>
  <c r="Y668" i="26"/>
  <c r="X668" i="26"/>
  <c r="W668" i="26"/>
  <c r="V668" i="26"/>
  <c r="U668" i="26"/>
  <c r="T668" i="26"/>
  <c r="S668" i="26"/>
  <c r="R668" i="26"/>
  <c r="Q668" i="26"/>
  <c r="P668" i="26"/>
  <c r="O668" i="26"/>
  <c r="N668" i="26"/>
  <c r="M668" i="26"/>
  <c r="L668" i="26"/>
  <c r="K668" i="26"/>
  <c r="J668" i="26"/>
  <c r="I668" i="26"/>
  <c r="AQ660" i="26"/>
  <c r="AP660" i="26"/>
  <c r="AO660" i="26"/>
  <c r="AN660" i="26"/>
  <c r="AM660" i="26"/>
  <c r="AL660" i="26"/>
  <c r="AK660" i="26"/>
  <c r="AJ660" i="26"/>
  <c r="AI660" i="26"/>
  <c r="AH660" i="26"/>
  <c r="AG660" i="26"/>
  <c r="AF660" i="26"/>
  <c r="AE660" i="26"/>
  <c r="AD660" i="26"/>
  <c r="AC660" i="26"/>
  <c r="AB660" i="26"/>
  <c r="AA660" i="26"/>
  <c r="Z660" i="26"/>
  <c r="Y660" i="26"/>
  <c r="X660" i="26"/>
  <c r="W660" i="26"/>
  <c r="V660" i="26"/>
  <c r="U660" i="26"/>
  <c r="T660" i="26"/>
  <c r="S660" i="26"/>
  <c r="R660" i="26"/>
  <c r="Q660" i="26"/>
  <c r="P660" i="26"/>
  <c r="O660" i="26"/>
  <c r="N660" i="26"/>
  <c r="M660" i="26"/>
  <c r="L660" i="26"/>
  <c r="K660" i="26"/>
  <c r="J660" i="26"/>
  <c r="I660" i="26"/>
  <c r="R659" i="26"/>
  <c r="R658" i="26"/>
  <c r="R657" i="26"/>
  <c r="AQ656" i="26"/>
  <c r="AP656" i="26"/>
  <c r="AO656" i="26"/>
  <c r="AN656" i="26"/>
  <c r="AM656" i="26"/>
  <c r="AL656" i="26"/>
  <c r="AK656" i="26"/>
  <c r="AJ656" i="26"/>
  <c r="AI656" i="26"/>
  <c r="AH656" i="26"/>
  <c r="AG656" i="26"/>
  <c r="AF656" i="26"/>
  <c r="AE656" i="26"/>
  <c r="AD656" i="26"/>
  <c r="AC656" i="26"/>
  <c r="AB656" i="26"/>
  <c r="AA656" i="26"/>
  <c r="Z656" i="26"/>
  <c r="Y656" i="26"/>
  <c r="X656" i="26"/>
  <c r="W656" i="26"/>
  <c r="V656" i="26"/>
  <c r="U656" i="26"/>
  <c r="T656" i="26"/>
  <c r="S656" i="26"/>
  <c r="R656" i="26"/>
  <c r="Q656" i="26"/>
  <c r="P656" i="26"/>
  <c r="O656" i="26"/>
  <c r="N656" i="26"/>
  <c r="M656" i="26"/>
  <c r="L656" i="26"/>
  <c r="K656" i="26"/>
  <c r="J656" i="26"/>
  <c r="I656" i="26"/>
  <c r="AQ655" i="26"/>
  <c r="AP655" i="26"/>
  <c r="AO655" i="26"/>
  <c r="AN655" i="26"/>
  <c r="AM655" i="26"/>
  <c r="AL655" i="26"/>
  <c r="AK655" i="26"/>
  <c r="AJ655" i="26"/>
  <c r="AI655" i="26"/>
  <c r="AH655" i="26"/>
  <c r="AG655" i="26"/>
  <c r="AF655" i="26"/>
  <c r="AE655" i="26"/>
  <c r="AD655" i="26"/>
  <c r="AC655" i="26"/>
  <c r="AB655" i="26"/>
  <c r="AA655" i="26"/>
  <c r="Z655" i="26"/>
  <c r="Y655" i="26"/>
  <c r="X655" i="26"/>
  <c r="W655" i="26"/>
  <c r="V655" i="26"/>
  <c r="U655" i="26"/>
  <c r="T655" i="26"/>
  <c r="S655" i="26"/>
  <c r="R655" i="26"/>
  <c r="Q655" i="26"/>
  <c r="P655" i="26"/>
  <c r="O655" i="26"/>
  <c r="N655" i="26"/>
  <c r="M655" i="26"/>
  <c r="L655" i="26"/>
  <c r="K655" i="26"/>
  <c r="J655" i="26"/>
  <c r="I655" i="26"/>
  <c r="AQ654" i="26"/>
  <c r="AP654" i="26"/>
  <c r="AO654" i="26"/>
  <c r="AN654" i="26"/>
  <c r="AM654" i="26"/>
  <c r="AL654" i="26"/>
  <c r="AK654" i="26"/>
  <c r="AJ654" i="26"/>
  <c r="AI654" i="26"/>
  <c r="AH654" i="26"/>
  <c r="AG654" i="26"/>
  <c r="AF654" i="26"/>
  <c r="AE654" i="26"/>
  <c r="AD654" i="26"/>
  <c r="AC654" i="26"/>
  <c r="AB654" i="26"/>
  <c r="AA654" i="26"/>
  <c r="Z654" i="26"/>
  <c r="Y654" i="26"/>
  <c r="X654" i="26"/>
  <c r="W654" i="26"/>
  <c r="V654" i="26"/>
  <c r="U654" i="26"/>
  <c r="T654" i="26"/>
  <c r="S654" i="26"/>
  <c r="R654" i="26"/>
  <c r="Q654" i="26"/>
  <c r="P654" i="26"/>
  <c r="O654" i="26"/>
  <c r="N654" i="26"/>
  <c r="M654" i="26"/>
  <c r="L654" i="26"/>
  <c r="K654" i="26"/>
  <c r="J654" i="26"/>
  <c r="I654" i="26"/>
  <c r="AQ653" i="26"/>
  <c r="AP653" i="26"/>
  <c r="AO653" i="26"/>
  <c r="AN653" i="26"/>
  <c r="AM653" i="26"/>
  <c r="AL653" i="26"/>
  <c r="AK653" i="26"/>
  <c r="AJ653" i="26"/>
  <c r="AI653" i="26"/>
  <c r="AH653" i="26"/>
  <c r="AG653" i="26"/>
  <c r="AF653" i="26"/>
  <c r="AE653" i="26"/>
  <c r="AD653" i="26"/>
  <c r="AC653" i="26"/>
  <c r="AB653" i="26"/>
  <c r="AA653" i="26"/>
  <c r="Z653" i="26"/>
  <c r="Y653" i="26"/>
  <c r="X653" i="26"/>
  <c r="W653" i="26"/>
  <c r="V653" i="26"/>
  <c r="U653" i="26"/>
  <c r="T653" i="26"/>
  <c r="S653" i="26"/>
  <c r="R653" i="26"/>
  <c r="Q653" i="26"/>
  <c r="P653" i="26"/>
  <c r="O653" i="26"/>
  <c r="N653" i="26"/>
  <c r="M653" i="26"/>
  <c r="L653" i="26"/>
  <c r="K653" i="26"/>
  <c r="J653" i="26"/>
  <c r="I653" i="26"/>
  <c r="AQ652" i="26" l="1"/>
  <c r="AP652" i="26"/>
  <c r="AO652" i="26"/>
  <c r="AN652" i="26"/>
  <c r="AM652" i="26"/>
  <c r="AL652" i="26"/>
  <c r="AK652" i="26"/>
  <c r="AJ652" i="26"/>
  <c r="AI652" i="26"/>
  <c r="AH652" i="26"/>
  <c r="AG652" i="26"/>
  <c r="AF652" i="26"/>
  <c r="AE652" i="26"/>
  <c r="AD652" i="26"/>
  <c r="AC652" i="26"/>
  <c r="AB652" i="26"/>
  <c r="AA652" i="26"/>
  <c r="Z652" i="26"/>
  <c r="Y652" i="26"/>
  <c r="X652" i="26"/>
  <c r="W652" i="26"/>
  <c r="V652" i="26"/>
  <c r="U652" i="26"/>
  <c r="T652" i="26"/>
  <c r="S652" i="26"/>
  <c r="R652" i="26"/>
  <c r="Q652" i="26"/>
  <c r="P652" i="26"/>
  <c r="O652" i="26"/>
  <c r="N652" i="26"/>
  <c r="M652" i="26"/>
  <c r="L652" i="26"/>
  <c r="K652" i="26"/>
  <c r="J652" i="26"/>
  <c r="I652" i="26"/>
  <c r="AQ651" i="26"/>
  <c r="AP651" i="26"/>
  <c r="AO651" i="26"/>
  <c r="AN651" i="26"/>
  <c r="AM651" i="26"/>
  <c r="AL651" i="26"/>
  <c r="AK651" i="26"/>
  <c r="AJ651" i="26"/>
  <c r="AI651" i="26"/>
  <c r="AH651" i="26"/>
  <c r="AG651" i="26"/>
  <c r="AF651" i="26"/>
  <c r="AE651" i="26"/>
  <c r="AD651" i="26"/>
  <c r="AC651" i="26"/>
  <c r="AB651" i="26"/>
  <c r="AA651" i="26"/>
  <c r="Z651" i="26"/>
  <c r="Y651" i="26"/>
  <c r="X651" i="26"/>
  <c r="W651" i="26"/>
  <c r="V651" i="26"/>
  <c r="U651" i="26"/>
  <c r="T651" i="26"/>
  <c r="S651" i="26"/>
  <c r="R651" i="26"/>
  <c r="Q651" i="26"/>
  <c r="P651" i="26"/>
  <c r="O651" i="26"/>
  <c r="N651" i="26"/>
  <c r="M651" i="26"/>
  <c r="L651" i="26"/>
  <c r="K651" i="26"/>
  <c r="J651" i="26"/>
  <c r="I651" i="26"/>
  <c r="AQ649" i="26" l="1"/>
  <c r="AP649" i="26"/>
  <c r="AO649" i="26"/>
  <c r="AN649" i="26"/>
  <c r="AM649" i="26"/>
  <c r="AL649" i="26"/>
  <c r="AK649" i="26"/>
  <c r="AJ649" i="26"/>
  <c r="AI649" i="26"/>
  <c r="AH649" i="26"/>
  <c r="AG649" i="26"/>
  <c r="AF649" i="26"/>
  <c r="AE649" i="26"/>
  <c r="AD649" i="26"/>
  <c r="AC649" i="26"/>
  <c r="AB649" i="26"/>
  <c r="AA649" i="26"/>
  <c r="Z649" i="26"/>
  <c r="Y649" i="26"/>
  <c r="X649" i="26"/>
  <c r="W649" i="26"/>
  <c r="V649" i="26"/>
  <c r="U649" i="26"/>
  <c r="T649" i="26"/>
  <c r="S649" i="26"/>
  <c r="R649" i="26"/>
  <c r="Q649" i="26"/>
  <c r="P649" i="26"/>
  <c r="O649" i="26"/>
  <c r="N649" i="26"/>
  <c r="M649" i="26"/>
  <c r="L649" i="26"/>
  <c r="K649" i="26"/>
  <c r="J649" i="26"/>
  <c r="I649" i="26"/>
  <c r="AQ650" i="26"/>
  <c r="AP650" i="26"/>
  <c r="AO650" i="26"/>
  <c r="AN650" i="26"/>
  <c r="AM650" i="26"/>
  <c r="AL650" i="26"/>
  <c r="AK650" i="26"/>
  <c r="AJ650" i="26"/>
  <c r="AI650" i="26"/>
  <c r="AH650" i="26"/>
  <c r="AG650" i="26"/>
  <c r="AF650" i="26"/>
  <c r="AE650" i="26"/>
  <c r="AD650" i="26"/>
  <c r="AC650" i="26"/>
  <c r="AB650" i="26"/>
  <c r="AA650" i="26"/>
  <c r="Z650" i="26"/>
  <c r="Y650" i="26"/>
  <c r="X650" i="26"/>
  <c r="W650" i="26"/>
  <c r="V650" i="26"/>
  <c r="U650" i="26"/>
  <c r="T650" i="26"/>
  <c r="S650" i="26"/>
  <c r="R650" i="26"/>
  <c r="Q650" i="26"/>
  <c r="P650" i="26"/>
  <c r="O650" i="26"/>
  <c r="N650" i="26"/>
  <c r="M650" i="26"/>
  <c r="L650" i="26"/>
  <c r="K650" i="26"/>
  <c r="J650" i="26"/>
  <c r="I650" i="26"/>
  <c r="I648" i="26" l="1"/>
  <c r="AQ648" i="26"/>
  <c r="AP648" i="26"/>
  <c r="AO648" i="26"/>
  <c r="AN648" i="26"/>
  <c r="AM648" i="26"/>
  <c r="AL648" i="26"/>
  <c r="AK648" i="26"/>
  <c r="AJ648" i="26"/>
  <c r="AI648" i="26"/>
  <c r="AH648" i="26"/>
  <c r="AG648" i="26"/>
  <c r="AF648" i="26"/>
  <c r="AE648" i="26"/>
  <c r="AD648" i="26"/>
  <c r="AC648" i="26"/>
  <c r="AB648" i="26"/>
  <c r="AA648" i="26"/>
  <c r="Z648" i="26"/>
  <c r="Y648" i="26"/>
  <c r="X648" i="26"/>
  <c r="W648" i="26"/>
  <c r="V648" i="26"/>
  <c r="U648" i="26"/>
  <c r="T648" i="26"/>
  <c r="S648" i="26"/>
  <c r="R648" i="26"/>
  <c r="Q648" i="26"/>
  <c r="P648" i="26"/>
  <c r="O648" i="26"/>
  <c r="N648" i="26"/>
  <c r="M648" i="26"/>
  <c r="L648" i="26"/>
  <c r="K648" i="26"/>
  <c r="J648" i="26"/>
  <c r="AQ645" i="26" l="1"/>
  <c r="AP645" i="26"/>
  <c r="AO645" i="26"/>
  <c r="AN645" i="26"/>
  <c r="AM645" i="26"/>
  <c r="AL645" i="26"/>
  <c r="AK645" i="26"/>
  <c r="AJ645" i="26"/>
  <c r="AI645" i="26"/>
  <c r="AH645" i="26"/>
  <c r="AG645" i="26"/>
  <c r="AF645" i="26"/>
  <c r="AE645" i="26"/>
  <c r="AD645" i="26"/>
  <c r="AC645" i="26"/>
  <c r="AB645" i="26"/>
  <c r="AA645" i="26"/>
  <c r="Z645" i="26"/>
  <c r="Y645" i="26"/>
  <c r="X645" i="26"/>
  <c r="W645" i="26"/>
  <c r="V645" i="26"/>
  <c r="U645" i="26"/>
  <c r="T645" i="26"/>
  <c r="S645" i="26"/>
  <c r="R645" i="26"/>
  <c r="Q645" i="26"/>
  <c r="P645" i="26"/>
  <c r="O645" i="26"/>
  <c r="N645" i="26"/>
  <c r="M645" i="26"/>
  <c r="L645" i="26"/>
  <c r="K645" i="26"/>
  <c r="J645" i="26"/>
  <c r="I645" i="26"/>
  <c r="AQ640" i="26"/>
  <c r="AP640" i="26"/>
  <c r="AO640" i="26"/>
  <c r="AN640" i="26"/>
  <c r="AM640" i="26"/>
  <c r="AL640" i="26"/>
  <c r="AK640" i="26"/>
  <c r="AJ640" i="26"/>
  <c r="AI640" i="26"/>
  <c r="AH640" i="26"/>
  <c r="AG640" i="26"/>
  <c r="AF640" i="26"/>
  <c r="AE640" i="26"/>
  <c r="AD640" i="26"/>
  <c r="AC640" i="26"/>
  <c r="AB640" i="26"/>
  <c r="AA640" i="26"/>
  <c r="Z640" i="26"/>
  <c r="Y640" i="26"/>
  <c r="X640" i="26"/>
  <c r="W640" i="26"/>
  <c r="V640" i="26"/>
  <c r="U640" i="26"/>
  <c r="T640" i="26"/>
  <c r="S640" i="26"/>
  <c r="R640" i="26"/>
  <c r="Q640" i="26"/>
  <c r="P640" i="26"/>
  <c r="O640" i="26"/>
  <c r="N640" i="26"/>
  <c r="M640" i="26"/>
  <c r="L640" i="26"/>
  <c r="K640" i="26"/>
  <c r="J640" i="26"/>
  <c r="I640" i="26"/>
  <c r="AQ638" i="26"/>
  <c r="AP638" i="26"/>
  <c r="AO638" i="26"/>
  <c r="AN638" i="26"/>
  <c r="AM638" i="26"/>
  <c r="AL638" i="26"/>
  <c r="AK638" i="26"/>
  <c r="AJ638" i="26"/>
  <c r="AI638" i="26"/>
  <c r="AH638" i="26"/>
  <c r="AG638" i="26"/>
  <c r="AF638" i="26"/>
  <c r="AE638" i="26"/>
  <c r="AD638" i="26"/>
  <c r="AC638" i="26"/>
  <c r="AB638" i="26"/>
  <c r="AA638" i="26"/>
  <c r="Z638" i="26"/>
  <c r="Y638" i="26"/>
  <c r="X638" i="26"/>
  <c r="W638" i="26"/>
  <c r="V638" i="26"/>
  <c r="U638" i="26"/>
  <c r="T638" i="26"/>
  <c r="S638" i="26"/>
  <c r="R638" i="26"/>
  <c r="Q638" i="26"/>
  <c r="P638" i="26"/>
  <c r="O638" i="26"/>
  <c r="N638" i="26"/>
  <c r="M638" i="26"/>
  <c r="L638" i="26"/>
  <c r="K638" i="26"/>
  <c r="J638" i="26"/>
  <c r="I638" i="26"/>
  <c r="AQ637" i="26"/>
  <c r="AP637" i="26"/>
  <c r="AO637" i="26"/>
  <c r="AN637" i="26"/>
  <c r="AM637" i="26"/>
  <c r="AL637" i="26"/>
  <c r="AK637" i="26"/>
  <c r="AJ637" i="26"/>
  <c r="AI637" i="26"/>
  <c r="AH637" i="26"/>
  <c r="AG637" i="26"/>
  <c r="AF637" i="26"/>
  <c r="AE637" i="26"/>
  <c r="AD637" i="26"/>
  <c r="AC637" i="26"/>
  <c r="AB637" i="26"/>
  <c r="AA637" i="26"/>
  <c r="Z637" i="26"/>
  <c r="Y637" i="26"/>
  <c r="X637" i="26"/>
  <c r="W637" i="26"/>
  <c r="V637" i="26"/>
  <c r="U637" i="26"/>
  <c r="T637" i="26"/>
  <c r="S637" i="26"/>
  <c r="R637" i="26"/>
  <c r="Q637" i="26"/>
  <c r="P637" i="26"/>
  <c r="O637" i="26"/>
  <c r="N637" i="26"/>
  <c r="M637" i="26"/>
  <c r="L637" i="26"/>
  <c r="K637" i="26"/>
  <c r="J637" i="26"/>
  <c r="I637" i="26"/>
  <c r="AQ636" i="26"/>
  <c r="AP636" i="26"/>
  <c r="AO636" i="26"/>
  <c r="AN636" i="26"/>
  <c r="AM636" i="26"/>
  <c r="AL636" i="26"/>
  <c r="AK636" i="26"/>
  <c r="AJ636" i="26"/>
  <c r="AI636" i="26"/>
  <c r="AH636" i="26"/>
  <c r="AG636" i="26"/>
  <c r="AF636" i="26"/>
  <c r="AE636" i="26"/>
  <c r="AD636" i="26"/>
  <c r="AC636" i="26"/>
  <c r="AB636" i="26"/>
  <c r="AA636" i="26"/>
  <c r="Z636" i="26"/>
  <c r="Y636" i="26"/>
  <c r="X636" i="26"/>
  <c r="W636" i="26"/>
  <c r="V636" i="26"/>
  <c r="U636" i="26"/>
  <c r="T636" i="26"/>
  <c r="S636" i="26"/>
  <c r="R636" i="26"/>
  <c r="Q636" i="26"/>
  <c r="P636" i="26"/>
  <c r="O636" i="26"/>
  <c r="N636" i="26"/>
  <c r="M636" i="26"/>
  <c r="L636" i="26"/>
  <c r="K636" i="26"/>
  <c r="J636" i="26"/>
  <c r="I636" i="26"/>
  <c r="AQ615" i="26"/>
  <c r="AP615" i="26"/>
  <c r="AO615" i="26"/>
  <c r="AN615" i="26"/>
  <c r="AM615" i="26"/>
  <c r="AL615" i="26"/>
  <c r="AK615" i="26"/>
  <c r="AJ615" i="26"/>
  <c r="AI615" i="26"/>
  <c r="AH615" i="26"/>
  <c r="AG615" i="26"/>
  <c r="AF615" i="26"/>
  <c r="AE615" i="26"/>
  <c r="AD615" i="26"/>
  <c r="AC615" i="26"/>
  <c r="AB615" i="26"/>
  <c r="AA615" i="26"/>
  <c r="Z615" i="26"/>
  <c r="Y615" i="26"/>
  <c r="X615" i="26"/>
  <c r="W615" i="26"/>
  <c r="V615" i="26"/>
  <c r="U615" i="26"/>
  <c r="T615" i="26"/>
  <c r="S615" i="26"/>
  <c r="R615" i="26"/>
  <c r="Q615" i="26"/>
  <c r="P615" i="26"/>
  <c r="O615" i="26"/>
  <c r="N615" i="26"/>
  <c r="M615" i="26"/>
  <c r="L615" i="26"/>
  <c r="K615" i="26"/>
  <c r="J615" i="26"/>
  <c r="I615" i="26"/>
  <c r="AQ430" i="26"/>
  <c r="AP430" i="26"/>
  <c r="AO430" i="26"/>
  <c r="AN430" i="26"/>
  <c r="AM430" i="26"/>
  <c r="AL430" i="26"/>
  <c r="AK430" i="26"/>
  <c r="AJ430" i="26"/>
  <c r="AI430" i="26"/>
  <c r="AH430" i="26"/>
  <c r="AG430" i="26"/>
  <c r="AF430" i="26"/>
  <c r="AE430" i="26"/>
  <c r="AD430" i="26"/>
  <c r="AC430" i="26"/>
  <c r="AB430" i="26"/>
  <c r="AA430" i="26"/>
  <c r="Z430" i="26"/>
  <c r="Y430" i="26"/>
  <c r="X430" i="26"/>
  <c r="W430" i="26"/>
  <c r="V430" i="26"/>
  <c r="U430" i="26"/>
  <c r="T430" i="26"/>
  <c r="S430" i="26"/>
  <c r="R430" i="26"/>
  <c r="Q430" i="26"/>
  <c r="P430" i="26"/>
  <c r="O430" i="26"/>
  <c r="N430" i="26"/>
  <c r="M430" i="26"/>
  <c r="L430" i="26"/>
  <c r="K430" i="26"/>
  <c r="J430" i="26"/>
  <c r="I430" i="26"/>
  <c r="S62" i="32"/>
  <c r="AQ414" i="26"/>
  <c r="AP414" i="26"/>
  <c r="AO414" i="26"/>
  <c r="AN414" i="26"/>
  <c r="AM414" i="26"/>
  <c r="AL414" i="26"/>
  <c r="AK414" i="26"/>
  <c r="AJ414" i="26"/>
  <c r="AI414" i="26"/>
  <c r="AH414" i="26"/>
  <c r="AG414" i="26"/>
  <c r="AF414" i="26"/>
  <c r="AE414" i="26"/>
  <c r="AD414" i="26"/>
  <c r="AC414" i="26"/>
  <c r="AB414" i="26"/>
  <c r="AA414" i="26"/>
  <c r="Z414" i="26"/>
  <c r="Y414" i="26"/>
  <c r="X414" i="26"/>
  <c r="W414" i="26"/>
  <c r="V414" i="26"/>
  <c r="U414" i="26"/>
  <c r="T414" i="26"/>
  <c r="S414" i="26"/>
  <c r="R414" i="26"/>
  <c r="Q414" i="26"/>
  <c r="P414" i="26"/>
  <c r="O414" i="26"/>
  <c r="N414" i="26"/>
  <c r="M414" i="26"/>
  <c r="L414" i="26"/>
  <c r="K414" i="26"/>
  <c r="J414" i="26"/>
  <c r="I414" i="26"/>
  <c r="AQ413" i="26"/>
  <c r="AP413" i="26"/>
  <c r="AO413" i="26"/>
  <c r="AN413" i="26"/>
  <c r="AM413" i="26"/>
  <c r="AL413" i="26"/>
  <c r="AK413" i="26"/>
  <c r="AJ413" i="26"/>
  <c r="AI413" i="26"/>
  <c r="AH413" i="26"/>
  <c r="AG413" i="26"/>
  <c r="AF413" i="26"/>
  <c r="AE413" i="26"/>
  <c r="AD413" i="26"/>
  <c r="AC413" i="26"/>
  <c r="AB413" i="26"/>
  <c r="AA413" i="26"/>
  <c r="Z413" i="26"/>
  <c r="Y413" i="26"/>
  <c r="X413" i="26"/>
  <c r="W413" i="26"/>
  <c r="V413" i="26"/>
  <c r="U413" i="26"/>
  <c r="T413" i="26"/>
  <c r="S413" i="26"/>
  <c r="R413" i="26"/>
  <c r="Q413" i="26"/>
  <c r="P413" i="26"/>
  <c r="O413" i="26"/>
  <c r="N413" i="26"/>
  <c r="M413" i="26"/>
  <c r="L413" i="26"/>
  <c r="K413" i="26"/>
  <c r="J413" i="26"/>
  <c r="I413" i="26"/>
  <c r="AQ412" i="26"/>
  <c r="AP412" i="26"/>
  <c r="AO412" i="26"/>
  <c r="AN412" i="26"/>
  <c r="AM412" i="26"/>
  <c r="AL412" i="26"/>
  <c r="AK412" i="26"/>
  <c r="AJ412" i="26"/>
  <c r="AI412" i="26"/>
  <c r="AH412" i="26"/>
  <c r="AG412" i="26"/>
  <c r="AF412" i="26"/>
  <c r="AE412" i="26"/>
  <c r="AD412" i="26"/>
  <c r="AC412" i="26"/>
  <c r="AB412" i="26"/>
  <c r="AA412" i="26"/>
  <c r="Z412" i="26"/>
  <c r="Y412" i="26"/>
  <c r="X412" i="26"/>
  <c r="W412" i="26"/>
  <c r="V412" i="26"/>
  <c r="U412" i="26"/>
  <c r="T412" i="26"/>
  <c r="S412" i="26"/>
  <c r="R412" i="26"/>
  <c r="Q412" i="26"/>
  <c r="P412" i="26"/>
  <c r="O412" i="26"/>
  <c r="N412" i="26"/>
  <c r="M412" i="26"/>
  <c r="L412" i="26"/>
  <c r="K412" i="26"/>
  <c r="J412" i="26"/>
  <c r="I412" i="26"/>
  <c r="AQ411" i="26"/>
  <c r="AP411" i="26"/>
  <c r="AO411" i="26"/>
  <c r="AN411" i="26"/>
  <c r="AM411" i="26"/>
  <c r="AL411" i="26"/>
  <c r="AK411" i="26"/>
  <c r="AJ411" i="26"/>
  <c r="AI411" i="26"/>
  <c r="AH411" i="26"/>
  <c r="AG411" i="26"/>
  <c r="AF411" i="26"/>
  <c r="AE411" i="26"/>
  <c r="AD411" i="26"/>
  <c r="AC411" i="26"/>
  <c r="AB411" i="26"/>
  <c r="AA411" i="26"/>
  <c r="Z411" i="26"/>
  <c r="Y411" i="26"/>
  <c r="X411" i="26"/>
  <c r="W411" i="26"/>
  <c r="V411" i="26"/>
  <c r="U411" i="26"/>
  <c r="T411" i="26"/>
  <c r="S411" i="26"/>
  <c r="R411" i="26"/>
  <c r="Q411" i="26"/>
  <c r="P411" i="26"/>
  <c r="O411" i="26"/>
  <c r="N411" i="26"/>
  <c r="M411" i="26"/>
  <c r="L411" i="26"/>
  <c r="K411" i="26"/>
  <c r="J411" i="26"/>
  <c r="I411" i="26"/>
  <c r="AQ402" i="26"/>
  <c r="AP402" i="26"/>
  <c r="AO402" i="26"/>
  <c r="AN402" i="26"/>
  <c r="AM402" i="26"/>
  <c r="AL402" i="26"/>
  <c r="AK402" i="26"/>
  <c r="AJ402" i="26"/>
  <c r="AI402" i="26"/>
  <c r="AH402" i="26"/>
  <c r="AG402" i="26"/>
  <c r="AF402" i="26"/>
  <c r="AE402" i="26"/>
  <c r="AD402" i="26"/>
  <c r="AC402" i="26"/>
  <c r="AB402" i="26"/>
  <c r="AA402" i="26"/>
  <c r="Z402" i="26"/>
  <c r="Y402" i="26"/>
  <c r="X402" i="26"/>
  <c r="W402" i="26"/>
  <c r="V402" i="26"/>
  <c r="U402" i="26"/>
  <c r="T402" i="26"/>
  <c r="S402" i="26"/>
  <c r="R402" i="26"/>
  <c r="Q402" i="26"/>
  <c r="P402" i="26"/>
  <c r="O402" i="26"/>
  <c r="N402" i="26"/>
  <c r="M402" i="26"/>
  <c r="L402" i="26"/>
  <c r="K402" i="26"/>
  <c r="J402" i="26"/>
  <c r="I402" i="26"/>
  <c r="AQ401" i="26"/>
  <c r="AP401" i="26"/>
  <c r="AO401" i="26"/>
  <c r="AN401" i="26"/>
  <c r="AM401" i="26"/>
  <c r="AL401" i="26"/>
  <c r="AK401" i="26"/>
  <c r="AJ401" i="26"/>
  <c r="AI401" i="26"/>
  <c r="AH401" i="26"/>
  <c r="AG401" i="26"/>
  <c r="AF401" i="26"/>
  <c r="AE401" i="26"/>
  <c r="AD401" i="26"/>
  <c r="AC401" i="26"/>
  <c r="AB401" i="26"/>
  <c r="AA401" i="26"/>
  <c r="Z401" i="26"/>
  <c r="Y401" i="26"/>
  <c r="X401" i="26"/>
  <c r="W401" i="26"/>
  <c r="V401" i="26"/>
  <c r="U401" i="26"/>
  <c r="T401" i="26"/>
  <c r="S401" i="26"/>
  <c r="R401" i="26"/>
  <c r="Q401" i="26"/>
  <c r="P401" i="26"/>
  <c r="O401" i="26"/>
  <c r="N401" i="26"/>
  <c r="M401" i="26"/>
  <c r="L401" i="26"/>
  <c r="K401" i="26"/>
  <c r="J401" i="26"/>
  <c r="I401" i="26"/>
  <c r="AQ400" i="26"/>
  <c r="AP400" i="26"/>
  <c r="AO400" i="26"/>
  <c r="AN400" i="26"/>
  <c r="AM400" i="26"/>
  <c r="AL400" i="26"/>
  <c r="AK400" i="26"/>
  <c r="AJ400" i="26"/>
  <c r="AI400" i="26"/>
  <c r="AH400" i="26"/>
  <c r="AG400" i="26"/>
  <c r="AF400" i="26"/>
  <c r="AE400" i="26"/>
  <c r="AD400" i="26"/>
  <c r="AC400" i="26"/>
  <c r="AB400" i="26"/>
  <c r="AA400" i="26"/>
  <c r="Z400" i="26"/>
  <c r="Y400" i="26"/>
  <c r="X400" i="26"/>
  <c r="W400" i="26"/>
  <c r="V400" i="26"/>
  <c r="U400" i="26"/>
  <c r="T400" i="26"/>
  <c r="S400" i="26"/>
  <c r="R400" i="26"/>
  <c r="Q400" i="26"/>
  <c r="P400" i="26"/>
  <c r="O400" i="26"/>
  <c r="N400" i="26"/>
  <c r="M400" i="26"/>
  <c r="L400" i="26"/>
  <c r="K400" i="26"/>
  <c r="J400" i="26"/>
  <c r="I400" i="26"/>
  <c r="AQ399" i="26"/>
  <c r="AP399" i="26"/>
  <c r="AO399" i="26"/>
  <c r="AN399" i="26"/>
  <c r="AM399" i="26"/>
  <c r="AL399" i="26"/>
  <c r="AK399" i="26"/>
  <c r="AJ399" i="26"/>
  <c r="AI399" i="26"/>
  <c r="AH399" i="26"/>
  <c r="AG399" i="26"/>
  <c r="AF399" i="26"/>
  <c r="AE399" i="26"/>
  <c r="AD399" i="26"/>
  <c r="AC399" i="26"/>
  <c r="AB399" i="26"/>
  <c r="AA399" i="26"/>
  <c r="Z399" i="26"/>
  <c r="Y399" i="26"/>
  <c r="X399" i="26"/>
  <c r="W399" i="26"/>
  <c r="V399" i="26"/>
  <c r="U399" i="26"/>
  <c r="T399" i="26"/>
  <c r="S399" i="26"/>
  <c r="R399" i="26"/>
  <c r="Q399" i="26"/>
  <c r="P399" i="26"/>
  <c r="O399" i="26"/>
  <c r="N399" i="26"/>
  <c r="M399" i="26"/>
  <c r="L399" i="26"/>
  <c r="K399" i="26"/>
  <c r="J399" i="26"/>
  <c r="I399" i="26"/>
  <c r="AQ398" i="26"/>
  <c r="AP398" i="26"/>
  <c r="AO398" i="26"/>
  <c r="AN398" i="26"/>
  <c r="AM398" i="26"/>
  <c r="AL398" i="26"/>
  <c r="AK398" i="26"/>
  <c r="AJ398" i="26"/>
  <c r="AI398" i="26"/>
  <c r="AH398" i="26"/>
  <c r="AG398" i="26"/>
  <c r="AF398" i="26"/>
  <c r="AE398" i="26"/>
  <c r="AD398" i="26"/>
  <c r="AC398" i="26"/>
  <c r="AB398" i="26"/>
  <c r="AA398" i="26"/>
  <c r="Z398" i="26"/>
  <c r="Y398" i="26"/>
  <c r="X398" i="26"/>
  <c r="W398" i="26"/>
  <c r="V398" i="26"/>
  <c r="U398" i="26"/>
  <c r="T398" i="26"/>
  <c r="S398" i="26"/>
  <c r="R398" i="26"/>
  <c r="Q398" i="26"/>
  <c r="P398" i="26"/>
  <c r="O398" i="26"/>
  <c r="N398" i="26"/>
  <c r="M398" i="26"/>
  <c r="L398" i="26"/>
  <c r="K398" i="26"/>
  <c r="J398" i="26"/>
  <c r="I398" i="26"/>
  <c r="AQ397" i="26"/>
  <c r="AP397" i="26"/>
  <c r="AO397" i="26"/>
  <c r="AN397" i="26"/>
  <c r="AM397" i="26"/>
  <c r="AL397" i="26"/>
  <c r="AK397" i="26"/>
  <c r="AJ397" i="26"/>
  <c r="AI397" i="26"/>
  <c r="AH397" i="26"/>
  <c r="AG397" i="26"/>
  <c r="AF397" i="26"/>
  <c r="AE397" i="26"/>
  <c r="AD397" i="26"/>
  <c r="AC397" i="26"/>
  <c r="AB397" i="26"/>
  <c r="AA397" i="26"/>
  <c r="Z397" i="26"/>
  <c r="Y397" i="26"/>
  <c r="X397" i="26"/>
  <c r="W397" i="26"/>
  <c r="V397" i="26"/>
  <c r="U397" i="26"/>
  <c r="T397" i="26"/>
  <c r="S397" i="26"/>
  <c r="R397" i="26"/>
  <c r="Q397" i="26"/>
  <c r="P397" i="26"/>
  <c r="O397" i="26"/>
  <c r="N397" i="26"/>
  <c r="M397" i="26"/>
  <c r="L397" i="26"/>
  <c r="K397" i="26"/>
  <c r="J397" i="26"/>
  <c r="I397" i="26"/>
  <c r="AQ396" i="26"/>
  <c r="AP396" i="26"/>
  <c r="AO396" i="26"/>
  <c r="AN396" i="26"/>
  <c r="AM396" i="26"/>
  <c r="AL396" i="26"/>
  <c r="AK396" i="26"/>
  <c r="AJ396" i="26"/>
  <c r="AI396" i="26"/>
  <c r="AH396" i="26"/>
  <c r="AG396" i="26"/>
  <c r="AF396" i="26"/>
  <c r="AE396" i="26"/>
  <c r="AD396" i="26"/>
  <c r="AC396" i="26"/>
  <c r="AB396" i="26"/>
  <c r="AA396" i="26"/>
  <c r="Z396" i="26"/>
  <c r="Y396" i="26"/>
  <c r="X396" i="26"/>
  <c r="W396" i="26"/>
  <c r="V396" i="26"/>
  <c r="U396" i="26"/>
  <c r="T396" i="26"/>
  <c r="S396" i="26"/>
  <c r="R396" i="26"/>
  <c r="Q396" i="26"/>
  <c r="P396" i="26"/>
  <c r="O396" i="26"/>
  <c r="N396" i="26"/>
  <c r="M396" i="26"/>
  <c r="L396" i="26"/>
  <c r="K396" i="26"/>
  <c r="J396" i="26"/>
  <c r="I396" i="26"/>
  <c r="AQ395" i="26"/>
  <c r="AP395" i="26"/>
  <c r="AO395" i="26"/>
  <c r="AN395" i="26"/>
  <c r="AM395" i="26"/>
  <c r="AL395" i="26"/>
  <c r="AK395" i="26"/>
  <c r="AJ395" i="26"/>
  <c r="AI395" i="26"/>
  <c r="AH395" i="26"/>
  <c r="AG395" i="26"/>
  <c r="AF395" i="26"/>
  <c r="AE395" i="26"/>
  <c r="AD395" i="26"/>
  <c r="AC395" i="26"/>
  <c r="AB395" i="26"/>
  <c r="AA395" i="26"/>
  <c r="Z395" i="26"/>
  <c r="Y395" i="26"/>
  <c r="X395" i="26"/>
  <c r="W395" i="26"/>
  <c r="V395" i="26"/>
  <c r="U395" i="26"/>
  <c r="T395" i="26"/>
  <c r="S395" i="26"/>
  <c r="R395" i="26"/>
  <c r="Q395" i="26"/>
  <c r="P395" i="26"/>
  <c r="O395" i="26"/>
  <c r="N395" i="26"/>
  <c r="M395" i="26"/>
  <c r="L395" i="26"/>
  <c r="K395" i="26"/>
  <c r="J395" i="26"/>
  <c r="I395" i="26"/>
  <c r="AQ386" i="26"/>
  <c r="AP386" i="26"/>
  <c r="AO386" i="26"/>
  <c r="AN386" i="26"/>
  <c r="AM386" i="26"/>
  <c r="AL386" i="26"/>
  <c r="AK386" i="26"/>
  <c r="AJ386" i="26"/>
  <c r="AI386" i="26"/>
  <c r="AH386" i="26"/>
  <c r="AG386" i="26"/>
  <c r="AF386" i="26"/>
  <c r="AE386" i="26"/>
  <c r="AD386" i="26"/>
  <c r="AC386" i="26"/>
  <c r="AB386" i="26"/>
  <c r="AA386" i="26"/>
  <c r="Z386" i="26"/>
  <c r="Y386" i="26"/>
  <c r="X386" i="26"/>
  <c r="W386" i="26"/>
  <c r="V386" i="26"/>
  <c r="U386" i="26"/>
  <c r="T386" i="26"/>
  <c r="S386" i="26"/>
  <c r="R386" i="26"/>
  <c r="Q386" i="26"/>
  <c r="P386" i="26"/>
  <c r="O386" i="26"/>
  <c r="N386" i="26"/>
  <c r="M386" i="26"/>
  <c r="L386" i="26"/>
  <c r="K386" i="26"/>
  <c r="J386" i="26"/>
  <c r="I386" i="26"/>
  <c r="AQ385" i="26"/>
  <c r="AP385" i="26"/>
  <c r="AO385" i="26"/>
  <c r="AN385" i="26"/>
  <c r="AM385" i="26"/>
  <c r="AL385" i="26"/>
  <c r="AK385" i="26"/>
  <c r="AJ385" i="26"/>
  <c r="AI385" i="26"/>
  <c r="AH385" i="26"/>
  <c r="AG385" i="26"/>
  <c r="AF385" i="26"/>
  <c r="AE385" i="26"/>
  <c r="AD385" i="26"/>
  <c r="AC385" i="26"/>
  <c r="AB385" i="26"/>
  <c r="AA385" i="26"/>
  <c r="Z385" i="26"/>
  <c r="Y385" i="26"/>
  <c r="X385" i="26"/>
  <c r="W385" i="26"/>
  <c r="V385" i="26"/>
  <c r="U385" i="26"/>
  <c r="T385" i="26"/>
  <c r="S385" i="26"/>
  <c r="R385" i="26"/>
  <c r="Q385" i="26"/>
  <c r="P385" i="26"/>
  <c r="O385" i="26"/>
  <c r="N385" i="26"/>
  <c r="M385" i="26"/>
  <c r="L385" i="26"/>
  <c r="K385" i="26"/>
  <c r="J385" i="26"/>
  <c r="I385" i="26"/>
  <c r="AQ384" i="26"/>
  <c r="AP384" i="26"/>
  <c r="AO384" i="26"/>
  <c r="AN384" i="26"/>
  <c r="AM384" i="26"/>
  <c r="AL384" i="26"/>
  <c r="AK384" i="26"/>
  <c r="AJ384" i="26"/>
  <c r="AI384" i="26"/>
  <c r="AH384" i="26"/>
  <c r="AG384" i="26"/>
  <c r="AF384" i="26"/>
  <c r="AE384" i="26"/>
  <c r="AD384" i="26"/>
  <c r="AC384" i="26"/>
  <c r="AB384" i="26"/>
  <c r="AA384" i="26"/>
  <c r="Z384" i="26"/>
  <c r="Y384" i="26"/>
  <c r="X384" i="26"/>
  <c r="W384" i="26"/>
  <c r="V384" i="26"/>
  <c r="U384" i="26"/>
  <c r="T384" i="26"/>
  <c r="S384" i="26"/>
  <c r="R384" i="26"/>
  <c r="Q384" i="26"/>
  <c r="P384" i="26"/>
  <c r="O384" i="26"/>
  <c r="N384" i="26"/>
  <c r="M384" i="26"/>
  <c r="L384" i="26"/>
  <c r="K384" i="26"/>
  <c r="J384" i="26"/>
  <c r="I384" i="26"/>
  <c r="AQ383" i="26"/>
  <c r="AP383" i="26"/>
  <c r="AO383" i="26"/>
  <c r="AN383" i="26"/>
  <c r="AM383" i="26"/>
  <c r="AL383" i="26"/>
  <c r="AK383" i="26"/>
  <c r="AJ383" i="26"/>
  <c r="AI383" i="26"/>
  <c r="AH383" i="26"/>
  <c r="AG383" i="26"/>
  <c r="AF383" i="26"/>
  <c r="AE383" i="26"/>
  <c r="AD383" i="26"/>
  <c r="AC383" i="26"/>
  <c r="AB383" i="26"/>
  <c r="AA383" i="26"/>
  <c r="Z383" i="26"/>
  <c r="Y383" i="26"/>
  <c r="X383" i="26"/>
  <c r="W383" i="26"/>
  <c r="V383" i="26"/>
  <c r="U383" i="26"/>
  <c r="T383" i="26"/>
  <c r="S383" i="26"/>
  <c r="R383" i="26"/>
  <c r="Q383" i="26"/>
  <c r="P383" i="26"/>
  <c r="O383" i="26"/>
  <c r="N383" i="26"/>
  <c r="M383" i="26"/>
  <c r="L383" i="26"/>
  <c r="K383" i="26"/>
  <c r="J383" i="26"/>
  <c r="I383" i="26"/>
  <c r="AQ382" i="26"/>
  <c r="AP382" i="26"/>
  <c r="AO382" i="26"/>
  <c r="AN382" i="26"/>
  <c r="AM382" i="26"/>
  <c r="AL382" i="26"/>
  <c r="AK382" i="26"/>
  <c r="AJ382" i="26"/>
  <c r="AI382" i="26"/>
  <c r="AH382" i="26"/>
  <c r="AG382" i="26"/>
  <c r="AF382" i="26"/>
  <c r="AE382" i="26"/>
  <c r="AD382" i="26"/>
  <c r="AC382" i="26"/>
  <c r="AB382" i="26"/>
  <c r="AA382" i="26"/>
  <c r="Z382" i="26"/>
  <c r="Y382" i="26"/>
  <c r="X382" i="26"/>
  <c r="W382" i="26"/>
  <c r="V382" i="26"/>
  <c r="U382" i="26"/>
  <c r="T382" i="26"/>
  <c r="S382" i="26"/>
  <c r="R382" i="26"/>
  <c r="Q382" i="26"/>
  <c r="P382" i="26"/>
  <c r="O382" i="26"/>
  <c r="N382" i="26"/>
  <c r="M382" i="26"/>
  <c r="L382" i="26"/>
  <c r="K382" i="26"/>
  <c r="J382" i="26"/>
  <c r="I382" i="26"/>
  <c r="AQ381" i="26"/>
  <c r="AP381" i="26"/>
  <c r="AO381" i="26"/>
  <c r="AN381" i="26"/>
  <c r="AM381" i="26"/>
  <c r="AL381" i="26"/>
  <c r="AK381" i="26"/>
  <c r="AJ381" i="26"/>
  <c r="AI381" i="26"/>
  <c r="AH381" i="26"/>
  <c r="AG381" i="26"/>
  <c r="AF381" i="26"/>
  <c r="AE381" i="26"/>
  <c r="AD381" i="26"/>
  <c r="AC381" i="26"/>
  <c r="AB381" i="26"/>
  <c r="AA381" i="26"/>
  <c r="Z381" i="26"/>
  <c r="Y381" i="26"/>
  <c r="X381" i="26"/>
  <c r="W381" i="26"/>
  <c r="V381" i="26"/>
  <c r="U381" i="26"/>
  <c r="T381" i="26"/>
  <c r="S381" i="26"/>
  <c r="R381" i="26"/>
  <c r="Q381" i="26"/>
  <c r="P381" i="26"/>
  <c r="O381" i="26"/>
  <c r="N381" i="26"/>
  <c r="M381" i="26"/>
  <c r="L381" i="26"/>
  <c r="K381" i="26"/>
  <c r="J381" i="26"/>
  <c r="I381" i="26"/>
  <c r="AQ380" i="26"/>
  <c r="AP380" i="26"/>
  <c r="AO380" i="26"/>
  <c r="AN380" i="26"/>
  <c r="AM380" i="26"/>
  <c r="AL380" i="26"/>
  <c r="AK380" i="26"/>
  <c r="AJ380" i="26"/>
  <c r="AI380" i="26"/>
  <c r="AH380" i="26"/>
  <c r="AG380" i="26"/>
  <c r="AF380" i="26"/>
  <c r="AE380" i="26"/>
  <c r="AD380" i="26"/>
  <c r="AC380" i="26"/>
  <c r="AB380" i="26"/>
  <c r="AA380" i="26"/>
  <c r="Z380" i="26"/>
  <c r="Y380" i="26"/>
  <c r="X380" i="26"/>
  <c r="W380" i="26"/>
  <c r="V380" i="26"/>
  <c r="U380" i="26"/>
  <c r="T380" i="26"/>
  <c r="S380" i="26"/>
  <c r="R380" i="26"/>
  <c r="Q380" i="26"/>
  <c r="P380" i="26"/>
  <c r="O380" i="26"/>
  <c r="N380" i="26"/>
  <c r="M380" i="26"/>
  <c r="L380" i="26"/>
  <c r="K380" i="26"/>
  <c r="J380" i="26"/>
  <c r="I380" i="26"/>
  <c r="AQ379" i="26"/>
  <c r="AP379" i="26"/>
  <c r="AO379" i="26"/>
  <c r="AN379" i="26"/>
  <c r="AM379" i="26"/>
  <c r="AL379" i="26"/>
  <c r="AK379" i="26"/>
  <c r="AJ379" i="26"/>
  <c r="AI379" i="26"/>
  <c r="AH379" i="26"/>
  <c r="AG379" i="26"/>
  <c r="AF379" i="26"/>
  <c r="AE379" i="26"/>
  <c r="AD379" i="26"/>
  <c r="AC379" i="26"/>
  <c r="AB379" i="26"/>
  <c r="AA379" i="26"/>
  <c r="Z379" i="26"/>
  <c r="Y379" i="26"/>
  <c r="X379" i="26"/>
  <c r="W379" i="26"/>
  <c r="V379" i="26"/>
  <c r="U379" i="26"/>
  <c r="T379" i="26"/>
  <c r="S379" i="26"/>
  <c r="R379" i="26"/>
  <c r="Q379" i="26"/>
  <c r="P379" i="26"/>
  <c r="O379" i="26"/>
  <c r="N379" i="26"/>
  <c r="M379" i="26"/>
  <c r="L379" i="26"/>
  <c r="K379" i="26"/>
  <c r="J379" i="26"/>
  <c r="I379" i="26"/>
  <c r="AQ378" i="26"/>
  <c r="AP378" i="26"/>
  <c r="AO378" i="26"/>
  <c r="AN378" i="26"/>
  <c r="AM378" i="26"/>
  <c r="AL378" i="26"/>
  <c r="AK378" i="26"/>
  <c r="AJ378" i="26"/>
  <c r="AI378" i="26"/>
  <c r="AH378" i="26"/>
  <c r="AG378" i="26"/>
  <c r="AF378" i="26"/>
  <c r="AE378" i="26"/>
  <c r="AD378" i="26"/>
  <c r="AC378" i="26"/>
  <c r="AB378" i="26"/>
  <c r="AA378" i="26"/>
  <c r="Z378" i="26"/>
  <c r="Y378" i="26"/>
  <c r="X378" i="26"/>
  <c r="W378" i="26"/>
  <c r="V378" i="26"/>
  <c r="U378" i="26"/>
  <c r="T378" i="26"/>
  <c r="S378" i="26"/>
  <c r="R378" i="26"/>
  <c r="Q378" i="26"/>
  <c r="P378" i="26"/>
  <c r="O378" i="26"/>
  <c r="N378" i="26"/>
  <c r="M378" i="26"/>
  <c r="L378" i="26"/>
  <c r="K378" i="26"/>
  <c r="J378" i="26"/>
  <c r="I378" i="26"/>
  <c r="AQ377" i="26"/>
  <c r="AP377" i="26"/>
  <c r="AO377" i="26"/>
  <c r="AN377" i="26"/>
  <c r="AM377" i="26"/>
  <c r="AL377" i="26"/>
  <c r="AK377" i="26"/>
  <c r="AJ377" i="26"/>
  <c r="AI377" i="26"/>
  <c r="AH377" i="26"/>
  <c r="AG377" i="26"/>
  <c r="AF377" i="26"/>
  <c r="AE377" i="26"/>
  <c r="AD377" i="26"/>
  <c r="AC377" i="26"/>
  <c r="AB377" i="26"/>
  <c r="AA377" i="26"/>
  <c r="Z377" i="26"/>
  <c r="Y377" i="26"/>
  <c r="X377" i="26"/>
  <c r="W377" i="26"/>
  <c r="V377" i="26"/>
  <c r="U377" i="26"/>
  <c r="T377" i="26"/>
  <c r="S377" i="26"/>
  <c r="R377" i="26"/>
  <c r="Q377" i="26"/>
  <c r="P377" i="26"/>
  <c r="O377" i="26"/>
  <c r="N377" i="26"/>
  <c r="M377" i="26"/>
  <c r="L377" i="26"/>
  <c r="K377" i="26"/>
  <c r="J377" i="26"/>
  <c r="I377" i="26"/>
  <c r="AQ342" i="26" l="1"/>
  <c r="AP342" i="26"/>
  <c r="AO342" i="26"/>
  <c r="AN342" i="26"/>
  <c r="AM342" i="26"/>
  <c r="AL342" i="26"/>
  <c r="AK342" i="26"/>
  <c r="AJ342" i="26"/>
  <c r="AI342" i="26"/>
  <c r="AH342" i="26"/>
  <c r="AG342" i="26"/>
  <c r="AF342" i="26"/>
  <c r="AE342" i="26"/>
  <c r="AD342" i="26"/>
  <c r="AC342" i="26"/>
  <c r="AB342" i="26"/>
  <c r="AA342" i="26"/>
  <c r="Z342" i="26"/>
  <c r="Y342" i="26"/>
  <c r="X342" i="26"/>
  <c r="W342" i="26"/>
  <c r="V342" i="26"/>
  <c r="U342" i="26"/>
  <c r="T342" i="26"/>
  <c r="S342" i="26"/>
  <c r="R342" i="26"/>
  <c r="Q342" i="26"/>
  <c r="P342" i="26"/>
  <c r="O342" i="26"/>
  <c r="N342" i="26"/>
  <c r="M342" i="26"/>
  <c r="L342" i="26"/>
  <c r="K342" i="26"/>
  <c r="J342" i="26"/>
  <c r="I342" i="26"/>
  <c r="AQ341" i="26"/>
  <c r="AP341" i="26"/>
  <c r="AO341" i="26"/>
  <c r="AN341" i="26"/>
  <c r="AM341" i="26"/>
  <c r="AL341" i="26"/>
  <c r="AK341" i="26"/>
  <c r="AJ341" i="26"/>
  <c r="AI341" i="26"/>
  <c r="AH341" i="26"/>
  <c r="AG341" i="26"/>
  <c r="AF341" i="26"/>
  <c r="AE341" i="26"/>
  <c r="AD341" i="26"/>
  <c r="AC341" i="26"/>
  <c r="AB341" i="26"/>
  <c r="AA341" i="26"/>
  <c r="Z341" i="26"/>
  <c r="Y341" i="26"/>
  <c r="X341" i="26"/>
  <c r="W341" i="26"/>
  <c r="V341" i="26"/>
  <c r="U341" i="26"/>
  <c r="T341" i="26"/>
  <c r="S341" i="26"/>
  <c r="R341" i="26"/>
  <c r="Q341" i="26"/>
  <c r="P341" i="26"/>
  <c r="O341" i="26"/>
  <c r="N341" i="26"/>
  <c r="M341" i="26"/>
  <c r="L341" i="26"/>
  <c r="K341" i="26"/>
  <c r="J341" i="26"/>
  <c r="I341" i="26"/>
  <c r="AQ340" i="26"/>
  <c r="AP340" i="26"/>
  <c r="AO340" i="26"/>
  <c r="AN340" i="26"/>
  <c r="AM340" i="26"/>
  <c r="AL340" i="26"/>
  <c r="AK340" i="26"/>
  <c r="AJ340" i="26"/>
  <c r="AI340" i="26"/>
  <c r="AH340" i="26"/>
  <c r="AG340" i="26"/>
  <c r="AF340" i="26"/>
  <c r="AE340" i="26"/>
  <c r="AD340" i="26"/>
  <c r="AC340" i="26"/>
  <c r="AB340" i="26"/>
  <c r="AA340" i="26"/>
  <c r="Z340" i="26"/>
  <c r="Y340" i="26"/>
  <c r="X340" i="26"/>
  <c r="W340" i="26"/>
  <c r="V340" i="26"/>
  <c r="U340" i="26"/>
  <c r="T340" i="26"/>
  <c r="S340" i="26"/>
  <c r="R340" i="26"/>
  <c r="Q340" i="26"/>
  <c r="P340" i="26"/>
  <c r="O340" i="26"/>
  <c r="N340" i="26"/>
  <c r="M340" i="26"/>
  <c r="L340" i="26"/>
  <c r="K340" i="26"/>
  <c r="J340" i="26"/>
  <c r="I340" i="26"/>
  <c r="AQ339" i="26"/>
  <c r="AP339" i="26"/>
  <c r="AO339" i="26"/>
  <c r="AN339" i="26"/>
  <c r="AM339" i="26"/>
  <c r="AL339" i="26"/>
  <c r="AK339" i="26"/>
  <c r="AJ339" i="26"/>
  <c r="AI339" i="26"/>
  <c r="AH339" i="26"/>
  <c r="AG339" i="26"/>
  <c r="AF339" i="26"/>
  <c r="AE339" i="26"/>
  <c r="AD339" i="26"/>
  <c r="AC339" i="26"/>
  <c r="AB339" i="26"/>
  <c r="AA339" i="26"/>
  <c r="Z339" i="26"/>
  <c r="Y339" i="26"/>
  <c r="X339" i="26"/>
  <c r="W339" i="26"/>
  <c r="V339" i="26"/>
  <c r="U339" i="26"/>
  <c r="T339" i="26"/>
  <c r="S339" i="26"/>
  <c r="R339" i="26"/>
  <c r="Q339" i="26"/>
  <c r="P339" i="26"/>
  <c r="O339" i="26"/>
  <c r="N339" i="26"/>
  <c r="M339" i="26"/>
  <c r="L339" i="26"/>
  <c r="K339" i="26"/>
  <c r="J339" i="26"/>
  <c r="I339" i="26"/>
  <c r="AQ338" i="26"/>
  <c r="AP338" i="26"/>
  <c r="AO338" i="26"/>
  <c r="AN338" i="26"/>
  <c r="AM338" i="26"/>
  <c r="AL338" i="26"/>
  <c r="AK338" i="26"/>
  <c r="AJ338" i="26"/>
  <c r="AI338" i="26"/>
  <c r="AH338" i="26"/>
  <c r="AG338" i="26"/>
  <c r="AF338" i="26"/>
  <c r="AE338" i="26"/>
  <c r="AD338" i="26"/>
  <c r="AC338" i="26"/>
  <c r="AB338" i="26"/>
  <c r="AA338" i="26"/>
  <c r="Z338" i="26"/>
  <c r="Y338" i="26"/>
  <c r="X338" i="26"/>
  <c r="W338" i="26"/>
  <c r="V338" i="26"/>
  <c r="U338" i="26"/>
  <c r="T338" i="26"/>
  <c r="S338" i="26"/>
  <c r="R338" i="26"/>
  <c r="Q338" i="26"/>
  <c r="P338" i="26"/>
  <c r="O338" i="26"/>
  <c r="N338" i="26"/>
  <c r="M338" i="26"/>
  <c r="L338" i="26"/>
  <c r="K338" i="26"/>
  <c r="J338" i="26"/>
  <c r="I338" i="26"/>
  <c r="AQ337" i="26"/>
  <c r="AP337" i="26"/>
  <c r="AO337" i="26"/>
  <c r="AN337" i="26"/>
  <c r="AM337" i="26"/>
  <c r="AL337" i="26"/>
  <c r="AK337" i="26"/>
  <c r="AJ337" i="26"/>
  <c r="AI337" i="26"/>
  <c r="AH337" i="26"/>
  <c r="AG337" i="26"/>
  <c r="AF337" i="26"/>
  <c r="AE337" i="26"/>
  <c r="AD337" i="26"/>
  <c r="AC337" i="26"/>
  <c r="AB337" i="26"/>
  <c r="AA337" i="26"/>
  <c r="Z337" i="26"/>
  <c r="Y337" i="26"/>
  <c r="X337" i="26"/>
  <c r="W337" i="26"/>
  <c r="V337" i="26"/>
  <c r="U337" i="26"/>
  <c r="T337" i="26"/>
  <c r="S337" i="26"/>
  <c r="R337" i="26"/>
  <c r="Q337" i="26"/>
  <c r="P337" i="26"/>
  <c r="O337" i="26"/>
  <c r="N337" i="26"/>
  <c r="M337" i="26"/>
  <c r="L337" i="26"/>
  <c r="K337" i="26"/>
  <c r="J337" i="26"/>
  <c r="I337" i="26"/>
  <c r="AB6" i="37"/>
  <c r="AQ335" i="26"/>
  <c r="AP335" i="26"/>
  <c r="AO335" i="26"/>
  <c r="AN335" i="26"/>
  <c r="AM335" i="26"/>
  <c r="AL335" i="26"/>
  <c r="AK335" i="26"/>
  <c r="AJ335" i="26"/>
  <c r="AI335" i="26"/>
  <c r="AH335" i="26"/>
  <c r="AG335" i="26"/>
  <c r="AF335" i="26"/>
  <c r="AE335" i="26"/>
  <c r="AD335" i="26"/>
  <c r="AC335" i="26"/>
  <c r="AB335" i="26"/>
  <c r="AA335" i="26"/>
  <c r="Z335" i="26"/>
  <c r="Y335" i="26"/>
  <c r="X335" i="26"/>
  <c r="W335" i="26"/>
  <c r="V335" i="26"/>
  <c r="U335" i="26"/>
  <c r="T335" i="26"/>
  <c r="S335" i="26"/>
  <c r="R335" i="26"/>
  <c r="Q335" i="26"/>
  <c r="P335" i="26"/>
  <c r="O335" i="26"/>
  <c r="N335" i="26"/>
  <c r="M335" i="26"/>
  <c r="L335" i="26"/>
  <c r="K335" i="26"/>
  <c r="J335" i="26"/>
  <c r="I335" i="26"/>
  <c r="AQ334" i="26"/>
  <c r="AP334" i="26"/>
  <c r="AO334" i="26"/>
  <c r="AN334" i="26"/>
  <c r="AM334" i="26"/>
  <c r="AL334" i="26"/>
  <c r="AK334" i="26"/>
  <c r="AJ334" i="26"/>
  <c r="AI334" i="26"/>
  <c r="AH334" i="26"/>
  <c r="AG334" i="26"/>
  <c r="AF334" i="26"/>
  <c r="AE334" i="26"/>
  <c r="AD334" i="26"/>
  <c r="AC334" i="26"/>
  <c r="AB334" i="26"/>
  <c r="AA334" i="26"/>
  <c r="Z334" i="26"/>
  <c r="Y334" i="26"/>
  <c r="X334" i="26"/>
  <c r="W334" i="26"/>
  <c r="V334" i="26"/>
  <c r="U334" i="26"/>
  <c r="T334" i="26"/>
  <c r="S334" i="26"/>
  <c r="R334" i="26"/>
  <c r="Q334" i="26"/>
  <c r="P334" i="26"/>
  <c r="O334" i="26"/>
  <c r="N334" i="26"/>
  <c r="M334" i="26"/>
  <c r="L334" i="26"/>
  <c r="K334" i="26"/>
  <c r="J334" i="26"/>
  <c r="I334" i="26"/>
  <c r="AQ333" i="26"/>
  <c r="AP333" i="26"/>
  <c r="AO333" i="26"/>
  <c r="AN333" i="26"/>
  <c r="AM333" i="26"/>
  <c r="AL333" i="26"/>
  <c r="AK333" i="26"/>
  <c r="AJ333" i="26"/>
  <c r="AI333" i="26"/>
  <c r="AH333" i="26"/>
  <c r="AG333" i="26"/>
  <c r="AF333" i="26"/>
  <c r="AE333" i="26"/>
  <c r="AD333" i="26"/>
  <c r="AC333" i="26"/>
  <c r="AB333" i="26"/>
  <c r="AA333" i="26"/>
  <c r="Z333" i="26"/>
  <c r="Y333" i="26"/>
  <c r="X333" i="26"/>
  <c r="W333" i="26"/>
  <c r="V333" i="26"/>
  <c r="U333" i="26"/>
  <c r="T333" i="26"/>
  <c r="S333" i="26"/>
  <c r="R333" i="26"/>
  <c r="Q333" i="26"/>
  <c r="P333" i="26"/>
  <c r="O333" i="26"/>
  <c r="N333" i="26"/>
  <c r="M333" i="26"/>
  <c r="L333" i="26"/>
  <c r="K333" i="26"/>
  <c r="J333" i="26"/>
  <c r="I333" i="26"/>
  <c r="AQ330" i="26"/>
  <c r="AP330" i="26"/>
  <c r="AO330" i="26"/>
  <c r="AN330" i="26"/>
  <c r="AM330" i="26"/>
  <c r="AL330" i="26"/>
  <c r="AK330" i="26"/>
  <c r="AJ330" i="26"/>
  <c r="AI330" i="26"/>
  <c r="AH330" i="26"/>
  <c r="AG330" i="26"/>
  <c r="AF330" i="26"/>
  <c r="AE330" i="26"/>
  <c r="AD330" i="26"/>
  <c r="AC330" i="26"/>
  <c r="AB330" i="26"/>
  <c r="AA330" i="26"/>
  <c r="Z330" i="26"/>
  <c r="Y330" i="26"/>
  <c r="X330" i="26"/>
  <c r="W330" i="26"/>
  <c r="V330" i="26"/>
  <c r="U330" i="26"/>
  <c r="T330" i="26"/>
  <c r="S330" i="26"/>
  <c r="R330" i="26"/>
  <c r="Q330" i="26"/>
  <c r="P330" i="26"/>
  <c r="O330" i="26"/>
  <c r="N330" i="26"/>
  <c r="M330" i="26"/>
  <c r="L330" i="26"/>
  <c r="K330" i="26"/>
  <c r="J330" i="26"/>
  <c r="I330" i="26"/>
  <c r="AQ329" i="26"/>
  <c r="AP329" i="26"/>
  <c r="AO329" i="26"/>
  <c r="AN329" i="26"/>
  <c r="AM329" i="26"/>
  <c r="AL329" i="26"/>
  <c r="AK329" i="26"/>
  <c r="AJ329" i="26"/>
  <c r="AI329" i="26"/>
  <c r="AH329" i="26"/>
  <c r="AG329" i="26"/>
  <c r="AF329" i="26"/>
  <c r="AE329" i="26"/>
  <c r="AD329" i="26"/>
  <c r="AC329" i="26"/>
  <c r="AB329" i="26"/>
  <c r="AA329" i="26"/>
  <c r="Z329" i="26"/>
  <c r="Y329" i="26"/>
  <c r="X329" i="26"/>
  <c r="W329" i="26"/>
  <c r="V329" i="26"/>
  <c r="U329" i="26"/>
  <c r="T329" i="26"/>
  <c r="S329" i="26"/>
  <c r="R329" i="26"/>
  <c r="Q329" i="26"/>
  <c r="P329" i="26"/>
  <c r="O329" i="26"/>
  <c r="N329" i="26"/>
  <c r="M329" i="26"/>
  <c r="L329" i="26"/>
  <c r="K329" i="26"/>
  <c r="J329" i="26"/>
  <c r="I329" i="26"/>
  <c r="AQ328" i="26"/>
  <c r="AP328" i="26"/>
  <c r="AO328" i="26"/>
  <c r="AN328" i="26"/>
  <c r="AM328" i="26"/>
  <c r="AL328" i="26"/>
  <c r="AK328" i="26"/>
  <c r="AJ328" i="26"/>
  <c r="AI328" i="26"/>
  <c r="AH328" i="26"/>
  <c r="AG328" i="26"/>
  <c r="AF328" i="26"/>
  <c r="AE328" i="26"/>
  <c r="AD328" i="26"/>
  <c r="AC328" i="26"/>
  <c r="AB328" i="26"/>
  <c r="AA328" i="26"/>
  <c r="Z328" i="26"/>
  <c r="Y328" i="26"/>
  <c r="X328" i="26"/>
  <c r="W328" i="26"/>
  <c r="V328" i="26"/>
  <c r="U328" i="26"/>
  <c r="T328" i="26"/>
  <c r="S328" i="26"/>
  <c r="R328" i="26"/>
  <c r="Q328" i="26"/>
  <c r="P328" i="26"/>
  <c r="O328" i="26"/>
  <c r="N328" i="26"/>
  <c r="M328" i="26"/>
  <c r="L328" i="26"/>
  <c r="K328" i="26"/>
  <c r="J328" i="26"/>
  <c r="I328" i="26"/>
  <c r="AQ326" i="26"/>
  <c r="AP326" i="26"/>
  <c r="AO326" i="26"/>
  <c r="AN326" i="26"/>
  <c r="AM326" i="26"/>
  <c r="AL326" i="26"/>
  <c r="AK326" i="26"/>
  <c r="AJ326" i="26"/>
  <c r="AI326" i="26"/>
  <c r="AH326" i="26"/>
  <c r="AG326" i="26"/>
  <c r="AF326" i="26"/>
  <c r="AE326" i="26"/>
  <c r="AD326" i="26"/>
  <c r="AC326" i="26"/>
  <c r="AB326" i="26"/>
  <c r="AA326" i="26"/>
  <c r="Z326" i="26"/>
  <c r="Y326" i="26"/>
  <c r="X326" i="26"/>
  <c r="W326" i="26"/>
  <c r="V326" i="26"/>
  <c r="U326" i="26"/>
  <c r="T326" i="26"/>
  <c r="S326" i="26"/>
  <c r="R326" i="26"/>
  <c r="Q326" i="26"/>
  <c r="P326" i="26"/>
  <c r="O326" i="26"/>
  <c r="N326" i="26"/>
  <c r="M326" i="26"/>
  <c r="L326" i="26"/>
  <c r="K326" i="26"/>
  <c r="J326" i="26"/>
  <c r="I326" i="26"/>
  <c r="AQ325" i="26"/>
  <c r="AP325" i="26"/>
  <c r="AO325" i="26"/>
  <c r="AN325" i="26"/>
  <c r="AM325" i="26"/>
  <c r="AL325" i="26"/>
  <c r="AK325" i="26"/>
  <c r="AJ325" i="26"/>
  <c r="AI325" i="26"/>
  <c r="AH325" i="26"/>
  <c r="AG325" i="26"/>
  <c r="AF325" i="26"/>
  <c r="AE325" i="26"/>
  <c r="AD325" i="26"/>
  <c r="AC325" i="26"/>
  <c r="AB325" i="26"/>
  <c r="AA325" i="26"/>
  <c r="Z325" i="26"/>
  <c r="Y325" i="26"/>
  <c r="X325" i="26"/>
  <c r="W325" i="26"/>
  <c r="V325" i="26"/>
  <c r="U325" i="26"/>
  <c r="T325" i="26"/>
  <c r="S325" i="26"/>
  <c r="R325" i="26"/>
  <c r="Q325" i="26"/>
  <c r="P325" i="26"/>
  <c r="O325" i="26"/>
  <c r="N325" i="26"/>
  <c r="M325" i="26"/>
  <c r="L325" i="26"/>
  <c r="K325" i="26"/>
  <c r="J325" i="26"/>
  <c r="I325" i="26"/>
  <c r="AQ323" i="26"/>
  <c r="AP323" i="26"/>
  <c r="AO323" i="26"/>
  <c r="AN323" i="26"/>
  <c r="AM323" i="26"/>
  <c r="AL323" i="26"/>
  <c r="AK323" i="26"/>
  <c r="AJ323" i="26"/>
  <c r="AI323" i="26"/>
  <c r="AH323" i="26"/>
  <c r="AG323" i="26"/>
  <c r="AF323" i="26"/>
  <c r="AE323" i="26"/>
  <c r="AD323" i="26"/>
  <c r="AC323" i="26"/>
  <c r="AB323" i="26"/>
  <c r="AA323" i="26"/>
  <c r="Z323" i="26"/>
  <c r="Y323" i="26"/>
  <c r="X323" i="26"/>
  <c r="W323" i="26"/>
  <c r="V323" i="26"/>
  <c r="U323" i="26"/>
  <c r="T323" i="26"/>
  <c r="S323" i="26"/>
  <c r="R323" i="26"/>
  <c r="Q323" i="26"/>
  <c r="P323" i="26"/>
  <c r="O323" i="26"/>
  <c r="N323" i="26"/>
  <c r="M323" i="26"/>
  <c r="L323" i="26"/>
  <c r="K323" i="26"/>
  <c r="J323" i="26"/>
  <c r="I323" i="26"/>
  <c r="AQ232" i="26"/>
  <c r="AP232" i="26"/>
  <c r="AO232" i="26"/>
  <c r="AN232" i="26"/>
  <c r="AM232" i="26"/>
  <c r="AL232" i="26"/>
  <c r="AK232" i="26"/>
  <c r="AJ232" i="26"/>
  <c r="AI232" i="26"/>
  <c r="AH232" i="26"/>
  <c r="AG232" i="26"/>
  <c r="AF232" i="26"/>
  <c r="AE232" i="26"/>
  <c r="AD232" i="26"/>
  <c r="AC232" i="26"/>
  <c r="AB232" i="26"/>
  <c r="AA232" i="26"/>
  <c r="Z232" i="26"/>
  <c r="Y232" i="26"/>
  <c r="X232" i="26"/>
  <c r="W232" i="26"/>
  <c r="V232" i="26"/>
  <c r="U232" i="26"/>
  <c r="T232" i="26"/>
  <c r="S232" i="26"/>
  <c r="R232" i="26"/>
  <c r="Q232" i="26"/>
  <c r="P232" i="26"/>
  <c r="O232" i="26"/>
  <c r="N232" i="26"/>
  <c r="M232" i="26"/>
  <c r="L232" i="26"/>
  <c r="K232" i="26"/>
  <c r="J232" i="26"/>
  <c r="I232" i="26"/>
  <c r="AQ231" i="26"/>
  <c r="AP231" i="26"/>
  <c r="AO231" i="26"/>
  <c r="AN231" i="26"/>
  <c r="AM231" i="26"/>
  <c r="AL231" i="26"/>
  <c r="AK231" i="26"/>
  <c r="AJ231" i="26"/>
  <c r="AI231" i="26"/>
  <c r="AH231" i="26"/>
  <c r="AG231" i="26"/>
  <c r="AF231" i="26"/>
  <c r="AE231" i="26"/>
  <c r="AD231" i="26"/>
  <c r="AC231" i="26"/>
  <c r="AB231" i="26"/>
  <c r="AA231" i="26"/>
  <c r="Z231" i="26"/>
  <c r="Y231" i="26"/>
  <c r="X231" i="26"/>
  <c r="W231" i="26"/>
  <c r="V231" i="26"/>
  <c r="U231" i="26"/>
  <c r="T231" i="26"/>
  <c r="S231" i="26"/>
  <c r="R231" i="26"/>
  <c r="Q231" i="26"/>
  <c r="P231" i="26"/>
  <c r="O231" i="26"/>
  <c r="N231" i="26"/>
  <c r="M231" i="26"/>
  <c r="L231" i="26"/>
  <c r="K231" i="26"/>
  <c r="J231" i="26"/>
  <c r="I231" i="26"/>
  <c r="AQ230" i="26"/>
  <c r="AP230" i="26"/>
  <c r="AO230" i="26"/>
  <c r="AN230" i="26"/>
  <c r="AM230" i="26"/>
  <c r="AL230" i="26"/>
  <c r="AK230" i="26"/>
  <c r="AJ230" i="26"/>
  <c r="AI230" i="26"/>
  <c r="AH230" i="26"/>
  <c r="AG230" i="26"/>
  <c r="AF230" i="26"/>
  <c r="AE230" i="26"/>
  <c r="AD230" i="26"/>
  <c r="AC230" i="26"/>
  <c r="AB230" i="26"/>
  <c r="AA230" i="26"/>
  <c r="Z230" i="26"/>
  <c r="Y230" i="26"/>
  <c r="X230" i="26"/>
  <c r="W230" i="26"/>
  <c r="V230" i="26"/>
  <c r="U230" i="26"/>
  <c r="T230" i="26"/>
  <c r="S230" i="26"/>
  <c r="R230" i="26"/>
  <c r="Q230" i="26"/>
  <c r="P230" i="26"/>
  <c r="O230" i="26"/>
  <c r="N230" i="26"/>
  <c r="M230" i="26"/>
  <c r="L230" i="26"/>
  <c r="K230" i="26"/>
  <c r="J230" i="26"/>
  <c r="I230" i="26"/>
  <c r="AQ229" i="26"/>
  <c r="AP229" i="26"/>
  <c r="AO229" i="26"/>
  <c r="AN229" i="26"/>
  <c r="AM229" i="26"/>
  <c r="AL229" i="26"/>
  <c r="AK229" i="26"/>
  <c r="AJ229" i="26"/>
  <c r="AI229" i="26"/>
  <c r="AH229" i="26"/>
  <c r="AG229" i="26"/>
  <c r="AF229" i="26"/>
  <c r="AE229" i="26"/>
  <c r="AD229" i="26"/>
  <c r="AC229" i="26"/>
  <c r="AB229" i="26"/>
  <c r="AA229" i="26"/>
  <c r="Z229" i="26"/>
  <c r="Y229" i="26"/>
  <c r="X229" i="26"/>
  <c r="W229" i="26"/>
  <c r="V229" i="26"/>
  <c r="U229" i="26"/>
  <c r="T229" i="26"/>
  <c r="S229" i="26"/>
  <c r="R229" i="26"/>
  <c r="Q229" i="26"/>
  <c r="P229" i="26"/>
  <c r="O229" i="26"/>
  <c r="N229" i="26"/>
  <c r="M229" i="26"/>
  <c r="L229" i="26"/>
  <c r="K229" i="26"/>
  <c r="J229" i="26"/>
  <c r="I229" i="26"/>
  <c r="AQ228" i="26"/>
  <c r="AP228" i="26"/>
  <c r="AO228" i="26"/>
  <c r="AN228" i="26"/>
  <c r="AM228" i="26"/>
  <c r="AL228" i="26"/>
  <c r="AK228" i="26"/>
  <c r="AJ228" i="26"/>
  <c r="AI228" i="26"/>
  <c r="AH228" i="26"/>
  <c r="AG228" i="26"/>
  <c r="AF228" i="26"/>
  <c r="AE228" i="26"/>
  <c r="AD228" i="26"/>
  <c r="AC228" i="26"/>
  <c r="AB228" i="26"/>
  <c r="AA228" i="26"/>
  <c r="Z228" i="26"/>
  <c r="Y228" i="26"/>
  <c r="X228" i="26"/>
  <c r="W228" i="26"/>
  <c r="V228" i="26"/>
  <c r="U228" i="26"/>
  <c r="T228" i="26"/>
  <c r="S228" i="26"/>
  <c r="R228" i="26"/>
  <c r="Q228" i="26"/>
  <c r="P228" i="26"/>
  <c r="O228" i="26"/>
  <c r="N228" i="26"/>
  <c r="M228" i="26"/>
  <c r="L228" i="26"/>
  <c r="K228" i="26"/>
  <c r="J228" i="26"/>
  <c r="I228" i="26"/>
  <c r="AQ227" i="26"/>
  <c r="AP227" i="26"/>
  <c r="AO227" i="26"/>
  <c r="AN227" i="26"/>
  <c r="AM227" i="26"/>
  <c r="AL227" i="26"/>
  <c r="AK227" i="26"/>
  <c r="AJ227" i="26"/>
  <c r="AI227" i="26"/>
  <c r="AH227" i="26"/>
  <c r="AG227" i="26"/>
  <c r="AF227" i="26"/>
  <c r="AE227" i="26"/>
  <c r="AD227" i="26"/>
  <c r="AC227" i="26"/>
  <c r="AB227" i="26"/>
  <c r="AA227" i="26"/>
  <c r="Z227" i="26"/>
  <c r="Y227" i="26"/>
  <c r="X227" i="26"/>
  <c r="W227" i="26"/>
  <c r="V227" i="26"/>
  <c r="U227" i="26"/>
  <c r="T227" i="26"/>
  <c r="S227" i="26"/>
  <c r="R227" i="26"/>
  <c r="Q227" i="26"/>
  <c r="P227" i="26"/>
  <c r="O227" i="26"/>
  <c r="N227" i="26"/>
  <c r="M227" i="26"/>
  <c r="L227" i="26"/>
  <c r="K227" i="26"/>
  <c r="J227" i="26"/>
  <c r="I227" i="26"/>
  <c r="AQ219" i="26"/>
  <c r="AP219" i="26"/>
  <c r="AO219" i="26"/>
  <c r="AN219" i="26"/>
  <c r="AM219" i="26"/>
  <c r="AL219" i="26"/>
  <c r="AK219" i="26"/>
  <c r="AJ219" i="26"/>
  <c r="AI219" i="26"/>
  <c r="AH219" i="26"/>
  <c r="AG219" i="26"/>
  <c r="AF219" i="26"/>
  <c r="AE219" i="26"/>
  <c r="AD219" i="26"/>
  <c r="AC219" i="26"/>
  <c r="AB219" i="26"/>
  <c r="AA219" i="26"/>
  <c r="Z219" i="26"/>
  <c r="Y219" i="26"/>
  <c r="X219" i="26"/>
  <c r="W219" i="26"/>
  <c r="V219" i="26"/>
  <c r="U219" i="26"/>
  <c r="T219" i="26"/>
  <c r="S219" i="26"/>
  <c r="R219" i="26"/>
  <c r="Q219" i="26"/>
  <c r="P219" i="26"/>
  <c r="O219" i="26"/>
  <c r="N219" i="26"/>
  <c r="M219" i="26"/>
  <c r="L219" i="26"/>
  <c r="K219" i="26"/>
  <c r="J219" i="26"/>
  <c r="I219" i="26"/>
  <c r="AQ218" i="26"/>
  <c r="AP218" i="26"/>
  <c r="AO218" i="26"/>
  <c r="AN218" i="26"/>
  <c r="AM218" i="26"/>
  <c r="AL218" i="26"/>
  <c r="AK218" i="26"/>
  <c r="AJ218" i="26"/>
  <c r="AI218" i="26"/>
  <c r="AH218" i="26"/>
  <c r="AG218" i="26"/>
  <c r="AF218" i="26"/>
  <c r="AE218" i="26"/>
  <c r="AD218" i="26"/>
  <c r="AC218" i="26"/>
  <c r="AB218" i="26"/>
  <c r="AA218" i="26"/>
  <c r="Z218" i="26"/>
  <c r="Y218" i="26"/>
  <c r="X218" i="26"/>
  <c r="W218" i="26"/>
  <c r="V218" i="26"/>
  <c r="U218" i="26"/>
  <c r="T218" i="26"/>
  <c r="S218" i="26"/>
  <c r="R218" i="26"/>
  <c r="Q218" i="26"/>
  <c r="P218" i="26"/>
  <c r="O218" i="26"/>
  <c r="N218" i="26"/>
  <c r="M218" i="26"/>
  <c r="L218" i="26"/>
  <c r="K218" i="26"/>
  <c r="J218" i="26"/>
  <c r="I218" i="26"/>
  <c r="AQ361" i="26"/>
  <c r="AP361" i="26"/>
  <c r="AO361" i="26"/>
  <c r="AN361" i="26"/>
  <c r="AM361" i="26"/>
  <c r="AL361" i="26"/>
  <c r="AK361" i="26"/>
  <c r="AJ361" i="26"/>
  <c r="AI361" i="26"/>
  <c r="AH361" i="26"/>
  <c r="AG361" i="26"/>
  <c r="AF361" i="26"/>
  <c r="AE361" i="26"/>
  <c r="AD361" i="26"/>
  <c r="AC361" i="26"/>
  <c r="AB361" i="26"/>
  <c r="AA361" i="26"/>
  <c r="Z361" i="26"/>
  <c r="Y361" i="26"/>
  <c r="X361" i="26"/>
  <c r="W361" i="26"/>
  <c r="V361" i="26"/>
  <c r="U361" i="26"/>
  <c r="T361" i="26"/>
  <c r="S361" i="26"/>
  <c r="R361" i="26"/>
  <c r="Q361" i="26"/>
  <c r="P361" i="26"/>
  <c r="O361" i="26"/>
  <c r="N361" i="26"/>
  <c r="M361" i="26"/>
  <c r="L361" i="26"/>
  <c r="K361" i="26"/>
  <c r="J361" i="26"/>
  <c r="I361" i="26"/>
  <c r="AQ360" i="26"/>
  <c r="AP360" i="26"/>
  <c r="AO360" i="26"/>
  <c r="AN360" i="26"/>
  <c r="AM360" i="26"/>
  <c r="AL360" i="26"/>
  <c r="AK360" i="26"/>
  <c r="AJ360" i="26"/>
  <c r="AI360" i="26"/>
  <c r="AH360" i="26"/>
  <c r="AG360" i="26"/>
  <c r="AF360" i="26"/>
  <c r="AE360" i="26"/>
  <c r="AD360" i="26"/>
  <c r="AC360" i="26"/>
  <c r="AB360" i="26"/>
  <c r="AA360" i="26"/>
  <c r="Z360" i="26"/>
  <c r="Y360" i="26"/>
  <c r="X360" i="26"/>
  <c r="W360" i="26"/>
  <c r="V360" i="26"/>
  <c r="U360" i="26"/>
  <c r="T360" i="26"/>
  <c r="S360" i="26"/>
  <c r="R360" i="26"/>
  <c r="Q360" i="26"/>
  <c r="P360" i="26"/>
  <c r="O360" i="26"/>
  <c r="N360" i="26"/>
  <c r="M360" i="26"/>
  <c r="L360" i="26"/>
  <c r="K360" i="26"/>
  <c r="J360" i="26"/>
  <c r="I360" i="26"/>
  <c r="AQ359" i="26"/>
  <c r="AP359" i="26"/>
  <c r="AO359" i="26"/>
  <c r="AN359" i="26"/>
  <c r="AM359" i="26"/>
  <c r="AL359" i="26"/>
  <c r="AK359" i="26"/>
  <c r="AJ359" i="26"/>
  <c r="AI359" i="26"/>
  <c r="AH359" i="26"/>
  <c r="AG359" i="26"/>
  <c r="AF359" i="26"/>
  <c r="AE359" i="26"/>
  <c r="AD359" i="26"/>
  <c r="AC359" i="26"/>
  <c r="AB359" i="26"/>
  <c r="AA359" i="26"/>
  <c r="Z359" i="26"/>
  <c r="Y359" i="26"/>
  <c r="X359" i="26"/>
  <c r="W359" i="26"/>
  <c r="V359" i="26"/>
  <c r="U359" i="26"/>
  <c r="T359" i="26"/>
  <c r="S359" i="26"/>
  <c r="R359" i="26"/>
  <c r="Q359" i="26"/>
  <c r="P359" i="26"/>
  <c r="O359" i="26"/>
  <c r="N359" i="26"/>
  <c r="M359" i="26"/>
  <c r="L359" i="26"/>
  <c r="K359" i="26"/>
  <c r="J359" i="26"/>
  <c r="I359" i="26"/>
  <c r="AQ349" i="26"/>
  <c r="AP349" i="26"/>
  <c r="AO349" i="26"/>
  <c r="AN349" i="26"/>
  <c r="AM349" i="26"/>
  <c r="AL349" i="26"/>
  <c r="AK349" i="26"/>
  <c r="AJ349" i="26"/>
  <c r="AI349" i="26"/>
  <c r="AH349" i="26"/>
  <c r="AG349" i="26"/>
  <c r="AF349" i="26"/>
  <c r="AE349" i="26"/>
  <c r="AD349" i="26"/>
  <c r="AC349" i="26"/>
  <c r="AB349" i="26"/>
  <c r="AA349" i="26"/>
  <c r="Z349" i="26"/>
  <c r="Y349" i="26"/>
  <c r="X349" i="26"/>
  <c r="W349" i="26"/>
  <c r="V349" i="26"/>
  <c r="U349" i="26"/>
  <c r="T349" i="26"/>
  <c r="S349" i="26"/>
  <c r="R349" i="26"/>
  <c r="Q349" i="26"/>
  <c r="P349" i="26"/>
  <c r="O349" i="26"/>
  <c r="N349" i="26"/>
  <c r="M349" i="26"/>
  <c r="L349" i="26"/>
  <c r="K349" i="26"/>
  <c r="J349" i="26"/>
  <c r="I349" i="26"/>
  <c r="AQ348" i="26"/>
  <c r="AP348" i="26"/>
  <c r="AO348" i="26"/>
  <c r="AN348" i="26"/>
  <c r="AM348" i="26"/>
  <c r="AL348" i="26"/>
  <c r="AK348" i="26"/>
  <c r="AJ348" i="26"/>
  <c r="AI348" i="26"/>
  <c r="AH348" i="26"/>
  <c r="AG348" i="26"/>
  <c r="AF348" i="26"/>
  <c r="AE348" i="26"/>
  <c r="AD348" i="26"/>
  <c r="AC348" i="26"/>
  <c r="AB348" i="26"/>
  <c r="AA348" i="26"/>
  <c r="Z348" i="26"/>
  <c r="Y348" i="26"/>
  <c r="X348" i="26"/>
  <c r="W348" i="26"/>
  <c r="V348" i="26"/>
  <c r="U348" i="26"/>
  <c r="T348" i="26"/>
  <c r="S348" i="26"/>
  <c r="R348" i="26"/>
  <c r="Q348" i="26"/>
  <c r="P348" i="26"/>
  <c r="O348" i="26"/>
  <c r="N348" i="26"/>
  <c r="M348" i="26"/>
  <c r="L348" i="26"/>
  <c r="K348" i="26"/>
  <c r="J348" i="26"/>
  <c r="I348" i="26"/>
  <c r="AQ346" i="26"/>
  <c r="AP346" i="26"/>
  <c r="AO346" i="26"/>
  <c r="AN346" i="26"/>
  <c r="AM346" i="26"/>
  <c r="AL346" i="26"/>
  <c r="AK346" i="26"/>
  <c r="AJ346" i="26"/>
  <c r="AI346" i="26"/>
  <c r="AH346" i="26"/>
  <c r="AG346" i="26"/>
  <c r="AF346" i="26"/>
  <c r="AE346" i="26"/>
  <c r="AD346" i="26"/>
  <c r="AC346" i="26"/>
  <c r="AB346" i="26"/>
  <c r="AA346" i="26"/>
  <c r="Z346" i="26"/>
  <c r="Y346" i="26"/>
  <c r="X346" i="26"/>
  <c r="W346" i="26"/>
  <c r="V346" i="26"/>
  <c r="U346" i="26"/>
  <c r="T346" i="26"/>
  <c r="S346" i="26"/>
  <c r="R346" i="26"/>
  <c r="Q346" i="26"/>
  <c r="P346" i="26"/>
  <c r="O346" i="26"/>
  <c r="N346" i="26"/>
  <c r="M346" i="26"/>
  <c r="L346" i="26"/>
  <c r="K346" i="26"/>
  <c r="J346" i="26"/>
  <c r="I346" i="26"/>
  <c r="AQ347" i="26"/>
  <c r="AP347" i="26"/>
  <c r="AO347" i="26"/>
  <c r="AN347" i="26"/>
  <c r="AM347" i="26"/>
  <c r="AL347" i="26"/>
  <c r="AK347" i="26"/>
  <c r="AJ347" i="26"/>
  <c r="AI347" i="26"/>
  <c r="AH347" i="26"/>
  <c r="AG347" i="26"/>
  <c r="AF347" i="26"/>
  <c r="AE347" i="26"/>
  <c r="AD347" i="26"/>
  <c r="AC347" i="26"/>
  <c r="AB347" i="26"/>
  <c r="AA347" i="26"/>
  <c r="Z347" i="26"/>
  <c r="Y347" i="26"/>
  <c r="X347" i="26"/>
  <c r="W347" i="26"/>
  <c r="V347" i="26"/>
  <c r="U347" i="26"/>
  <c r="T347" i="26"/>
  <c r="S347" i="26"/>
  <c r="R347" i="26"/>
  <c r="Q347" i="26"/>
  <c r="P347" i="26"/>
  <c r="O347" i="26"/>
  <c r="N347" i="26"/>
  <c r="M347" i="26"/>
  <c r="L347" i="26"/>
  <c r="K347" i="26"/>
  <c r="J347" i="26"/>
  <c r="I347" i="26"/>
  <c r="AQ345" i="26"/>
  <c r="AP345" i="26"/>
  <c r="AO345" i="26"/>
  <c r="AN345" i="26"/>
  <c r="AM345" i="26"/>
  <c r="AL345" i="26"/>
  <c r="AK345" i="26"/>
  <c r="AJ345" i="26"/>
  <c r="AI345" i="26"/>
  <c r="AH345" i="26"/>
  <c r="AG345" i="26"/>
  <c r="AF345" i="26"/>
  <c r="AE345" i="26"/>
  <c r="AD345" i="26"/>
  <c r="AC345" i="26"/>
  <c r="AB345" i="26"/>
  <c r="AA345" i="26"/>
  <c r="Z345" i="26"/>
  <c r="Y345" i="26"/>
  <c r="X345" i="26"/>
  <c r="W345" i="26"/>
  <c r="V345" i="26"/>
  <c r="U345" i="26"/>
  <c r="T345" i="26"/>
  <c r="S345" i="26"/>
  <c r="R345" i="26"/>
  <c r="Q345" i="26"/>
  <c r="P345" i="26"/>
  <c r="O345" i="26"/>
  <c r="N345" i="26"/>
  <c r="M345" i="26"/>
  <c r="L345" i="26"/>
  <c r="K345" i="26"/>
  <c r="J345" i="26"/>
  <c r="I345" i="26"/>
  <c r="AQ344" i="26"/>
  <c r="AP344" i="26"/>
  <c r="AO344" i="26"/>
  <c r="AN344" i="26"/>
  <c r="AM344" i="26"/>
  <c r="AL344" i="26"/>
  <c r="AK344" i="26"/>
  <c r="AJ344" i="26"/>
  <c r="AI344" i="26"/>
  <c r="AH344" i="26"/>
  <c r="AG344" i="26"/>
  <c r="AF344" i="26"/>
  <c r="AE344" i="26"/>
  <c r="AD344" i="26"/>
  <c r="AC344" i="26"/>
  <c r="AB344" i="26"/>
  <c r="AA344" i="26"/>
  <c r="Z344" i="26"/>
  <c r="Y344" i="26"/>
  <c r="X344" i="26"/>
  <c r="W344" i="26"/>
  <c r="V344" i="26"/>
  <c r="U344" i="26"/>
  <c r="T344" i="26"/>
  <c r="S344" i="26"/>
  <c r="R344" i="26"/>
  <c r="Q344" i="26"/>
  <c r="P344" i="26"/>
  <c r="O344" i="26"/>
  <c r="N344" i="26"/>
  <c r="M344" i="26"/>
  <c r="L344" i="26"/>
  <c r="K344" i="26"/>
  <c r="J344" i="26"/>
  <c r="I344" i="26"/>
  <c r="AQ343" i="26"/>
  <c r="AP343" i="26"/>
  <c r="AO343" i="26"/>
  <c r="AN343" i="26"/>
  <c r="AM343" i="26"/>
  <c r="AL343" i="26"/>
  <c r="AK343" i="26"/>
  <c r="AJ343" i="26"/>
  <c r="AI343" i="26"/>
  <c r="AH343" i="26"/>
  <c r="AG343" i="26"/>
  <c r="AF343" i="26"/>
  <c r="AE343" i="26"/>
  <c r="AD343" i="26"/>
  <c r="AC343" i="26"/>
  <c r="AB343" i="26"/>
  <c r="AA343" i="26"/>
  <c r="Z343" i="26"/>
  <c r="Y343" i="26"/>
  <c r="X343" i="26"/>
  <c r="W343" i="26"/>
  <c r="V343" i="26"/>
  <c r="U343" i="26"/>
  <c r="T343" i="26"/>
  <c r="S343" i="26"/>
  <c r="R343" i="26"/>
  <c r="Q343" i="26"/>
  <c r="P343" i="26"/>
  <c r="O343" i="26"/>
  <c r="N343" i="26"/>
  <c r="M343" i="26"/>
  <c r="L343" i="26"/>
  <c r="K343" i="26"/>
  <c r="J343" i="26"/>
  <c r="I343" i="26"/>
  <c r="D41" i="38" l="1"/>
  <c r="D40" i="38"/>
  <c r="D39" i="38"/>
  <c r="D38" i="38"/>
  <c r="D37" i="38"/>
  <c r="D36" i="38"/>
  <c r="D35" i="38"/>
  <c r="D34" i="38"/>
  <c r="D33" i="38"/>
  <c r="D32" i="38"/>
  <c r="D31" i="38"/>
  <c r="D30" i="38"/>
  <c r="D29" i="38"/>
  <c r="D28" i="38"/>
  <c r="D27" i="38"/>
  <c r="D26" i="38"/>
  <c r="D25" i="38"/>
  <c r="D24" i="38"/>
  <c r="D23" i="38"/>
  <c r="D22" i="38"/>
  <c r="D21" i="38"/>
  <c r="D20" i="38"/>
  <c r="D19" i="38"/>
  <c r="D18" i="38"/>
  <c r="D17" i="38"/>
  <c r="D16" i="38"/>
  <c r="D15" i="38"/>
  <c r="D14" i="38"/>
  <c r="D13" i="38"/>
  <c r="D12" i="38"/>
  <c r="D11" i="38"/>
  <c r="D10" i="38"/>
  <c r="D9" i="38"/>
  <c r="D8" i="38"/>
  <c r="D7" i="38"/>
  <c r="D6" i="38"/>
  <c r="AQ277" i="26"/>
  <c r="AP277" i="26"/>
  <c r="AO277" i="26"/>
  <c r="AN277" i="26"/>
  <c r="AM277" i="26"/>
  <c r="AL277" i="26"/>
  <c r="AK277" i="26"/>
  <c r="AJ277" i="26"/>
  <c r="AI277" i="26"/>
  <c r="AH277" i="26"/>
  <c r="AG277" i="26"/>
  <c r="AF277" i="26"/>
  <c r="AE277" i="26"/>
  <c r="AD277" i="26"/>
  <c r="AC277" i="26"/>
  <c r="AB277" i="26"/>
  <c r="AA277" i="26"/>
  <c r="Z277" i="26"/>
  <c r="Y277" i="26"/>
  <c r="X277" i="26"/>
  <c r="W277" i="26"/>
  <c r="V277" i="26"/>
  <c r="U277" i="26"/>
  <c r="T277" i="26"/>
  <c r="S277" i="26"/>
  <c r="R277" i="26"/>
  <c r="Q277" i="26"/>
  <c r="P277" i="26"/>
  <c r="O277" i="26"/>
  <c r="N277" i="26"/>
  <c r="M277" i="26"/>
  <c r="L277" i="26"/>
  <c r="K277" i="26"/>
  <c r="J277" i="26"/>
  <c r="I277" i="26"/>
  <c r="AQ633" i="26" l="1"/>
  <c r="AQ276" i="26" s="1"/>
  <c r="AP633" i="26"/>
  <c r="AP276" i="26" s="1"/>
  <c r="AO633" i="26"/>
  <c r="AO276" i="26" s="1"/>
  <c r="AN633" i="26"/>
  <c r="AN276" i="26" s="1"/>
  <c r="AM633" i="26"/>
  <c r="AM259" i="26" s="1"/>
  <c r="AL633" i="26"/>
  <c r="AL259" i="26" s="1"/>
  <c r="AK633" i="26"/>
  <c r="AK259" i="26" s="1"/>
  <c r="AJ633" i="26"/>
  <c r="AJ276" i="26" s="1"/>
  <c r="AI633" i="26"/>
  <c r="AI276" i="26" s="1"/>
  <c r="AH633" i="26"/>
  <c r="AH276" i="26" s="1"/>
  <c r="AG633" i="26"/>
  <c r="AG259" i="26" s="1"/>
  <c r="AF633" i="26"/>
  <c r="AF276" i="26" s="1"/>
  <c r="AE633" i="26"/>
  <c r="AE259" i="26" s="1"/>
  <c r="AD633" i="26"/>
  <c r="AD259" i="26" s="1"/>
  <c r="AC633" i="26"/>
  <c r="AC259" i="26" s="1"/>
  <c r="AB633" i="26"/>
  <c r="AB276" i="26" s="1"/>
  <c r="AA633" i="26"/>
  <c r="AA276" i="26" s="1"/>
  <c r="Z633" i="26"/>
  <c r="Z276" i="26" s="1"/>
  <c r="Y633" i="26"/>
  <c r="Y276" i="26" s="1"/>
  <c r="X633" i="26"/>
  <c r="X276" i="26" s="1"/>
  <c r="W633" i="26"/>
  <c r="W259" i="26" s="1"/>
  <c r="V633" i="26"/>
  <c r="V259" i="26" s="1"/>
  <c r="U633" i="26"/>
  <c r="U259" i="26" s="1"/>
  <c r="T633" i="26"/>
  <c r="T276" i="26" s="1"/>
  <c r="S633" i="26"/>
  <c r="S276" i="26" s="1"/>
  <c r="R633" i="26"/>
  <c r="R276" i="26" s="1"/>
  <c r="Q633" i="26"/>
  <c r="Q259" i="26" s="1"/>
  <c r="P633" i="26"/>
  <c r="P276" i="26" s="1"/>
  <c r="O633" i="26"/>
  <c r="O259" i="26" s="1"/>
  <c r="N633" i="26"/>
  <c r="N259" i="26" s="1"/>
  <c r="M633" i="26"/>
  <c r="M259" i="26" s="1"/>
  <c r="L633" i="26"/>
  <c r="L276" i="26" s="1"/>
  <c r="K633" i="26"/>
  <c r="K276" i="26" s="1"/>
  <c r="J633" i="26"/>
  <c r="J276" i="26" s="1"/>
  <c r="I633" i="26"/>
  <c r="I259" i="26" s="1"/>
  <c r="Q276" i="26" l="1"/>
  <c r="U276" i="26"/>
  <c r="AG276" i="26"/>
  <c r="AK276" i="26"/>
  <c r="X259" i="26"/>
  <c r="N276" i="26"/>
  <c r="AD276" i="26"/>
  <c r="Y259" i="26"/>
  <c r="O276" i="26"/>
  <c r="AE276" i="26"/>
  <c r="AF259" i="26"/>
  <c r="AN259" i="26"/>
  <c r="V276" i="26"/>
  <c r="AL276" i="26"/>
  <c r="AO259" i="26"/>
  <c r="W276" i="26"/>
  <c r="AM276" i="26"/>
  <c r="P259" i="26"/>
  <c r="I276" i="26"/>
  <c r="M276" i="26"/>
  <c r="AC276" i="26"/>
  <c r="J259" i="26"/>
  <c r="R259" i="26"/>
  <c r="Z259" i="26"/>
  <c r="AH259" i="26"/>
  <c r="AP259" i="26"/>
  <c r="K259" i="26"/>
  <c r="S259" i="26"/>
  <c r="AA259" i="26"/>
  <c r="AI259" i="26"/>
  <c r="AQ259" i="26"/>
  <c r="L259" i="26"/>
  <c r="T259" i="26"/>
  <c r="AB259" i="26"/>
  <c r="AJ259" i="26"/>
  <c r="AQ265" i="26"/>
  <c r="AP265" i="26"/>
  <c r="AO265" i="26"/>
  <c r="AN265" i="26"/>
  <c r="AM265" i="26"/>
  <c r="AL265" i="26"/>
  <c r="AK265" i="26"/>
  <c r="AJ265" i="26"/>
  <c r="AI265" i="26"/>
  <c r="AH265" i="26"/>
  <c r="AG265" i="26"/>
  <c r="AF265" i="26"/>
  <c r="AE265" i="26"/>
  <c r="AD265" i="26"/>
  <c r="AC265" i="26"/>
  <c r="AB265" i="26"/>
  <c r="AA265" i="26"/>
  <c r="Z265" i="26"/>
  <c r="Y265" i="26"/>
  <c r="X265" i="26"/>
  <c r="W265" i="26"/>
  <c r="V265" i="26"/>
  <c r="U265" i="26"/>
  <c r="T265" i="26"/>
  <c r="S265" i="26"/>
  <c r="R265" i="26"/>
  <c r="Q265" i="26"/>
  <c r="P265" i="26"/>
  <c r="O265" i="26"/>
  <c r="N265" i="26"/>
  <c r="M265" i="26"/>
  <c r="L265" i="26"/>
  <c r="K265" i="26"/>
  <c r="J265" i="26"/>
  <c r="I265" i="26"/>
  <c r="AQ264" i="26"/>
  <c r="AP264" i="26"/>
  <c r="AO264" i="26"/>
  <c r="AN264" i="26"/>
  <c r="AM264" i="26"/>
  <c r="AL264" i="26"/>
  <c r="AK264" i="26"/>
  <c r="AJ264" i="26"/>
  <c r="AI264" i="26"/>
  <c r="AH264" i="26"/>
  <c r="AG264" i="26"/>
  <c r="AF264" i="26"/>
  <c r="AE264" i="26"/>
  <c r="AD264" i="26"/>
  <c r="AC264" i="26"/>
  <c r="AB264" i="26"/>
  <c r="AA264" i="26"/>
  <c r="Z264" i="26"/>
  <c r="Y264" i="26"/>
  <c r="X264" i="26"/>
  <c r="W264" i="26"/>
  <c r="V264" i="26"/>
  <c r="U264" i="26"/>
  <c r="T264" i="26"/>
  <c r="S264" i="26"/>
  <c r="R264" i="26"/>
  <c r="Q264" i="26"/>
  <c r="P264" i="26"/>
  <c r="O264" i="26"/>
  <c r="N264" i="26"/>
  <c r="M264" i="26"/>
  <c r="L264" i="26"/>
  <c r="K264" i="26"/>
  <c r="J264" i="26"/>
  <c r="I264" i="26"/>
  <c r="AQ263" i="26"/>
  <c r="AP263" i="26"/>
  <c r="AO263" i="26"/>
  <c r="AN263" i="26"/>
  <c r="AM263" i="26"/>
  <c r="AL263" i="26"/>
  <c r="AK263" i="26"/>
  <c r="AJ263" i="26"/>
  <c r="AI263" i="26"/>
  <c r="AH263" i="26"/>
  <c r="AG263" i="26"/>
  <c r="AF263" i="26"/>
  <c r="AE263" i="26"/>
  <c r="AD263" i="26"/>
  <c r="AC263" i="26"/>
  <c r="AB263" i="26"/>
  <c r="AA263" i="26"/>
  <c r="Z263" i="26"/>
  <c r="Y263" i="26"/>
  <c r="X263" i="26"/>
  <c r="W263" i="26"/>
  <c r="V263" i="26"/>
  <c r="U263" i="26"/>
  <c r="T263" i="26"/>
  <c r="S263" i="26"/>
  <c r="R263" i="26"/>
  <c r="Q263" i="26"/>
  <c r="P263" i="26"/>
  <c r="O263" i="26"/>
  <c r="N263" i="26"/>
  <c r="M263" i="26"/>
  <c r="L263" i="26"/>
  <c r="K263" i="26"/>
  <c r="J263" i="26"/>
  <c r="I263" i="26"/>
  <c r="AQ262" i="26"/>
  <c r="AP262" i="26"/>
  <c r="AO262" i="26"/>
  <c r="AN262" i="26"/>
  <c r="AM262" i="26"/>
  <c r="AL262" i="26"/>
  <c r="AK262" i="26"/>
  <c r="AJ262" i="26"/>
  <c r="AI262" i="26"/>
  <c r="AH262" i="26"/>
  <c r="AG262" i="26"/>
  <c r="AF262" i="26"/>
  <c r="AE262" i="26"/>
  <c r="AD262" i="26"/>
  <c r="AC262" i="26"/>
  <c r="AB262" i="26"/>
  <c r="AA262" i="26"/>
  <c r="Z262" i="26"/>
  <c r="Y262" i="26"/>
  <c r="X262" i="26"/>
  <c r="W262" i="26"/>
  <c r="V262" i="26"/>
  <c r="U262" i="26"/>
  <c r="T262" i="26"/>
  <c r="S262" i="26"/>
  <c r="R262" i="26"/>
  <c r="Q262" i="26"/>
  <c r="P262" i="26"/>
  <c r="O262" i="26"/>
  <c r="N262" i="26"/>
  <c r="M262" i="26"/>
  <c r="L262" i="26"/>
  <c r="K262" i="26"/>
  <c r="J262" i="26"/>
  <c r="I262" i="26"/>
  <c r="AQ261" i="26"/>
  <c r="AP261" i="26"/>
  <c r="AO261" i="26"/>
  <c r="AN261" i="26"/>
  <c r="AM261" i="26"/>
  <c r="AL261" i="26"/>
  <c r="AK261" i="26"/>
  <c r="AJ261" i="26"/>
  <c r="AI261" i="26"/>
  <c r="AH261" i="26"/>
  <c r="AG261" i="26"/>
  <c r="AF261" i="26"/>
  <c r="AE261" i="26"/>
  <c r="AD261" i="26"/>
  <c r="AC261" i="26"/>
  <c r="AB261" i="26"/>
  <c r="AA261" i="26"/>
  <c r="Z261" i="26"/>
  <c r="Y261" i="26"/>
  <c r="X261" i="26"/>
  <c r="W261" i="26"/>
  <c r="V261" i="26"/>
  <c r="U261" i="26"/>
  <c r="T261" i="26"/>
  <c r="S261" i="26"/>
  <c r="R261" i="26"/>
  <c r="Q261" i="26"/>
  <c r="P261" i="26"/>
  <c r="O261" i="26"/>
  <c r="N261" i="26"/>
  <c r="M261" i="26"/>
  <c r="L261" i="26"/>
  <c r="K261" i="26"/>
  <c r="J261" i="26"/>
  <c r="I261" i="26"/>
  <c r="AQ257" i="26"/>
  <c r="AP257" i="26"/>
  <c r="AO257" i="26"/>
  <c r="AN257" i="26"/>
  <c r="AM257" i="26"/>
  <c r="AL257" i="26"/>
  <c r="AK257" i="26"/>
  <c r="AJ257" i="26"/>
  <c r="AI257" i="26"/>
  <c r="AH257" i="26"/>
  <c r="AG257" i="26"/>
  <c r="AF257" i="26"/>
  <c r="AE257" i="26"/>
  <c r="AD257" i="26"/>
  <c r="AC257" i="26"/>
  <c r="AB257" i="26"/>
  <c r="AA257" i="26"/>
  <c r="Z257" i="26"/>
  <c r="Y257" i="26"/>
  <c r="X257" i="26"/>
  <c r="W257" i="26"/>
  <c r="V257" i="26"/>
  <c r="U257" i="26"/>
  <c r="T257" i="26"/>
  <c r="S257" i="26"/>
  <c r="R257" i="26"/>
  <c r="Q257" i="26"/>
  <c r="P257" i="26"/>
  <c r="O257" i="26"/>
  <c r="N257" i="26"/>
  <c r="M257" i="26"/>
  <c r="L257" i="26"/>
  <c r="K257" i="26"/>
  <c r="J257" i="26"/>
  <c r="I257" i="26"/>
  <c r="AQ252" i="26"/>
  <c r="AP252" i="26"/>
  <c r="AO252" i="26"/>
  <c r="AN252" i="26"/>
  <c r="AM252" i="26"/>
  <c r="AL252" i="26"/>
  <c r="AK252" i="26"/>
  <c r="AJ252" i="26"/>
  <c r="AI252" i="26"/>
  <c r="AH252" i="26"/>
  <c r="AG252" i="26"/>
  <c r="AF252" i="26"/>
  <c r="AE252" i="26"/>
  <c r="AD252" i="26"/>
  <c r="AC252" i="26"/>
  <c r="AB252" i="26"/>
  <c r="AA252" i="26"/>
  <c r="Z252" i="26"/>
  <c r="Y252" i="26"/>
  <c r="X252" i="26"/>
  <c r="W252" i="26"/>
  <c r="V252" i="26"/>
  <c r="U252" i="26"/>
  <c r="T252" i="26"/>
  <c r="S252" i="26"/>
  <c r="R252" i="26"/>
  <c r="Q252" i="26"/>
  <c r="P252" i="26"/>
  <c r="O252" i="26"/>
  <c r="N252" i="26"/>
  <c r="M252" i="26"/>
  <c r="L252" i="26"/>
  <c r="K252" i="26"/>
  <c r="J252" i="26"/>
  <c r="I252" i="26"/>
  <c r="AQ251" i="26"/>
  <c r="AP251" i="26"/>
  <c r="AO251" i="26"/>
  <c r="AN251" i="26"/>
  <c r="AM251" i="26"/>
  <c r="AL251" i="26"/>
  <c r="AK251" i="26"/>
  <c r="AJ251" i="26"/>
  <c r="AI251" i="26"/>
  <c r="AH251" i="26"/>
  <c r="AG251" i="26"/>
  <c r="AF251" i="26"/>
  <c r="AE251" i="26"/>
  <c r="AD251" i="26"/>
  <c r="AC251" i="26"/>
  <c r="AB251" i="26"/>
  <c r="AA251" i="26"/>
  <c r="Z251" i="26"/>
  <c r="Y251" i="26"/>
  <c r="X251" i="26"/>
  <c r="W251" i="26"/>
  <c r="V251" i="26"/>
  <c r="U251" i="26"/>
  <c r="T251" i="26"/>
  <c r="S251" i="26"/>
  <c r="R251" i="26"/>
  <c r="Q251" i="26"/>
  <c r="P251" i="26"/>
  <c r="O251" i="26"/>
  <c r="N251" i="26"/>
  <c r="M251" i="26"/>
  <c r="L251" i="26"/>
  <c r="K251" i="26"/>
  <c r="J251" i="26"/>
  <c r="I251" i="26"/>
  <c r="AQ243" i="26"/>
  <c r="AP243" i="26"/>
  <c r="AO243" i="26"/>
  <c r="AN243" i="26"/>
  <c r="AM243" i="26"/>
  <c r="AL243" i="26"/>
  <c r="AK243" i="26"/>
  <c r="AJ243" i="26"/>
  <c r="AI243" i="26"/>
  <c r="AH243" i="26"/>
  <c r="AG243" i="26"/>
  <c r="AF243" i="26"/>
  <c r="AE243" i="26"/>
  <c r="AD243" i="26"/>
  <c r="AC243" i="26"/>
  <c r="AB243" i="26"/>
  <c r="AA243" i="26"/>
  <c r="Z243" i="26"/>
  <c r="Y243" i="26"/>
  <c r="X243" i="26"/>
  <c r="W243" i="26"/>
  <c r="V243" i="26"/>
  <c r="U243" i="26"/>
  <c r="T243" i="26"/>
  <c r="AQ241" i="26"/>
  <c r="AQ283" i="26" s="1"/>
  <c r="AP241" i="26"/>
  <c r="AP283" i="26" s="1"/>
  <c r="AO241" i="26"/>
  <c r="AO283" i="26" s="1"/>
  <c r="AN241" i="26"/>
  <c r="AN283" i="26" s="1"/>
  <c r="AM241" i="26"/>
  <c r="AM283" i="26" s="1"/>
  <c r="AL241" i="26"/>
  <c r="AL283" i="26" s="1"/>
  <c r="AK241" i="26"/>
  <c r="AK283" i="26" s="1"/>
  <c r="AJ241" i="26"/>
  <c r="AJ283" i="26" s="1"/>
  <c r="AI241" i="26"/>
  <c r="AI283" i="26" s="1"/>
  <c r="AH241" i="26"/>
  <c r="AH283" i="26" s="1"/>
  <c r="AG241" i="26"/>
  <c r="AG283" i="26" s="1"/>
  <c r="AF241" i="26"/>
  <c r="AF283" i="26" s="1"/>
  <c r="AE241" i="26"/>
  <c r="AE283" i="26" s="1"/>
  <c r="AD241" i="26"/>
  <c r="AD283" i="26" s="1"/>
  <c r="AC241" i="26"/>
  <c r="AC283" i="26" s="1"/>
  <c r="AB241" i="26"/>
  <c r="AB283" i="26" s="1"/>
  <c r="AA241" i="26"/>
  <c r="AA283" i="26" s="1"/>
  <c r="Z241" i="26"/>
  <c r="Z283" i="26" s="1"/>
  <c r="Y241" i="26"/>
  <c r="Y283" i="26" s="1"/>
  <c r="X241" i="26"/>
  <c r="X283" i="26" s="1"/>
  <c r="W241" i="26"/>
  <c r="W283" i="26" s="1"/>
  <c r="V241" i="26"/>
  <c r="V283" i="26" s="1"/>
  <c r="U241" i="26"/>
  <c r="U283" i="26" s="1"/>
  <c r="T241" i="26"/>
  <c r="T283" i="26" s="1"/>
  <c r="S241" i="26"/>
  <c r="S283" i="26" s="1"/>
  <c r="R241" i="26"/>
  <c r="R283" i="26" s="1"/>
  <c r="Q241" i="26"/>
  <c r="Q283" i="26" s="1"/>
  <c r="P241" i="26"/>
  <c r="P283" i="26" s="1"/>
  <c r="O241" i="26"/>
  <c r="O283" i="26" s="1"/>
  <c r="N241" i="26"/>
  <c r="N283" i="26" s="1"/>
  <c r="M241" i="26"/>
  <c r="M283" i="26" s="1"/>
  <c r="L241" i="26"/>
  <c r="L283" i="26" s="1"/>
  <c r="K241" i="26"/>
  <c r="K283" i="26" s="1"/>
  <c r="J241" i="26"/>
  <c r="J283" i="26" s="1"/>
  <c r="I241" i="26"/>
  <c r="I283" i="26" s="1"/>
  <c r="AQ240" i="26"/>
  <c r="AP240" i="26"/>
  <c r="AO240" i="26"/>
  <c r="AN240" i="26"/>
  <c r="AM240" i="26"/>
  <c r="AL240" i="26"/>
  <c r="AK240" i="26"/>
  <c r="AJ240" i="26"/>
  <c r="AI240" i="26"/>
  <c r="AH240" i="26"/>
  <c r="AG240" i="26"/>
  <c r="AF240" i="26"/>
  <c r="AE240" i="26"/>
  <c r="AD240" i="26"/>
  <c r="AC240" i="26"/>
  <c r="AB240" i="26"/>
  <c r="AA240" i="26"/>
  <c r="Z240" i="26"/>
  <c r="Y240" i="26"/>
  <c r="X240" i="26"/>
  <c r="W240" i="26"/>
  <c r="V240" i="26"/>
  <c r="U240" i="26"/>
  <c r="T240" i="26"/>
  <c r="S240" i="26"/>
  <c r="R240" i="26"/>
  <c r="Q240" i="26"/>
  <c r="P240" i="26"/>
  <c r="O240" i="26"/>
  <c r="N240" i="26"/>
  <c r="M240" i="26"/>
  <c r="L240" i="26"/>
  <c r="K240" i="26"/>
  <c r="J240" i="26"/>
  <c r="I240" i="26"/>
  <c r="Y242" i="26" l="1"/>
  <c r="Y282" i="26" s="1"/>
  <c r="Y332" i="26"/>
  <c r="AG242" i="26"/>
  <c r="AG282" i="26" s="1"/>
  <c r="AG332" i="26"/>
  <c r="AO242" i="26"/>
  <c r="AO282" i="26" s="1"/>
  <c r="AO332" i="26"/>
  <c r="Z242" i="26"/>
  <c r="Z282" i="26" s="1"/>
  <c r="Z332" i="26"/>
  <c r="AH242" i="26"/>
  <c r="AH282" i="26" s="1"/>
  <c r="AH332" i="26"/>
  <c r="AP242" i="26"/>
  <c r="AP282" i="26" s="1"/>
  <c r="AP332" i="26"/>
  <c r="AA242" i="26"/>
  <c r="AA282" i="26" s="1"/>
  <c r="AA332" i="26"/>
  <c r="AI242" i="26"/>
  <c r="AI282" i="26" s="1"/>
  <c r="AI332" i="26"/>
  <c r="AQ242" i="26"/>
  <c r="AQ282" i="26" s="1"/>
  <c r="AQ332" i="26"/>
  <c r="T242" i="26"/>
  <c r="T282" i="26" s="1"/>
  <c r="T332" i="26"/>
  <c r="AB242" i="26"/>
  <c r="AB282" i="26" s="1"/>
  <c r="AB332" i="26"/>
  <c r="AJ242" i="26"/>
  <c r="AJ282" i="26" s="1"/>
  <c r="AJ332" i="26"/>
  <c r="U242" i="26"/>
  <c r="U282" i="26" s="1"/>
  <c r="U332" i="26"/>
  <c r="AC242" i="26"/>
  <c r="AC282" i="26" s="1"/>
  <c r="AC332" i="26"/>
  <c r="AK242" i="26"/>
  <c r="AK282" i="26" s="1"/>
  <c r="AK332" i="26"/>
  <c r="V242" i="26"/>
  <c r="V282" i="26" s="1"/>
  <c r="V332" i="26"/>
  <c r="AD242" i="26"/>
  <c r="AD282" i="26" s="1"/>
  <c r="AD332" i="26"/>
  <c r="AL242" i="26"/>
  <c r="AL282" i="26" s="1"/>
  <c r="AL332" i="26"/>
  <c r="W242" i="26"/>
  <c r="W282" i="26" s="1"/>
  <c r="W332" i="26"/>
  <c r="AE242" i="26"/>
  <c r="AE282" i="26" s="1"/>
  <c r="AE332" i="26"/>
  <c r="AM242" i="26"/>
  <c r="AM282" i="26" s="1"/>
  <c r="AM332" i="26"/>
  <c r="X242" i="26"/>
  <c r="X282" i="26" s="1"/>
  <c r="X332" i="26"/>
  <c r="AF242" i="26"/>
  <c r="AF282" i="26" s="1"/>
  <c r="AF332" i="26"/>
  <c r="AN242" i="26"/>
  <c r="AN282" i="26" s="1"/>
  <c r="AN332" i="26"/>
  <c r="AQ236" i="26"/>
  <c r="AP236" i="26"/>
  <c r="AO236" i="26"/>
  <c r="AN236" i="26"/>
  <c r="AM236" i="26"/>
  <c r="AL236" i="26"/>
  <c r="AK236" i="26"/>
  <c r="AJ236" i="26"/>
  <c r="AI236" i="26"/>
  <c r="AH236" i="26"/>
  <c r="AG236" i="26"/>
  <c r="AF236" i="26"/>
  <c r="AE236" i="26"/>
  <c r="AD236" i="26"/>
  <c r="AC236" i="26"/>
  <c r="AB236" i="26"/>
  <c r="AA236" i="26"/>
  <c r="Z236" i="26"/>
  <c r="Y236" i="26"/>
  <c r="X236" i="26"/>
  <c r="W236" i="26"/>
  <c r="V236" i="26"/>
  <c r="U236" i="26"/>
  <c r="T236" i="26"/>
  <c r="S236" i="26"/>
  <c r="R236" i="26"/>
  <c r="Q236" i="26"/>
  <c r="P236" i="26"/>
  <c r="O236" i="26"/>
  <c r="N236" i="26"/>
  <c r="M236" i="26"/>
  <c r="L236" i="26"/>
  <c r="K236" i="26"/>
  <c r="J236" i="26"/>
  <c r="I236" i="26"/>
  <c r="AM2" i="26"/>
  <c r="AC2" i="26"/>
  <c r="S2" i="26"/>
  <c r="P60" i="32"/>
  <c r="P59" i="32"/>
  <c r="P58" i="32"/>
  <c r="J41" i="34"/>
  <c r="J40" i="34"/>
  <c r="J39" i="34"/>
  <c r="J38" i="34"/>
  <c r="J37" i="34"/>
  <c r="J36" i="34"/>
  <c r="J35" i="34"/>
  <c r="J34" i="34"/>
  <c r="J33" i="34"/>
  <c r="J32" i="34"/>
  <c r="J31" i="34"/>
  <c r="J30" i="34"/>
  <c r="J29" i="34"/>
  <c r="J28" i="34"/>
  <c r="J27" i="34"/>
  <c r="J26" i="34"/>
  <c r="J25" i="34"/>
  <c r="J24" i="34"/>
  <c r="J23" i="34"/>
  <c r="J22" i="34"/>
  <c r="J21" i="34"/>
  <c r="J20" i="34"/>
  <c r="J19" i="34"/>
  <c r="J18" i="34"/>
  <c r="J17" i="34"/>
  <c r="J16" i="34"/>
  <c r="J15" i="34"/>
  <c r="J14" i="34"/>
  <c r="J13" i="34"/>
  <c r="J12" i="34"/>
  <c r="J11" i="34"/>
  <c r="J10" i="34"/>
  <c r="J9" i="34"/>
  <c r="J8" i="34"/>
  <c r="J7" i="34"/>
  <c r="J6" i="34"/>
  <c r="D41" i="37"/>
  <c r="D40" i="37"/>
  <c r="D39" i="37"/>
  <c r="D38" i="37"/>
  <c r="D37" i="37"/>
  <c r="D36" i="37"/>
  <c r="D35" i="37"/>
  <c r="D34" i="37"/>
  <c r="D33" i="37"/>
  <c r="D32" i="37"/>
  <c r="D31" i="37"/>
  <c r="D30" i="37"/>
  <c r="D29" i="37"/>
  <c r="D28" i="37"/>
  <c r="D27" i="37"/>
  <c r="D26" i="37"/>
  <c r="D25" i="37"/>
  <c r="D24" i="37"/>
  <c r="D23" i="37"/>
  <c r="D22" i="37"/>
  <c r="D21" i="37"/>
  <c r="D20" i="37"/>
  <c r="D19" i="37"/>
  <c r="D18" i="37"/>
  <c r="D17" i="37"/>
  <c r="D16" i="37"/>
  <c r="D15" i="37"/>
  <c r="D14" i="37"/>
  <c r="D13" i="37"/>
  <c r="D12" i="37"/>
  <c r="D11" i="37"/>
  <c r="D10" i="37"/>
  <c r="D9" i="37"/>
  <c r="D8" i="37"/>
  <c r="D7" i="37"/>
  <c r="D6" i="37"/>
  <c r="V6" i="35"/>
  <c r="H41" i="34"/>
  <c r="H40" i="34"/>
  <c r="V40" i="35" s="1"/>
  <c r="AP210" i="26" s="1"/>
  <c r="H39" i="34"/>
  <c r="V39" i="35" s="1"/>
  <c r="AO210" i="26" s="1"/>
  <c r="H38" i="34"/>
  <c r="H37" i="34"/>
  <c r="V37" i="35" s="1"/>
  <c r="AM210" i="26" s="1"/>
  <c r="H36" i="34"/>
  <c r="V36" i="35" s="1"/>
  <c r="AL210" i="26" s="1"/>
  <c r="H35" i="34"/>
  <c r="V35" i="35" s="1"/>
  <c r="AK210" i="26" s="1"/>
  <c r="H34" i="34"/>
  <c r="H33" i="34"/>
  <c r="H32" i="34"/>
  <c r="V32" i="35" s="1"/>
  <c r="AH210" i="26" s="1"/>
  <c r="H31" i="34"/>
  <c r="V31" i="35" s="1"/>
  <c r="AG210" i="26" s="1"/>
  <c r="H30" i="34"/>
  <c r="H29" i="34"/>
  <c r="V29" i="35" s="1"/>
  <c r="AE210" i="26" s="1"/>
  <c r="H28" i="34"/>
  <c r="V28" i="35" s="1"/>
  <c r="AD210" i="26" s="1"/>
  <c r="H27" i="34"/>
  <c r="V27" i="35" s="1"/>
  <c r="AC210" i="26" s="1"/>
  <c r="H26" i="34"/>
  <c r="H25" i="34"/>
  <c r="H24" i="34"/>
  <c r="V24" i="35" s="1"/>
  <c r="Z210" i="26" s="1"/>
  <c r="H23" i="34"/>
  <c r="V23" i="35" s="1"/>
  <c r="Y210" i="26" s="1"/>
  <c r="H22" i="34"/>
  <c r="V22" i="35" s="1"/>
  <c r="X210" i="26" s="1"/>
  <c r="H21" i="34"/>
  <c r="V21" i="35" s="1"/>
  <c r="W210" i="26" s="1"/>
  <c r="H20" i="34"/>
  <c r="V20" i="35" s="1"/>
  <c r="V210" i="26" s="1"/>
  <c r="H19" i="34"/>
  <c r="V19" i="35" s="1"/>
  <c r="U210" i="26" s="1"/>
  <c r="H18" i="34"/>
  <c r="V18" i="35" s="1"/>
  <c r="T210" i="26" s="1"/>
  <c r="H17" i="34"/>
  <c r="H16" i="34"/>
  <c r="H15" i="34"/>
  <c r="V15" i="35" s="1"/>
  <c r="Q210" i="26" s="1"/>
  <c r="H14" i="34"/>
  <c r="V14" i="35" s="1"/>
  <c r="P210" i="26" s="1"/>
  <c r="H13" i="34"/>
  <c r="V13" i="35" s="1"/>
  <c r="O210" i="26" s="1"/>
  <c r="H12" i="34"/>
  <c r="V12" i="35" s="1"/>
  <c r="N210" i="26" s="1"/>
  <c r="H11" i="34"/>
  <c r="V11" i="35" s="1"/>
  <c r="M210" i="26" s="1"/>
  <c r="H10" i="34"/>
  <c r="V10" i="35" s="1"/>
  <c r="L210" i="26" s="1"/>
  <c r="H9" i="34"/>
  <c r="V9" i="35" s="1"/>
  <c r="K210" i="26" s="1"/>
  <c r="H8" i="34"/>
  <c r="V8" i="35" s="1"/>
  <c r="J210" i="26" s="1"/>
  <c r="H7" i="34"/>
  <c r="V7" i="35" s="1"/>
  <c r="H6" i="34"/>
  <c r="AQ174" i="26"/>
  <c r="AP174" i="26"/>
  <c r="AO174" i="26"/>
  <c r="AN174" i="26"/>
  <c r="AM174" i="26"/>
  <c r="AL174" i="26"/>
  <c r="AK174" i="26"/>
  <c r="AJ174" i="26"/>
  <c r="AI174" i="26"/>
  <c r="AH174" i="26"/>
  <c r="AG174" i="26"/>
  <c r="AF174" i="26"/>
  <c r="AE174" i="26"/>
  <c r="AD174" i="26"/>
  <c r="AC174" i="26"/>
  <c r="AB174" i="26"/>
  <c r="AA174" i="26"/>
  <c r="Z174" i="26"/>
  <c r="Y174" i="26"/>
  <c r="X174" i="26"/>
  <c r="W174" i="26"/>
  <c r="V174" i="26"/>
  <c r="U174" i="26"/>
  <c r="T174" i="26"/>
  <c r="S174" i="26"/>
  <c r="R174" i="26"/>
  <c r="Q174" i="26"/>
  <c r="P174" i="26"/>
  <c r="O174" i="26"/>
  <c r="N174" i="26"/>
  <c r="M174" i="26"/>
  <c r="L174" i="26"/>
  <c r="K174" i="26"/>
  <c r="J174" i="26"/>
  <c r="I174" i="26"/>
  <c r="AQ167" i="26"/>
  <c r="AP167" i="26"/>
  <c r="AO167" i="26"/>
  <c r="AN167" i="26"/>
  <c r="AM167" i="26"/>
  <c r="AL167" i="26"/>
  <c r="AK167" i="26"/>
  <c r="AJ167" i="26"/>
  <c r="AI167" i="26"/>
  <c r="AH167" i="26"/>
  <c r="AG167" i="26"/>
  <c r="AF167" i="26"/>
  <c r="AE167" i="26"/>
  <c r="AD167" i="26"/>
  <c r="AC167" i="26"/>
  <c r="AB167" i="26"/>
  <c r="AA167" i="26"/>
  <c r="Z167" i="26"/>
  <c r="Y167" i="26"/>
  <c r="X167" i="26"/>
  <c r="W167" i="26"/>
  <c r="V167" i="26"/>
  <c r="U167" i="26"/>
  <c r="T167" i="26"/>
  <c r="S167" i="26"/>
  <c r="R167" i="26"/>
  <c r="Q167" i="26"/>
  <c r="P167" i="26"/>
  <c r="O167" i="26"/>
  <c r="N167" i="26"/>
  <c r="M167" i="26"/>
  <c r="L167" i="26"/>
  <c r="K167" i="26"/>
  <c r="J167" i="26"/>
  <c r="I167" i="26"/>
  <c r="AQ204" i="26"/>
  <c r="AP204" i="26"/>
  <c r="AO204" i="26"/>
  <c r="AN204" i="26"/>
  <c r="AM204" i="26"/>
  <c r="AL204" i="26"/>
  <c r="AK204" i="26"/>
  <c r="AJ204" i="26"/>
  <c r="AI204" i="26"/>
  <c r="AH204" i="26"/>
  <c r="AG204" i="26"/>
  <c r="AF204" i="26"/>
  <c r="AE204" i="26"/>
  <c r="AD204" i="26"/>
  <c r="AC204" i="26"/>
  <c r="AB204" i="26"/>
  <c r="AA204" i="26"/>
  <c r="Z204" i="26"/>
  <c r="Y204" i="26"/>
  <c r="X204" i="26"/>
  <c r="W204" i="26"/>
  <c r="V204" i="26"/>
  <c r="U204" i="26"/>
  <c r="T204" i="26"/>
  <c r="S204" i="26"/>
  <c r="R204" i="26"/>
  <c r="Q204" i="26"/>
  <c r="P204" i="26"/>
  <c r="O204" i="26"/>
  <c r="N204" i="26"/>
  <c r="M204" i="26"/>
  <c r="L204" i="26"/>
  <c r="K204" i="26"/>
  <c r="J204" i="26"/>
  <c r="V16" i="35" l="1"/>
  <c r="R210" i="26" s="1"/>
  <c r="V17" i="35"/>
  <c r="S210" i="26" s="1"/>
  <c r="V30" i="35"/>
  <c r="AF210" i="26" s="1"/>
  <c r="V38" i="35"/>
  <c r="AN210" i="26" s="1"/>
  <c r="V25" i="35"/>
  <c r="AA210" i="26" s="1"/>
  <c r="V33" i="35"/>
  <c r="AI210" i="26" s="1"/>
  <c r="V41" i="35"/>
  <c r="AQ210" i="26" s="1"/>
  <c r="V26" i="35"/>
  <c r="AB210" i="26" s="1"/>
  <c r="V34" i="35"/>
  <c r="AJ210" i="26" s="1"/>
  <c r="W41" i="34"/>
  <c r="AQ200" i="26" s="1"/>
  <c r="W40" i="34"/>
  <c r="AP200" i="26" s="1"/>
  <c r="W39" i="34"/>
  <c r="AO200" i="26" s="1"/>
  <c r="W38" i="34"/>
  <c r="AN200" i="26" s="1"/>
  <c r="W37" i="34"/>
  <c r="AM200" i="26" s="1"/>
  <c r="W36" i="34"/>
  <c r="AL200" i="26" s="1"/>
  <c r="W35" i="34"/>
  <c r="AK200" i="26" s="1"/>
  <c r="W34" i="34"/>
  <c r="AJ200" i="26" s="1"/>
  <c r="W33" i="34"/>
  <c r="AI200" i="26" s="1"/>
  <c r="W32" i="34"/>
  <c r="AH200" i="26" s="1"/>
  <c r="W31" i="34"/>
  <c r="AG200" i="26" s="1"/>
  <c r="W30" i="34"/>
  <c r="AF200" i="26" s="1"/>
  <c r="W29" i="34"/>
  <c r="AE200" i="26" s="1"/>
  <c r="W28" i="34"/>
  <c r="AD200" i="26" s="1"/>
  <c r="W27" i="34"/>
  <c r="AC200" i="26" s="1"/>
  <c r="W26" i="34"/>
  <c r="AB200" i="26" s="1"/>
  <c r="W25" i="34"/>
  <c r="AA200" i="26" s="1"/>
  <c r="W24" i="34"/>
  <c r="Z200" i="26" s="1"/>
  <c r="W23" i="34"/>
  <c r="Y200" i="26" s="1"/>
  <c r="W22" i="34"/>
  <c r="X200" i="26" s="1"/>
  <c r="W21" i="34"/>
  <c r="W200" i="26" s="1"/>
  <c r="W20" i="34"/>
  <c r="V200" i="26" s="1"/>
  <c r="W19" i="34"/>
  <c r="U200" i="26" s="1"/>
  <c r="W18" i="34"/>
  <c r="W17" i="34"/>
  <c r="W16" i="34"/>
  <c r="W15" i="34"/>
  <c r="W14" i="34"/>
  <c r="W13" i="34"/>
  <c r="W12" i="34"/>
  <c r="W11" i="34"/>
  <c r="W10" i="34"/>
  <c r="W9" i="34"/>
  <c r="W8" i="34"/>
  <c r="J332" i="26" s="1"/>
  <c r="W7" i="34"/>
  <c r="W6" i="34"/>
  <c r="N243" i="26" l="1"/>
  <c r="N200" i="26"/>
  <c r="O243" i="26"/>
  <c r="O200" i="26"/>
  <c r="P243" i="26"/>
  <c r="P200" i="26"/>
  <c r="I243" i="26"/>
  <c r="Q243" i="26"/>
  <c r="Q200" i="26"/>
  <c r="R243" i="26"/>
  <c r="R200" i="26"/>
  <c r="K243" i="26"/>
  <c r="K200" i="26"/>
  <c r="S243" i="26"/>
  <c r="S200" i="26"/>
  <c r="M243" i="26"/>
  <c r="M200" i="26"/>
  <c r="L243" i="26"/>
  <c r="L200" i="26"/>
  <c r="J243" i="26"/>
  <c r="J242" i="26"/>
  <c r="J282" i="26" s="1"/>
  <c r="J200" i="26"/>
  <c r="I12" i="26"/>
  <c r="AQ198" i="26"/>
  <c r="AP198" i="26"/>
  <c r="AO198" i="26"/>
  <c r="AN198" i="26"/>
  <c r="AM198" i="26"/>
  <c r="AL198" i="26"/>
  <c r="AK198" i="26"/>
  <c r="AJ198" i="26"/>
  <c r="AI198" i="26"/>
  <c r="AH198" i="26"/>
  <c r="AG198" i="26"/>
  <c r="AF198" i="26"/>
  <c r="AE198" i="26"/>
  <c r="AD198" i="26"/>
  <c r="AC198" i="26"/>
  <c r="AB198" i="26"/>
  <c r="AA198" i="26"/>
  <c r="Z198" i="26"/>
  <c r="Y198" i="26"/>
  <c r="X198" i="26"/>
  <c r="W198" i="26"/>
  <c r="V198" i="26"/>
  <c r="U198" i="26"/>
  <c r="T198" i="26"/>
  <c r="S198" i="26"/>
  <c r="R198" i="26"/>
  <c r="Q198" i="26"/>
  <c r="P198" i="26"/>
  <c r="O198" i="26"/>
  <c r="N198" i="26"/>
  <c r="M198" i="26"/>
  <c r="L198" i="26"/>
  <c r="K198" i="26"/>
  <c r="J198" i="26"/>
  <c r="AQ193" i="26"/>
  <c r="AP193" i="26"/>
  <c r="AO193" i="26"/>
  <c r="AN193" i="26"/>
  <c r="AM193" i="26"/>
  <c r="AL193" i="26"/>
  <c r="AK193" i="26"/>
  <c r="AJ193" i="26"/>
  <c r="AI193" i="26"/>
  <c r="AH193" i="26"/>
  <c r="AG193" i="26"/>
  <c r="AF193" i="26"/>
  <c r="AE193" i="26"/>
  <c r="AD193" i="26"/>
  <c r="AC193" i="26"/>
  <c r="AB193" i="26"/>
  <c r="AA193" i="26"/>
  <c r="Z193" i="26"/>
  <c r="Y193" i="26"/>
  <c r="X193" i="26"/>
  <c r="W193" i="26"/>
  <c r="V193" i="26"/>
  <c r="U193" i="26"/>
  <c r="T193" i="26"/>
  <c r="S193" i="26"/>
  <c r="R193" i="26"/>
  <c r="Q193" i="26"/>
  <c r="P193" i="26"/>
  <c r="O193" i="26"/>
  <c r="N193" i="26"/>
  <c r="M193" i="26"/>
  <c r="L193" i="26"/>
  <c r="K193" i="26"/>
  <c r="J193" i="26"/>
  <c r="AQ192" i="26"/>
  <c r="AP192" i="26"/>
  <c r="AO192" i="26"/>
  <c r="AN192" i="26"/>
  <c r="AM192" i="26"/>
  <c r="AL192" i="26"/>
  <c r="AK192" i="26"/>
  <c r="AJ192" i="26"/>
  <c r="AI192" i="26"/>
  <c r="AH192" i="26"/>
  <c r="AG192" i="26"/>
  <c r="AF192" i="26"/>
  <c r="AE192" i="26"/>
  <c r="AD192" i="26"/>
  <c r="AC192" i="26"/>
  <c r="AB192" i="26"/>
  <c r="AA192" i="26"/>
  <c r="Z192" i="26"/>
  <c r="Y192" i="26"/>
  <c r="X192" i="26"/>
  <c r="W192" i="26"/>
  <c r="V192" i="26"/>
  <c r="U192" i="26"/>
  <c r="T192" i="26"/>
  <c r="S192" i="26"/>
  <c r="R192" i="26"/>
  <c r="Q192" i="26"/>
  <c r="P192" i="26"/>
  <c r="O192" i="26"/>
  <c r="N192" i="26"/>
  <c r="M192" i="26"/>
  <c r="L192" i="26"/>
  <c r="K192" i="26"/>
  <c r="J192" i="26"/>
  <c r="AQ191" i="26"/>
  <c r="AP191" i="26"/>
  <c r="AO191" i="26"/>
  <c r="AN191" i="26"/>
  <c r="AM191" i="26"/>
  <c r="AL191" i="26"/>
  <c r="AK191" i="26"/>
  <c r="AJ191" i="26"/>
  <c r="AI191" i="26"/>
  <c r="AH191" i="26"/>
  <c r="AG191" i="26"/>
  <c r="AF191" i="26"/>
  <c r="AE191" i="26"/>
  <c r="AD191" i="26"/>
  <c r="AC191" i="26"/>
  <c r="AB191" i="26"/>
  <c r="AA191" i="26"/>
  <c r="Z191" i="26"/>
  <c r="Y191" i="26"/>
  <c r="X191" i="26"/>
  <c r="W191" i="26"/>
  <c r="V191" i="26"/>
  <c r="U191" i="26"/>
  <c r="T191" i="26"/>
  <c r="S191" i="26"/>
  <c r="R191" i="26"/>
  <c r="Q191" i="26"/>
  <c r="P191" i="26"/>
  <c r="O191" i="26"/>
  <c r="N191" i="26"/>
  <c r="M191" i="26"/>
  <c r="L191" i="26"/>
  <c r="K191" i="26"/>
  <c r="J191" i="26"/>
  <c r="AQ152" i="26"/>
  <c r="AP152" i="26"/>
  <c r="AO152" i="26"/>
  <c r="AN152" i="26"/>
  <c r="AM152" i="26"/>
  <c r="AL152" i="26"/>
  <c r="AK152" i="26"/>
  <c r="AJ152" i="26"/>
  <c r="AI152" i="26"/>
  <c r="AH152" i="26"/>
  <c r="AG152" i="26"/>
  <c r="AF152" i="26"/>
  <c r="AE152" i="26"/>
  <c r="AD152" i="26"/>
  <c r="AC152" i="26"/>
  <c r="AB152" i="26"/>
  <c r="AA152" i="26"/>
  <c r="Z152" i="26"/>
  <c r="Y152" i="26"/>
  <c r="X152" i="26"/>
  <c r="W152" i="26"/>
  <c r="V152" i="26"/>
  <c r="U152" i="26"/>
  <c r="T152" i="26"/>
  <c r="S152" i="26"/>
  <c r="R152" i="26"/>
  <c r="Q152" i="26"/>
  <c r="P152" i="26"/>
  <c r="O152" i="26"/>
  <c r="N152" i="26"/>
  <c r="M152" i="26"/>
  <c r="L152" i="26"/>
  <c r="K152" i="26"/>
  <c r="J152" i="26"/>
  <c r="I152" i="26"/>
  <c r="AQ150" i="26"/>
  <c r="AP150" i="26"/>
  <c r="AO150" i="26"/>
  <c r="AN150" i="26"/>
  <c r="AM150" i="26"/>
  <c r="AL150" i="26"/>
  <c r="AK150" i="26"/>
  <c r="AJ150" i="26"/>
  <c r="AI150" i="26"/>
  <c r="AH150" i="26"/>
  <c r="AG150" i="26"/>
  <c r="AF150" i="26"/>
  <c r="AE150" i="26"/>
  <c r="AD150" i="26"/>
  <c r="AC150" i="26"/>
  <c r="AB150" i="26"/>
  <c r="AA150" i="26"/>
  <c r="Z150" i="26"/>
  <c r="Y150" i="26"/>
  <c r="X150" i="26"/>
  <c r="W150" i="26"/>
  <c r="V150" i="26"/>
  <c r="U150" i="26"/>
  <c r="T150" i="26"/>
  <c r="S150" i="26"/>
  <c r="R150" i="26"/>
  <c r="Q150" i="26"/>
  <c r="P150" i="26"/>
  <c r="O150" i="26"/>
  <c r="N150" i="26"/>
  <c r="M150" i="26"/>
  <c r="L150" i="26"/>
  <c r="K150" i="26"/>
  <c r="J150" i="26"/>
  <c r="I150" i="26"/>
  <c r="AQ196" i="26"/>
  <c r="AP196" i="26"/>
  <c r="AO196" i="26"/>
  <c r="AN196" i="26"/>
  <c r="AM196" i="26"/>
  <c r="AL196" i="26"/>
  <c r="AK196" i="26"/>
  <c r="AJ196" i="26"/>
  <c r="AI196" i="26"/>
  <c r="AH196" i="26"/>
  <c r="AG196" i="26"/>
  <c r="AF196" i="26"/>
  <c r="AE196" i="26"/>
  <c r="AD196" i="26"/>
  <c r="AC196" i="26"/>
  <c r="AB196" i="26"/>
  <c r="AA196" i="26"/>
  <c r="Z196" i="26"/>
  <c r="Y196" i="26"/>
  <c r="X196" i="26"/>
  <c r="W196" i="26"/>
  <c r="V196" i="26"/>
  <c r="U196" i="26"/>
  <c r="T196" i="26"/>
  <c r="S196" i="26"/>
  <c r="R196" i="26"/>
  <c r="Q196" i="26"/>
  <c r="P196" i="26"/>
  <c r="O196" i="26"/>
  <c r="N196" i="26"/>
  <c r="M196" i="26"/>
  <c r="L196" i="26"/>
  <c r="K196" i="26"/>
  <c r="J196" i="26"/>
  <c r="AQ197" i="26"/>
  <c r="AP197" i="26"/>
  <c r="AO197" i="26"/>
  <c r="AN197" i="26"/>
  <c r="AM197" i="26"/>
  <c r="AL197" i="26"/>
  <c r="AK197" i="26"/>
  <c r="AJ197" i="26"/>
  <c r="AI197" i="26"/>
  <c r="AH197" i="26"/>
  <c r="AG197" i="26"/>
  <c r="AF197" i="26"/>
  <c r="AE197" i="26"/>
  <c r="AD197" i="26"/>
  <c r="AC197" i="26"/>
  <c r="AB197" i="26"/>
  <c r="AA197" i="26"/>
  <c r="Z197" i="26"/>
  <c r="Y197" i="26"/>
  <c r="X197" i="26"/>
  <c r="W197" i="26"/>
  <c r="V197" i="26"/>
  <c r="U197" i="26"/>
  <c r="T197" i="26"/>
  <c r="S197" i="26"/>
  <c r="R197" i="26"/>
  <c r="Q197" i="26"/>
  <c r="P197" i="26"/>
  <c r="O197" i="26"/>
  <c r="N197" i="26"/>
  <c r="M197" i="26"/>
  <c r="L197" i="26"/>
  <c r="K197" i="26"/>
  <c r="J197" i="26"/>
  <c r="AQ195" i="26"/>
  <c r="AP195" i="26"/>
  <c r="AO195" i="26"/>
  <c r="AN195" i="26"/>
  <c r="AM195" i="26"/>
  <c r="AL195" i="26"/>
  <c r="AK195" i="26"/>
  <c r="AJ195" i="26"/>
  <c r="AI195" i="26"/>
  <c r="AH195" i="26"/>
  <c r="AG195" i="26"/>
  <c r="AF195" i="26"/>
  <c r="AE195" i="26"/>
  <c r="AD195" i="26"/>
  <c r="AC195" i="26"/>
  <c r="AB195" i="26"/>
  <c r="AA195" i="26"/>
  <c r="Z195" i="26"/>
  <c r="Y195" i="26"/>
  <c r="X195" i="26"/>
  <c r="W195" i="26"/>
  <c r="V195" i="26"/>
  <c r="U195" i="26"/>
  <c r="T195" i="26"/>
  <c r="S195" i="26"/>
  <c r="R195" i="26"/>
  <c r="Q195" i="26"/>
  <c r="P195" i="26"/>
  <c r="O195" i="26"/>
  <c r="N195" i="26"/>
  <c r="M195" i="26"/>
  <c r="L195" i="26"/>
  <c r="K195" i="26"/>
  <c r="J195" i="26"/>
  <c r="AQ24" i="26"/>
  <c r="AP24" i="26"/>
  <c r="AO24" i="26"/>
  <c r="AN24" i="26"/>
  <c r="AM24" i="26"/>
  <c r="AL24" i="26"/>
  <c r="AK24" i="26"/>
  <c r="AJ24" i="26"/>
  <c r="AI24" i="26"/>
  <c r="AH24" i="26"/>
  <c r="AG24" i="26"/>
  <c r="AF24" i="26"/>
  <c r="AE24" i="26"/>
  <c r="AD24" i="26"/>
  <c r="AC24" i="26"/>
  <c r="AB24" i="26"/>
  <c r="AA24" i="26"/>
  <c r="Z24" i="26"/>
  <c r="Y24" i="26"/>
  <c r="X24" i="26"/>
  <c r="W24" i="26"/>
  <c r="V24" i="26"/>
  <c r="U24" i="26"/>
  <c r="T24" i="26"/>
  <c r="S24" i="26"/>
  <c r="R24" i="26"/>
  <c r="Q24" i="26"/>
  <c r="P24" i="26"/>
  <c r="O24" i="26"/>
  <c r="N24" i="26"/>
  <c r="M24" i="26"/>
  <c r="L24" i="26"/>
  <c r="K24" i="26"/>
  <c r="J24" i="26"/>
  <c r="I24" i="26"/>
  <c r="AQ178" i="26"/>
  <c r="AP178" i="26"/>
  <c r="AO178" i="26"/>
  <c r="AN178" i="26"/>
  <c r="AM178" i="26"/>
  <c r="AL178" i="26"/>
  <c r="AK178" i="26"/>
  <c r="AJ178" i="26"/>
  <c r="AI178" i="26"/>
  <c r="AH178" i="26"/>
  <c r="AG178" i="26"/>
  <c r="AF178" i="26"/>
  <c r="AE178" i="26"/>
  <c r="AD178" i="26"/>
  <c r="AC178" i="26"/>
  <c r="AB178" i="26"/>
  <c r="AA178" i="26"/>
  <c r="Z178" i="26"/>
  <c r="Y178" i="26"/>
  <c r="X178" i="26"/>
  <c r="W178" i="26"/>
  <c r="V178" i="26"/>
  <c r="U178" i="26"/>
  <c r="T178" i="26"/>
  <c r="S178" i="26"/>
  <c r="R178" i="26"/>
  <c r="Q178" i="26"/>
  <c r="P178" i="26"/>
  <c r="O178" i="26"/>
  <c r="N178" i="26"/>
  <c r="M178" i="26"/>
  <c r="L178" i="26"/>
  <c r="K178" i="26"/>
  <c r="J178" i="26"/>
  <c r="I178" i="26"/>
  <c r="I657" i="26"/>
  <c r="I658" i="26"/>
  <c r="I659" i="26"/>
  <c r="J657" i="26"/>
  <c r="J658" i="26"/>
  <c r="J659" i="26"/>
  <c r="K657" i="26"/>
  <c r="K658" i="26"/>
  <c r="K659" i="26"/>
  <c r="L657" i="26"/>
  <c r="L658" i="26"/>
  <c r="L659" i="26"/>
  <c r="M657" i="26"/>
  <c r="M658" i="26"/>
  <c r="M659" i="26"/>
  <c r="N657" i="26"/>
  <c r="N658" i="26"/>
  <c r="N659" i="26"/>
  <c r="O657" i="26"/>
  <c r="O658" i="26"/>
  <c r="O659" i="26"/>
  <c r="P657" i="26"/>
  <c r="P658" i="26"/>
  <c r="P659" i="26"/>
  <c r="Q657" i="26"/>
  <c r="Q658" i="26"/>
  <c r="Q659" i="26"/>
  <c r="S657" i="26"/>
  <c r="S658" i="26"/>
  <c r="S659" i="26"/>
  <c r="T657" i="26"/>
  <c r="T658" i="26"/>
  <c r="T659" i="26"/>
  <c r="U657" i="26"/>
  <c r="U658" i="26"/>
  <c r="U659" i="26"/>
  <c r="V657" i="26"/>
  <c r="V658" i="26"/>
  <c r="V659" i="26"/>
  <c r="W657" i="26"/>
  <c r="W658" i="26"/>
  <c r="W659" i="26"/>
  <c r="X657" i="26"/>
  <c r="X658" i="26"/>
  <c r="X659" i="26"/>
  <c r="Y657" i="26"/>
  <c r="Y658" i="26"/>
  <c r="Y659" i="26"/>
  <c r="Z657" i="26"/>
  <c r="Z658" i="26"/>
  <c r="Z659" i="26"/>
  <c r="AA657" i="26"/>
  <c r="AA658" i="26"/>
  <c r="AA659" i="26"/>
  <c r="AB657" i="26"/>
  <c r="AB658" i="26"/>
  <c r="AB659" i="26"/>
  <c r="AC657" i="26"/>
  <c r="AC658" i="26"/>
  <c r="AC659" i="26"/>
  <c r="AD657" i="26"/>
  <c r="AD658" i="26"/>
  <c r="AD659" i="26"/>
  <c r="AE657" i="26"/>
  <c r="AE658" i="26"/>
  <c r="AE659" i="26"/>
  <c r="AF657" i="26"/>
  <c r="AF658" i="26"/>
  <c r="AF659" i="26"/>
  <c r="AG657" i="26"/>
  <c r="AG658" i="26"/>
  <c r="AG659" i="26"/>
  <c r="AH657" i="26"/>
  <c r="AH658" i="26"/>
  <c r="AH659" i="26"/>
  <c r="AI657" i="26"/>
  <c r="AI658" i="26"/>
  <c r="AI659" i="26"/>
  <c r="AJ657" i="26"/>
  <c r="AJ658" i="26"/>
  <c r="AJ659" i="26"/>
  <c r="AK657" i="26"/>
  <c r="AK658" i="26"/>
  <c r="AK659" i="26"/>
  <c r="AL657" i="26"/>
  <c r="AL658" i="26"/>
  <c r="AL659" i="26"/>
  <c r="AM657" i="26"/>
  <c r="AM658" i="26"/>
  <c r="AM659" i="26"/>
  <c r="AN657" i="26"/>
  <c r="AN658" i="26"/>
  <c r="AN659" i="26"/>
  <c r="AO657" i="26"/>
  <c r="AO658" i="26"/>
  <c r="AO659" i="26"/>
  <c r="AP657" i="26"/>
  <c r="AP658" i="26"/>
  <c r="AP659" i="26"/>
  <c r="AQ657" i="26"/>
  <c r="AQ658" i="26"/>
  <c r="AQ659" i="26"/>
  <c r="AQ171" i="26"/>
  <c r="AP171" i="26"/>
  <c r="AO171" i="26"/>
  <c r="AN171" i="26"/>
  <c r="AM171" i="26"/>
  <c r="AL171" i="26"/>
  <c r="AK171" i="26"/>
  <c r="AJ171" i="26"/>
  <c r="AI171" i="26"/>
  <c r="AH171" i="26"/>
  <c r="AG171" i="26"/>
  <c r="AF171" i="26"/>
  <c r="AE171" i="26"/>
  <c r="AD171" i="26"/>
  <c r="AC171" i="26"/>
  <c r="AB171" i="26"/>
  <c r="AA171" i="26"/>
  <c r="Z171" i="26"/>
  <c r="Y171" i="26"/>
  <c r="X171" i="26"/>
  <c r="W171" i="26"/>
  <c r="V171" i="26"/>
  <c r="U171" i="26"/>
  <c r="T171" i="26"/>
  <c r="S171" i="26"/>
  <c r="R171" i="26"/>
  <c r="Q171" i="26"/>
  <c r="P171" i="26"/>
  <c r="O171" i="26"/>
  <c r="N171" i="26"/>
  <c r="M171" i="26"/>
  <c r="L171" i="26"/>
  <c r="K171" i="26"/>
  <c r="J171" i="26"/>
  <c r="R242" i="26" l="1"/>
  <c r="R282" i="26" s="1"/>
  <c r="R332" i="26"/>
  <c r="P242" i="26"/>
  <c r="P282" i="26" s="1"/>
  <c r="P332" i="26"/>
  <c r="S242" i="26"/>
  <c r="S282" i="26" s="1"/>
  <c r="S332" i="26"/>
  <c r="Q242" i="26"/>
  <c r="Q282" i="26" s="1"/>
  <c r="Q332" i="26"/>
  <c r="L242" i="26"/>
  <c r="L282" i="26" s="1"/>
  <c r="L332" i="26"/>
  <c r="K242" i="26"/>
  <c r="K282" i="26" s="1"/>
  <c r="K332" i="26"/>
  <c r="O242" i="26"/>
  <c r="O282" i="26" s="1"/>
  <c r="O332" i="26"/>
  <c r="I242" i="26"/>
  <c r="I282" i="26" s="1"/>
  <c r="I332" i="26"/>
  <c r="M242" i="26"/>
  <c r="M282" i="26" s="1"/>
  <c r="M332" i="26"/>
  <c r="N242" i="26"/>
  <c r="N282" i="26" s="1"/>
  <c r="N332" i="26"/>
  <c r="I171" i="26"/>
  <c r="AQ159" i="26"/>
  <c r="AP159" i="26"/>
  <c r="AO159" i="26"/>
  <c r="AN159" i="26"/>
  <c r="AM159" i="26"/>
  <c r="AL159" i="26"/>
  <c r="AK159" i="26"/>
  <c r="AJ159" i="26"/>
  <c r="AI159" i="26"/>
  <c r="AH159" i="26"/>
  <c r="AG159" i="26"/>
  <c r="AF159" i="26"/>
  <c r="AE159" i="26"/>
  <c r="AD159" i="26"/>
  <c r="AC159" i="26"/>
  <c r="AB159" i="26"/>
  <c r="AA159" i="26"/>
  <c r="Z159" i="26"/>
  <c r="Y159" i="26"/>
  <c r="X159" i="26"/>
  <c r="W159" i="26"/>
  <c r="V159" i="26"/>
  <c r="U159" i="26"/>
  <c r="T159" i="26"/>
  <c r="S159" i="26"/>
  <c r="R159" i="26"/>
  <c r="Q159" i="26"/>
  <c r="P159" i="26"/>
  <c r="O159" i="26"/>
  <c r="M159" i="26"/>
  <c r="L159" i="26"/>
  <c r="K159" i="26"/>
  <c r="J159" i="26"/>
  <c r="AQ158" i="26"/>
  <c r="AP158" i="26"/>
  <c r="AO158" i="26"/>
  <c r="AN158" i="26"/>
  <c r="AM158" i="26"/>
  <c r="AL158" i="26"/>
  <c r="AK158" i="26"/>
  <c r="AJ158" i="26"/>
  <c r="AI158" i="26"/>
  <c r="AH158" i="26"/>
  <c r="AG158" i="26"/>
  <c r="AF158" i="26"/>
  <c r="AE158" i="26"/>
  <c r="AD158" i="26"/>
  <c r="AC158" i="26"/>
  <c r="AB158" i="26"/>
  <c r="AA158" i="26"/>
  <c r="Z158" i="26"/>
  <c r="Y158" i="26"/>
  <c r="X158" i="26"/>
  <c r="W158" i="26"/>
  <c r="V158" i="26"/>
  <c r="U158" i="26"/>
  <c r="T158" i="26"/>
  <c r="S158" i="26"/>
  <c r="R158" i="26"/>
  <c r="Q158" i="26"/>
  <c r="P158" i="26"/>
  <c r="O158" i="26"/>
  <c r="N158" i="26"/>
  <c r="M158" i="26"/>
  <c r="L158" i="26"/>
  <c r="K158" i="26"/>
  <c r="J158" i="26"/>
  <c r="I158" i="26"/>
  <c r="AQ153" i="26" l="1"/>
  <c r="AP153" i="26"/>
  <c r="AO153" i="26"/>
  <c r="AN153" i="26"/>
  <c r="AM153" i="26"/>
  <c r="AL153" i="26"/>
  <c r="AK153" i="26"/>
  <c r="AJ153" i="26"/>
  <c r="AI153" i="26"/>
  <c r="AH153" i="26"/>
  <c r="AG153" i="26"/>
  <c r="AF153" i="26"/>
  <c r="AE153" i="26"/>
  <c r="AD153" i="26"/>
  <c r="AC153" i="26"/>
  <c r="AB153" i="26"/>
  <c r="AA153" i="26"/>
  <c r="Z153" i="26"/>
  <c r="Y153" i="26"/>
  <c r="X153" i="26"/>
  <c r="W153" i="26"/>
  <c r="V153" i="26"/>
  <c r="U153" i="26"/>
  <c r="T153" i="26"/>
  <c r="S153" i="26"/>
  <c r="R153" i="26"/>
  <c r="Q153" i="26"/>
  <c r="P153" i="26"/>
  <c r="O153" i="26"/>
  <c r="N153" i="26"/>
  <c r="M153" i="26"/>
  <c r="L153" i="26"/>
  <c r="K153" i="26"/>
  <c r="J153" i="26"/>
  <c r="I153" i="26"/>
  <c r="AQ151" i="26"/>
  <c r="AP151" i="26"/>
  <c r="AO151" i="26"/>
  <c r="AN151" i="26"/>
  <c r="AM151" i="26"/>
  <c r="AL151" i="26"/>
  <c r="AK151" i="26"/>
  <c r="AJ151" i="26"/>
  <c r="AI151" i="26"/>
  <c r="AH151" i="26"/>
  <c r="AG151" i="26"/>
  <c r="AF151" i="26"/>
  <c r="AE151" i="26"/>
  <c r="AD151" i="26"/>
  <c r="AC151" i="26"/>
  <c r="AB151" i="26"/>
  <c r="AA151" i="26"/>
  <c r="Z151" i="26"/>
  <c r="Y151" i="26"/>
  <c r="X151" i="26"/>
  <c r="W151" i="26"/>
  <c r="V151" i="26"/>
  <c r="U151" i="26"/>
  <c r="T151" i="26"/>
  <c r="S151" i="26"/>
  <c r="R151" i="26"/>
  <c r="Q151" i="26"/>
  <c r="P151" i="26"/>
  <c r="O151" i="26"/>
  <c r="N151" i="26"/>
  <c r="M151" i="26"/>
  <c r="L151" i="26"/>
  <c r="K151" i="26"/>
  <c r="J151" i="26"/>
  <c r="I151" i="26"/>
  <c r="AQ134" i="26"/>
  <c r="AP134" i="26"/>
  <c r="AO134" i="26"/>
  <c r="AN134" i="26"/>
  <c r="AM134" i="26"/>
  <c r="AL134" i="26"/>
  <c r="AK134" i="26"/>
  <c r="AJ134" i="26"/>
  <c r="AI134" i="26"/>
  <c r="AH134" i="26"/>
  <c r="AG134" i="26"/>
  <c r="AF134" i="26"/>
  <c r="AE134" i="26"/>
  <c r="AD134" i="26"/>
  <c r="AC134" i="26"/>
  <c r="AB134" i="26"/>
  <c r="AA134" i="26"/>
  <c r="Z134" i="26"/>
  <c r="Y134" i="26"/>
  <c r="X134" i="26"/>
  <c r="W134" i="26"/>
  <c r="V134" i="26"/>
  <c r="U134" i="26"/>
  <c r="T134" i="26"/>
  <c r="S134" i="26"/>
  <c r="R134" i="26"/>
  <c r="Q134" i="26"/>
  <c r="P134" i="26"/>
  <c r="O134" i="26"/>
  <c r="N134" i="26"/>
  <c r="M134" i="26"/>
  <c r="L134" i="26"/>
  <c r="K134" i="26"/>
  <c r="J134" i="26"/>
  <c r="I134" i="26"/>
  <c r="AQ122" i="26"/>
  <c r="AP122" i="26"/>
  <c r="AO122" i="26"/>
  <c r="AN122" i="26"/>
  <c r="AM122" i="26"/>
  <c r="AL122" i="26"/>
  <c r="AK122" i="26"/>
  <c r="AJ122" i="26"/>
  <c r="AI122" i="26"/>
  <c r="AH122" i="26"/>
  <c r="AG122" i="26"/>
  <c r="AF122" i="26"/>
  <c r="AE122" i="26"/>
  <c r="AD122" i="26"/>
  <c r="AC122" i="26"/>
  <c r="AB122" i="26"/>
  <c r="AA122" i="26"/>
  <c r="Z122" i="26"/>
  <c r="Y122" i="26"/>
  <c r="X122" i="26"/>
  <c r="W122" i="26"/>
  <c r="V122" i="26"/>
  <c r="U122" i="26"/>
  <c r="T122" i="26"/>
  <c r="S122" i="26"/>
  <c r="R122" i="26"/>
  <c r="Q122" i="26"/>
  <c r="P122" i="26"/>
  <c r="O122" i="26"/>
  <c r="N122" i="26"/>
  <c r="M122" i="26"/>
  <c r="L122" i="26"/>
  <c r="K122" i="26"/>
  <c r="J122" i="26"/>
  <c r="I122" i="26"/>
  <c r="AQ121" i="26"/>
  <c r="AP121" i="26"/>
  <c r="AO121" i="26"/>
  <c r="AN121" i="26"/>
  <c r="AM121" i="26"/>
  <c r="AL121" i="26"/>
  <c r="AK121" i="26"/>
  <c r="AJ121" i="26"/>
  <c r="AI121" i="26"/>
  <c r="AH121" i="26"/>
  <c r="AG121" i="26"/>
  <c r="AF121" i="26"/>
  <c r="AE121" i="26"/>
  <c r="AD121" i="26"/>
  <c r="AC121" i="26"/>
  <c r="AB121" i="26"/>
  <c r="AA121" i="26"/>
  <c r="Z121" i="26"/>
  <c r="Y121" i="26"/>
  <c r="X121" i="26"/>
  <c r="W121" i="26"/>
  <c r="V121" i="26"/>
  <c r="U121" i="26"/>
  <c r="T121" i="26"/>
  <c r="S121" i="26"/>
  <c r="R121" i="26"/>
  <c r="Q121" i="26"/>
  <c r="P121" i="26"/>
  <c r="O121" i="26"/>
  <c r="N121" i="26"/>
  <c r="M121" i="26"/>
  <c r="L121" i="26"/>
  <c r="K121" i="26"/>
  <c r="J121" i="26"/>
  <c r="I121" i="26"/>
  <c r="AQ120" i="26"/>
  <c r="AP120" i="26"/>
  <c r="AO120" i="26"/>
  <c r="AN120" i="26"/>
  <c r="AM120" i="26"/>
  <c r="AL120" i="26"/>
  <c r="AK120" i="26"/>
  <c r="AJ120" i="26"/>
  <c r="AI120" i="26"/>
  <c r="AH120" i="26"/>
  <c r="AG120" i="26"/>
  <c r="AF120" i="26"/>
  <c r="AE120" i="26"/>
  <c r="AD120" i="26"/>
  <c r="AC120" i="26"/>
  <c r="AB120" i="26"/>
  <c r="AA120" i="26"/>
  <c r="Z120" i="26"/>
  <c r="Y120" i="26"/>
  <c r="X120" i="26"/>
  <c r="W120" i="26"/>
  <c r="V120" i="26"/>
  <c r="U120" i="26"/>
  <c r="T120" i="26"/>
  <c r="S120" i="26"/>
  <c r="R120" i="26"/>
  <c r="Q120" i="26"/>
  <c r="P120" i="26"/>
  <c r="O120" i="26"/>
  <c r="N120" i="26"/>
  <c r="M120" i="26"/>
  <c r="L120" i="26"/>
  <c r="K120" i="26"/>
  <c r="J120" i="26"/>
  <c r="I120" i="26"/>
  <c r="D41" i="35"/>
  <c r="D40" i="35"/>
  <c r="D39" i="35"/>
  <c r="D38" i="35"/>
  <c r="D37" i="35"/>
  <c r="D36" i="35"/>
  <c r="D35" i="35"/>
  <c r="D34" i="35"/>
  <c r="D33" i="35"/>
  <c r="D32" i="35"/>
  <c r="D31" i="35"/>
  <c r="D30" i="35"/>
  <c r="D29" i="35"/>
  <c r="D28" i="35"/>
  <c r="D27" i="35"/>
  <c r="D26" i="35"/>
  <c r="D25" i="35"/>
  <c r="D24" i="35"/>
  <c r="D23" i="35"/>
  <c r="D22" i="35"/>
  <c r="D21" i="35"/>
  <c r="D20" i="35"/>
  <c r="D19" i="35"/>
  <c r="D18" i="35"/>
  <c r="D17" i="35"/>
  <c r="D16" i="35"/>
  <c r="D15" i="35"/>
  <c r="D14" i="35"/>
  <c r="D13" i="35"/>
  <c r="D12" i="35"/>
  <c r="D11" i="35"/>
  <c r="D10" i="35"/>
  <c r="D9" i="35"/>
  <c r="D8" i="35"/>
  <c r="D7" i="35"/>
  <c r="D6" i="35"/>
  <c r="AQ104" i="26" l="1"/>
  <c r="AP104" i="26"/>
  <c r="AO104" i="26"/>
  <c r="AN104" i="26"/>
  <c r="AM104" i="26"/>
  <c r="AL104" i="26"/>
  <c r="AK104" i="26"/>
  <c r="AJ104" i="26"/>
  <c r="AI104" i="26"/>
  <c r="AH104" i="26"/>
  <c r="AG104" i="26"/>
  <c r="AF104" i="26"/>
  <c r="AE104" i="26"/>
  <c r="AD104" i="26"/>
  <c r="AC104" i="26"/>
  <c r="AB104" i="26"/>
  <c r="AA104" i="26"/>
  <c r="Z104" i="26"/>
  <c r="Y104" i="26"/>
  <c r="X104" i="26"/>
  <c r="W104" i="26"/>
  <c r="V104" i="26"/>
  <c r="U104" i="26"/>
  <c r="T104" i="26"/>
  <c r="S104" i="26"/>
  <c r="R104" i="26"/>
  <c r="Q104" i="26"/>
  <c r="P104" i="26"/>
  <c r="O104" i="26"/>
  <c r="N104" i="26"/>
  <c r="M104" i="26"/>
  <c r="L104" i="26"/>
  <c r="K104" i="26"/>
  <c r="J104" i="26"/>
  <c r="I104" i="26"/>
  <c r="AQ102" i="26"/>
  <c r="AP102" i="26"/>
  <c r="AO102" i="26"/>
  <c r="AN102" i="26"/>
  <c r="AM102" i="26"/>
  <c r="AL102" i="26"/>
  <c r="AK102" i="26"/>
  <c r="AJ102" i="26"/>
  <c r="AI102" i="26"/>
  <c r="AH102" i="26"/>
  <c r="AG102" i="26"/>
  <c r="AF102" i="26"/>
  <c r="AE102" i="26"/>
  <c r="AD102" i="26"/>
  <c r="AC102" i="26"/>
  <c r="AB102" i="26"/>
  <c r="AA102" i="26"/>
  <c r="Z102" i="26"/>
  <c r="Y102" i="26"/>
  <c r="X102" i="26"/>
  <c r="W102" i="26"/>
  <c r="V102" i="26"/>
  <c r="U102" i="26"/>
  <c r="T102" i="26"/>
  <c r="S102" i="26"/>
  <c r="R102" i="26"/>
  <c r="Q102" i="26"/>
  <c r="P102" i="26"/>
  <c r="O102" i="26"/>
  <c r="N102" i="26"/>
  <c r="M102" i="26"/>
  <c r="L102" i="26"/>
  <c r="K102" i="26"/>
  <c r="J102" i="26"/>
  <c r="I102" i="26"/>
  <c r="AQ96" i="26"/>
  <c r="AP96" i="26"/>
  <c r="AO96" i="26"/>
  <c r="AN96" i="26"/>
  <c r="AM96" i="26"/>
  <c r="AL96" i="26"/>
  <c r="AK96" i="26"/>
  <c r="AJ96" i="26"/>
  <c r="AI96" i="26"/>
  <c r="AH96" i="26"/>
  <c r="AG96" i="26"/>
  <c r="AF96" i="26"/>
  <c r="AE96" i="26"/>
  <c r="AD96" i="26"/>
  <c r="AC96" i="26"/>
  <c r="AB96" i="26"/>
  <c r="AA96" i="26"/>
  <c r="Z96" i="26"/>
  <c r="Y96" i="26"/>
  <c r="X96" i="26"/>
  <c r="W96" i="26"/>
  <c r="V96" i="26"/>
  <c r="U96" i="26"/>
  <c r="T96" i="26"/>
  <c r="S96" i="26"/>
  <c r="R96" i="26"/>
  <c r="Q96" i="26"/>
  <c r="P96" i="26"/>
  <c r="O96" i="26"/>
  <c r="N96" i="26"/>
  <c r="M96" i="26"/>
  <c r="L96" i="26"/>
  <c r="K96" i="26"/>
  <c r="J96" i="26"/>
  <c r="I96" i="26"/>
  <c r="AQ89" i="26"/>
  <c r="AP89" i="26"/>
  <c r="AO89" i="26"/>
  <c r="AN89" i="26"/>
  <c r="AM89" i="26"/>
  <c r="AL89" i="26"/>
  <c r="AK89" i="26"/>
  <c r="AJ89" i="26"/>
  <c r="AI89" i="26"/>
  <c r="AH89" i="26"/>
  <c r="AG89" i="26"/>
  <c r="AF89" i="26"/>
  <c r="AE89" i="26"/>
  <c r="AD89" i="26"/>
  <c r="AC89" i="26"/>
  <c r="AB89" i="26"/>
  <c r="AA89" i="26"/>
  <c r="Z89" i="26"/>
  <c r="Y89" i="26"/>
  <c r="X89" i="26"/>
  <c r="W89" i="26"/>
  <c r="V89" i="26"/>
  <c r="U89" i="26"/>
  <c r="T89" i="26"/>
  <c r="S89" i="26"/>
  <c r="R89" i="26"/>
  <c r="Q89" i="26"/>
  <c r="P89" i="26"/>
  <c r="O89" i="26"/>
  <c r="N89" i="26"/>
  <c r="M89" i="26"/>
  <c r="L89" i="26"/>
  <c r="K89" i="26"/>
  <c r="J89" i="26"/>
  <c r="I89" i="26"/>
  <c r="AQ88" i="26"/>
  <c r="AP88" i="26"/>
  <c r="AO88" i="26"/>
  <c r="AN88" i="26"/>
  <c r="AM88" i="26"/>
  <c r="AL88" i="26"/>
  <c r="AK88" i="26"/>
  <c r="AJ88" i="26"/>
  <c r="AI88" i="26"/>
  <c r="AH88" i="26"/>
  <c r="AG88" i="26"/>
  <c r="AF88" i="26"/>
  <c r="AE88" i="26"/>
  <c r="AD88" i="26"/>
  <c r="AC88" i="26"/>
  <c r="AB88" i="26"/>
  <c r="AA88" i="26"/>
  <c r="Z88" i="26"/>
  <c r="Y88" i="26"/>
  <c r="X88" i="26"/>
  <c r="W88" i="26"/>
  <c r="V88" i="26"/>
  <c r="U88" i="26"/>
  <c r="T88" i="26"/>
  <c r="S88" i="26"/>
  <c r="R88" i="26"/>
  <c r="Q88" i="26"/>
  <c r="P88" i="26"/>
  <c r="O88" i="26"/>
  <c r="N88" i="26"/>
  <c r="M88" i="26"/>
  <c r="L88" i="26"/>
  <c r="K88" i="26"/>
  <c r="J88" i="26"/>
  <c r="I88" i="26"/>
  <c r="AQ84" i="26"/>
  <c r="AP84" i="26"/>
  <c r="AO84" i="26"/>
  <c r="AN84" i="26"/>
  <c r="AM84" i="26"/>
  <c r="AL84" i="26"/>
  <c r="AK84" i="26"/>
  <c r="AJ84" i="26"/>
  <c r="AI84" i="26"/>
  <c r="AH84" i="26"/>
  <c r="AG84" i="26"/>
  <c r="AF84" i="26"/>
  <c r="AE84" i="26"/>
  <c r="AD84" i="26"/>
  <c r="AC84" i="26"/>
  <c r="AB84" i="26"/>
  <c r="AA84" i="26"/>
  <c r="Z84" i="26"/>
  <c r="Y84" i="26"/>
  <c r="X84" i="26"/>
  <c r="W84" i="26"/>
  <c r="V84" i="26"/>
  <c r="U84" i="26"/>
  <c r="T84" i="26"/>
  <c r="S84" i="26"/>
  <c r="R84" i="26"/>
  <c r="Q84" i="26"/>
  <c r="P84" i="26"/>
  <c r="O84" i="26"/>
  <c r="N84" i="26"/>
  <c r="M84" i="26"/>
  <c r="L84" i="26"/>
  <c r="K84" i="26"/>
  <c r="J84" i="26"/>
  <c r="I84" i="26"/>
  <c r="AQ83" i="26"/>
  <c r="AP83" i="26"/>
  <c r="AO83" i="26"/>
  <c r="AN83" i="26"/>
  <c r="AM83" i="26"/>
  <c r="AL83" i="26"/>
  <c r="AK83" i="26"/>
  <c r="AJ83" i="26"/>
  <c r="AI83" i="26"/>
  <c r="AH83" i="26"/>
  <c r="AG83" i="26"/>
  <c r="AF83" i="26"/>
  <c r="AE83" i="26"/>
  <c r="AD83" i="26"/>
  <c r="AC83" i="26"/>
  <c r="AB83" i="26"/>
  <c r="AA83" i="26"/>
  <c r="Z83" i="26"/>
  <c r="Y83" i="26"/>
  <c r="X83" i="26"/>
  <c r="W83" i="26"/>
  <c r="V83" i="26"/>
  <c r="U83" i="26"/>
  <c r="T83" i="26"/>
  <c r="S83" i="26"/>
  <c r="R83" i="26"/>
  <c r="Q83" i="26"/>
  <c r="P83" i="26"/>
  <c r="O83" i="26"/>
  <c r="N83" i="26"/>
  <c r="M83" i="26"/>
  <c r="L83" i="26"/>
  <c r="K83" i="26"/>
  <c r="J83" i="26"/>
  <c r="I83" i="26"/>
  <c r="AQ82" i="26"/>
  <c r="AP82" i="26"/>
  <c r="AO82" i="26"/>
  <c r="AN82" i="26"/>
  <c r="AM82" i="26"/>
  <c r="AL82" i="26"/>
  <c r="AK82" i="26"/>
  <c r="AJ82" i="26"/>
  <c r="AI82" i="26"/>
  <c r="AH82" i="26"/>
  <c r="AG82" i="26"/>
  <c r="AF82" i="26"/>
  <c r="AE82" i="26"/>
  <c r="AD82" i="26"/>
  <c r="AC82" i="26"/>
  <c r="AB82" i="26"/>
  <c r="AA82" i="26"/>
  <c r="Z82" i="26"/>
  <c r="Y82" i="26"/>
  <c r="X82" i="26"/>
  <c r="W82" i="26"/>
  <c r="V82" i="26"/>
  <c r="U82" i="26"/>
  <c r="T82" i="26"/>
  <c r="S82" i="26"/>
  <c r="R82" i="26"/>
  <c r="Q82" i="26"/>
  <c r="P82" i="26"/>
  <c r="O82" i="26"/>
  <c r="N82" i="26"/>
  <c r="M82" i="26"/>
  <c r="L82" i="26"/>
  <c r="K82" i="26"/>
  <c r="J82" i="26"/>
  <c r="I82" i="26"/>
  <c r="AQ79" i="26"/>
  <c r="AP79" i="26"/>
  <c r="AO79" i="26"/>
  <c r="AN79" i="26"/>
  <c r="AM79" i="26"/>
  <c r="AL79" i="26"/>
  <c r="AK79" i="26"/>
  <c r="AJ79" i="26"/>
  <c r="AI79" i="26"/>
  <c r="AH79" i="26"/>
  <c r="AG79" i="26"/>
  <c r="AF79" i="26"/>
  <c r="AE79" i="26"/>
  <c r="AD79" i="26"/>
  <c r="AC79" i="26"/>
  <c r="AB79" i="26"/>
  <c r="AA79" i="26"/>
  <c r="Z79" i="26"/>
  <c r="Y79" i="26"/>
  <c r="X79" i="26"/>
  <c r="W79" i="26"/>
  <c r="V79" i="26"/>
  <c r="U79" i="26"/>
  <c r="T79" i="26"/>
  <c r="S79" i="26"/>
  <c r="R79" i="26"/>
  <c r="Q79" i="26"/>
  <c r="P79" i="26"/>
  <c r="O79" i="26"/>
  <c r="N79" i="26"/>
  <c r="M79" i="26"/>
  <c r="L79" i="26"/>
  <c r="K79" i="26"/>
  <c r="J79" i="26"/>
  <c r="I79" i="26"/>
  <c r="AQ78" i="26"/>
  <c r="AP78" i="26"/>
  <c r="AO78" i="26"/>
  <c r="AN78" i="26"/>
  <c r="AM78" i="26"/>
  <c r="AL78" i="26"/>
  <c r="AK78" i="26"/>
  <c r="AJ78" i="26"/>
  <c r="AI78" i="26"/>
  <c r="AH78" i="26"/>
  <c r="AG78" i="26"/>
  <c r="AF78" i="26"/>
  <c r="AE78" i="26"/>
  <c r="AD78" i="26"/>
  <c r="AC78" i="26"/>
  <c r="AB78" i="26"/>
  <c r="AA78" i="26"/>
  <c r="Z78" i="26"/>
  <c r="Y78" i="26"/>
  <c r="X78" i="26"/>
  <c r="W78" i="26"/>
  <c r="V78" i="26"/>
  <c r="U78" i="26"/>
  <c r="T78" i="26"/>
  <c r="S78" i="26"/>
  <c r="R78" i="26"/>
  <c r="Q78" i="26"/>
  <c r="P78" i="26"/>
  <c r="O78" i="26"/>
  <c r="N78" i="26"/>
  <c r="M78" i="26"/>
  <c r="L78" i="26"/>
  <c r="K78" i="26"/>
  <c r="J78" i="26"/>
  <c r="I78" i="26"/>
  <c r="AQ77" i="26"/>
  <c r="AP77" i="26"/>
  <c r="AO77" i="26"/>
  <c r="AN77" i="26"/>
  <c r="AM77" i="26"/>
  <c r="AL77" i="26"/>
  <c r="AK77" i="26"/>
  <c r="AJ77" i="26"/>
  <c r="AI77" i="26"/>
  <c r="AH77" i="26"/>
  <c r="AG77" i="26"/>
  <c r="AF77" i="26"/>
  <c r="AE77" i="26"/>
  <c r="AD77" i="26"/>
  <c r="AC77" i="26"/>
  <c r="AB77" i="26"/>
  <c r="AA77" i="26"/>
  <c r="Z77" i="26"/>
  <c r="Y77" i="26"/>
  <c r="X77" i="26"/>
  <c r="W77" i="26"/>
  <c r="V77" i="26"/>
  <c r="U77" i="26"/>
  <c r="T77" i="26"/>
  <c r="S77" i="26"/>
  <c r="R77" i="26"/>
  <c r="Q77" i="26"/>
  <c r="P77" i="26"/>
  <c r="O77" i="26"/>
  <c r="N77" i="26"/>
  <c r="M77" i="26"/>
  <c r="L77" i="26"/>
  <c r="K77" i="26"/>
  <c r="J77" i="26"/>
  <c r="I77" i="26"/>
  <c r="AQ75" i="26"/>
  <c r="AP75" i="26"/>
  <c r="AO75" i="26"/>
  <c r="AN75" i="26"/>
  <c r="AM75" i="26"/>
  <c r="AL75" i="26"/>
  <c r="AK75" i="26"/>
  <c r="AJ75" i="26"/>
  <c r="AI75" i="26"/>
  <c r="AH75" i="26"/>
  <c r="AG75" i="26"/>
  <c r="AF75" i="26"/>
  <c r="AE75" i="26"/>
  <c r="AD75" i="26"/>
  <c r="AC75" i="26"/>
  <c r="AB75" i="26"/>
  <c r="AA75" i="26"/>
  <c r="Z75" i="26"/>
  <c r="Y75" i="26"/>
  <c r="X75" i="26"/>
  <c r="W75" i="26"/>
  <c r="V75" i="26"/>
  <c r="U75" i="26"/>
  <c r="T75" i="26"/>
  <c r="S75" i="26"/>
  <c r="R75" i="26"/>
  <c r="Q75" i="26"/>
  <c r="P75" i="26"/>
  <c r="O75" i="26"/>
  <c r="N75" i="26"/>
  <c r="M75" i="26"/>
  <c r="L75" i="26"/>
  <c r="K75" i="26"/>
  <c r="J75" i="26"/>
  <c r="I75" i="26"/>
  <c r="AQ74" i="26"/>
  <c r="AP74" i="26"/>
  <c r="AO74" i="26"/>
  <c r="AN74" i="26"/>
  <c r="AM74" i="26"/>
  <c r="AL74" i="26"/>
  <c r="AK74" i="26"/>
  <c r="AJ74" i="26"/>
  <c r="AI74" i="26"/>
  <c r="AH74" i="26"/>
  <c r="AG74" i="26"/>
  <c r="AF74" i="26"/>
  <c r="AE74" i="26"/>
  <c r="AD74" i="26"/>
  <c r="AC74" i="26"/>
  <c r="AB74" i="26"/>
  <c r="AA74" i="26"/>
  <c r="Z74" i="26"/>
  <c r="Y74" i="26"/>
  <c r="X74" i="26"/>
  <c r="W74" i="26"/>
  <c r="V74" i="26"/>
  <c r="U74" i="26"/>
  <c r="T74" i="26"/>
  <c r="S74" i="26"/>
  <c r="R74" i="26"/>
  <c r="Q74" i="26"/>
  <c r="P74" i="26"/>
  <c r="O74" i="26"/>
  <c r="N74" i="26"/>
  <c r="M74" i="26"/>
  <c r="L74" i="26"/>
  <c r="K74" i="26"/>
  <c r="J74" i="26"/>
  <c r="I74" i="26"/>
  <c r="AQ73" i="26"/>
  <c r="AP73" i="26"/>
  <c r="AO73" i="26"/>
  <c r="AN73" i="26"/>
  <c r="AM73" i="26"/>
  <c r="AL73" i="26"/>
  <c r="AK73" i="26"/>
  <c r="AJ73" i="26"/>
  <c r="AI73" i="26"/>
  <c r="AH73" i="26"/>
  <c r="AG73" i="26"/>
  <c r="AF73" i="26"/>
  <c r="AE73" i="26"/>
  <c r="AD73" i="26"/>
  <c r="AC73" i="26"/>
  <c r="AB73" i="26"/>
  <c r="AA73" i="26"/>
  <c r="Z73" i="26"/>
  <c r="Y73" i="26"/>
  <c r="X73" i="26"/>
  <c r="W73" i="26"/>
  <c r="V73" i="26"/>
  <c r="U73" i="26"/>
  <c r="T73" i="26"/>
  <c r="S73" i="26"/>
  <c r="R73" i="26"/>
  <c r="Q73" i="26"/>
  <c r="P73" i="26"/>
  <c r="O73" i="26"/>
  <c r="N73" i="26"/>
  <c r="M73" i="26"/>
  <c r="L73" i="26"/>
  <c r="K73" i="26"/>
  <c r="J73" i="26"/>
  <c r="I73" i="26"/>
  <c r="AQ13" i="26"/>
  <c r="AP13" i="26"/>
  <c r="AO13" i="26"/>
  <c r="AN13" i="26"/>
  <c r="AM13" i="26"/>
  <c r="AL13" i="26"/>
  <c r="AK13" i="26"/>
  <c r="AJ13" i="26"/>
  <c r="AI13" i="26"/>
  <c r="AH13" i="26"/>
  <c r="AG13" i="26"/>
  <c r="AF13" i="26"/>
  <c r="AE13" i="26"/>
  <c r="AD13" i="26"/>
  <c r="AC13" i="26"/>
  <c r="AB13" i="26"/>
  <c r="AA13" i="26"/>
  <c r="Z13" i="26"/>
  <c r="Y13" i="26"/>
  <c r="X13" i="26"/>
  <c r="W13" i="26"/>
  <c r="V13" i="26"/>
  <c r="U13" i="26"/>
  <c r="T13" i="26"/>
  <c r="S13" i="26"/>
  <c r="R13" i="26"/>
  <c r="Q13" i="26"/>
  <c r="P13" i="26"/>
  <c r="O13" i="26"/>
  <c r="N13" i="26"/>
  <c r="M13" i="26"/>
  <c r="L13" i="26"/>
  <c r="K13" i="26"/>
  <c r="J13" i="26"/>
  <c r="I13" i="26"/>
  <c r="AQ12" i="26"/>
  <c r="AQ199" i="26" s="1"/>
  <c r="AP12" i="26"/>
  <c r="AP199" i="26" s="1"/>
  <c r="AO12" i="26"/>
  <c r="AO199" i="26" s="1"/>
  <c r="AN12" i="26"/>
  <c r="AN199" i="26" s="1"/>
  <c r="AM12" i="26"/>
  <c r="AM199" i="26" s="1"/>
  <c r="AL12" i="26"/>
  <c r="AL199" i="26" s="1"/>
  <c r="AK12" i="26"/>
  <c r="AK199" i="26" s="1"/>
  <c r="AJ12" i="26"/>
  <c r="AJ199" i="26" s="1"/>
  <c r="AI12" i="26"/>
  <c r="AI199" i="26" s="1"/>
  <c r="AH12" i="26"/>
  <c r="AH199" i="26" s="1"/>
  <c r="AG12" i="26"/>
  <c r="AG199" i="26" s="1"/>
  <c r="AF12" i="26"/>
  <c r="AF199" i="26" s="1"/>
  <c r="AE12" i="26"/>
  <c r="AE199" i="26" s="1"/>
  <c r="AD12" i="26"/>
  <c r="AD199" i="26" s="1"/>
  <c r="AC12" i="26"/>
  <c r="AC199" i="26" s="1"/>
  <c r="AB12" i="26"/>
  <c r="AB199" i="26" s="1"/>
  <c r="AA12" i="26"/>
  <c r="AA199" i="26" s="1"/>
  <c r="Z12" i="26"/>
  <c r="Z199" i="26" s="1"/>
  <c r="Y12" i="26"/>
  <c r="Y199" i="26" s="1"/>
  <c r="X12" i="26"/>
  <c r="X199" i="26" s="1"/>
  <c r="W12" i="26"/>
  <c r="W199" i="26" s="1"/>
  <c r="V12" i="26"/>
  <c r="V199" i="26" s="1"/>
  <c r="U12" i="26"/>
  <c r="U199" i="26" s="1"/>
  <c r="T12" i="26"/>
  <c r="S12" i="26"/>
  <c r="S199" i="26" s="1"/>
  <c r="R12" i="26"/>
  <c r="R199" i="26" s="1"/>
  <c r="Q12" i="26"/>
  <c r="Q199" i="26" s="1"/>
  <c r="P12" i="26"/>
  <c r="P199" i="26" s="1"/>
  <c r="O12" i="26"/>
  <c r="O199" i="26" s="1"/>
  <c r="N12" i="26"/>
  <c r="N199" i="26" s="1"/>
  <c r="M12" i="26"/>
  <c r="M199" i="26" s="1"/>
  <c r="L12" i="26"/>
  <c r="L199" i="26" s="1"/>
  <c r="K12" i="26"/>
  <c r="K199" i="26" s="1"/>
  <c r="J12" i="26"/>
  <c r="J199" i="26" s="1"/>
  <c r="AQ11" i="26"/>
  <c r="AP11" i="26"/>
  <c r="AO11" i="26"/>
  <c r="AN11" i="26"/>
  <c r="AM11" i="26"/>
  <c r="AL11" i="26"/>
  <c r="AK11" i="26"/>
  <c r="AJ11" i="26"/>
  <c r="AI11" i="26"/>
  <c r="AH11" i="26"/>
  <c r="AG11" i="26"/>
  <c r="AF11" i="26"/>
  <c r="AE11" i="26"/>
  <c r="AD11" i="26"/>
  <c r="AC11" i="26"/>
  <c r="AB11" i="26"/>
  <c r="AA11" i="26"/>
  <c r="Z11" i="26"/>
  <c r="Y11" i="26"/>
  <c r="X11" i="26"/>
  <c r="W11" i="26"/>
  <c r="V11" i="26"/>
  <c r="U11" i="26"/>
  <c r="T11" i="26"/>
  <c r="S11" i="26"/>
  <c r="R11" i="26"/>
  <c r="Q11" i="26"/>
  <c r="P11" i="26"/>
  <c r="O11" i="26"/>
  <c r="N11" i="26"/>
  <c r="M11" i="26"/>
  <c r="L11" i="26"/>
  <c r="K11" i="26"/>
  <c r="J11" i="26"/>
  <c r="I11" i="26"/>
  <c r="AQ10" i="26"/>
  <c r="AQ235" i="26" s="1"/>
  <c r="AP10" i="26"/>
  <c r="AP235" i="26" s="1"/>
  <c r="AO10" i="26"/>
  <c r="AO235" i="26" s="1"/>
  <c r="AN10" i="26"/>
  <c r="AN235" i="26" s="1"/>
  <c r="AM10" i="26"/>
  <c r="AM235" i="26" s="1"/>
  <c r="AL10" i="26"/>
  <c r="AL235" i="26" s="1"/>
  <c r="AK10" i="26"/>
  <c r="AK235" i="26" s="1"/>
  <c r="AJ10" i="26"/>
  <c r="AJ235" i="26" s="1"/>
  <c r="AI10" i="26"/>
  <c r="AI235" i="26" s="1"/>
  <c r="AH10" i="26"/>
  <c r="AH235" i="26" s="1"/>
  <c r="AG10" i="26"/>
  <c r="AG235" i="26" s="1"/>
  <c r="AF10" i="26"/>
  <c r="AF235" i="26" s="1"/>
  <c r="AE10" i="26"/>
  <c r="AE235" i="26" s="1"/>
  <c r="AD10" i="26"/>
  <c r="AD235" i="26" s="1"/>
  <c r="AC10" i="26"/>
  <c r="AC235" i="26" s="1"/>
  <c r="AB10" i="26"/>
  <c r="AB235" i="26" s="1"/>
  <c r="AA10" i="26"/>
  <c r="AA235" i="26" s="1"/>
  <c r="Z10" i="26"/>
  <c r="Z235" i="26" s="1"/>
  <c r="Y10" i="26"/>
  <c r="Y235" i="26" s="1"/>
  <c r="X10" i="26"/>
  <c r="X235" i="26" s="1"/>
  <c r="W10" i="26"/>
  <c r="W235" i="26" s="1"/>
  <c r="V10" i="26"/>
  <c r="V235" i="26" s="1"/>
  <c r="U10" i="26"/>
  <c r="U235" i="26" s="1"/>
  <c r="T10" i="26"/>
  <c r="T235" i="26" s="1"/>
  <c r="S10" i="26"/>
  <c r="S235" i="26" s="1"/>
  <c r="R10" i="26"/>
  <c r="R235" i="26" s="1"/>
  <c r="Q10" i="26"/>
  <c r="Q235" i="26" s="1"/>
  <c r="P10" i="26"/>
  <c r="P235" i="26" s="1"/>
  <c r="O10" i="26"/>
  <c r="O235" i="26" s="1"/>
  <c r="N10" i="26"/>
  <c r="N235" i="26" s="1"/>
  <c r="M10" i="26"/>
  <c r="M235" i="26" s="1"/>
  <c r="L10" i="26"/>
  <c r="L235" i="26" s="1"/>
  <c r="K10" i="26"/>
  <c r="K235" i="26" s="1"/>
  <c r="J10" i="26"/>
  <c r="I10" i="26"/>
  <c r="AQ9" i="26"/>
  <c r="AP9" i="26"/>
  <c r="AO9" i="26"/>
  <c r="AN9" i="26"/>
  <c r="AM9" i="26"/>
  <c r="AL9" i="26"/>
  <c r="AK9" i="26"/>
  <c r="AJ9" i="26"/>
  <c r="AI9" i="26"/>
  <c r="AH9" i="26"/>
  <c r="AG9" i="26"/>
  <c r="AF9" i="26"/>
  <c r="AE9" i="26"/>
  <c r="AD9" i="26"/>
  <c r="AC9" i="26"/>
  <c r="AB9" i="26"/>
  <c r="AA9" i="26"/>
  <c r="Z9" i="26"/>
  <c r="Y9" i="26"/>
  <c r="X9" i="26"/>
  <c r="W9" i="26"/>
  <c r="V9" i="26"/>
  <c r="U9" i="26"/>
  <c r="T9" i="26"/>
  <c r="S9" i="26"/>
  <c r="R9" i="26"/>
  <c r="Q9" i="26"/>
  <c r="P9" i="26"/>
  <c r="O9" i="26"/>
  <c r="N9" i="26"/>
  <c r="M9" i="26"/>
  <c r="L9" i="26"/>
  <c r="K9" i="26"/>
  <c r="J9" i="26"/>
  <c r="I9" i="2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AQ5" i="26"/>
  <c r="AP5" i="26"/>
  <c r="AO5" i="26"/>
  <c r="AN5" i="26"/>
  <c r="AM5" i="26"/>
  <c r="AL5" i="26"/>
  <c r="AK5" i="26"/>
  <c r="AJ5" i="26"/>
  <c r="AI5" i="26"/>
  <c r="AH5" i="26"/>
  <c r="AG5" i="26"/>
  <c r="AF5" i="26"/>
  <c r="AE5" i="26"/>
  <c r="AD5" i="26"/>
  <c r="AC5" i="26"/>
  <c r="AB5" i="26"/>
  <c r="AA5" i="26"/>
  <c r="Z5" i="26"/>
  <c r="Y5" i="26"/>
  <c r="X5" i="26"/>
  <c r="W5" i="26"/>
  <c r="V5" i="26"/>
  <c r="U5" i="26"/>
  <c r="T5" i="26"/>
  <c r="S5" i="26"/>
  <c r="R5" i="26"/>
  <c r="Q5" i="26"/>
  <c r="P5" i="26"/>
  <c r="O5" i="26"/>
  <c r="N5" i="26"/>
  <c r="M5" i="26"/>
  <c r="L5" i="26"/>
  <c r="K5" i="26"/>
  <c r="J5" i="26"/>
  <c r="I5" i="26"/>
  <c r="D41" i="33"/>
  <c r="D40" i="33"/>
  <c r="D39" i="33"/>
  <c r="D38" i="33"/>
  <c r="D37" i="33"/>
  <c r="D36" i="33"/>
  <c r="D35" i="33"/>
  <c r="D34" i="33"/>
  <c r="D33" i="33"/>
  <c r="D32" i="33"/>
  <c r="D31" i="33"/>
  <c r="D30" i="33"/>
  <c r="D29" i="33"/>
  <c r="D28" i="33"/>
  <c r="D27" i="33"/>
  <c r="D26" i="33"/>
  <c r="D25" i="33"/>
  <c r="D24" i="33"/>
  <c r="D23" i="33"/>
  <c r="D22" i="33"/>
  <c r="D21" i="33"/>
  <c r="D20" i="33"/>
  <c r="D19" i="33"/>
  <c r="D18" i="33"/>
  <c r="D17" i="33"/>
  <c r="D16" i="33"/>
  <c r="D15" i="33"/>
  <c r="D14" i="33"/>
  <c r="D13" i="33"/>
  <c r="D12" i="33"/>
  <c r="D11" i="33"/>
  <c r="D10" i="33"/>
  <c r="D9" i="33"/>
  <c r="D8" i="33"/>
  <c r="D7" i="33"/>
  <c r="D6" i="33"/>
  <c r="C41" i="33"/>
  <c r="C40" i="33"/>
  <c r="C39" i="33"/>
  <c r="C38" i="33"/>
  <c r="C37" i="33"/>
  <c r="C36" i="33"/>
  <c r="C35" i="33"/>
  <c r="C34" i="33"/>
  <c r="C33" i="33"/>
  <c r="C32" i="33"/>
  <c r="C31" i="33"/>
  <c r="C30" i="33"/>
  <c r="C29" i="33"/>
  <c r="C28" i="33"/>
  <c r="C27" i="33"/>
  <c r="C26" i="33"/>
  <c r="C25" i="33"/>
  <c r="C24" i="33"/>
  <c r="C23" i="33"/>
  <c r="C22" i="33"/>
  <c r="C21" i="33"/>
  <c r="C20" i="33"/>
  <c r="C19" i="33"/>
  <c r="C18" i="33"/>
  <c r="C17" i="33"/>
  <c r="C16" i="33"/>
  <c r="C15" i="33"/>
  <c r="C14" i="33"/>
  <c r="C13" i="33"/>
  <c r="C12" i="33"/>
  <c r="C11" i="33"/>
  <c r="C10" i="33"/>
  <c r="C9" i="33"/>
  <c r="C8" i="33"/>
  <c r="C7" i="33"/>
  <c r="C6" i="33"/>
  <c r="V41" i="34"/>
  <c r="AQ8" i="26" s="1"/>
  <c r="S41" i="34"/>
  <c r="L41" i="34"/>
  <c r="K41" i="34"/>
  <c r="I41" i="34"/>
  <c r="AB41" i="37" s="1"/>
  <c r="AQ336" i="26" s="1"/>
  <c r="V40" i="34"/>
  <c r="AP8" i="26" s="1"/>
  <c r="S40" i="34"/>
  <c r="L40" i="34"/>
  <c r="K40" i="34"/>
  <c r="I40" i="34"/>
  <c r="AB40" i="37" s="1"/>
  <c r="AP336" i="26" s="1"/>
  <c r="V39" i="34"/>
  <c r="AO8" i="26" s="1"/>
  <c r="S39" i="34"/>
  <c r="L39" i="34"/>
  <c r="K39" i="34"/>
  <c r="I39" i="34"/>
  <c r="AB39" i="37" s="1"/>
  <c r="AO336" i="26" s="1"/>
  <c r="V38" i="34"/>
  <c r="AN8" i="26" s="1"/>
  <c r="S38" i="34"/>
  <c r="L38" i="34"/>
  <c r="K38" i="34"/>
  <c r="I38" i="34"/>
  <c r="AB38" i="37" s="1"/>
  <c r="AN336" i="26" s="1"/>
  <c r="V37" i="34"/>
  <c r="AM8" i="26" s="1"/>
  <c r="S37" i="34"/>
  <c r="L37" i="34"/>
  <c r="K37" i="34"/>
  <c r="I37" i="34"/>
  <c r="AB37" i="37" s="1"/>
  <c r="AM336" i="26" s="1"/>
  <c r="V36" i="34"/>
  <c r="AL8" i="26" s="1"/>
  <c r="S36" i="34"/>
  <c r="L36" i="34"/>
  <c r="K36" i="34"/>
  <c r="I36" i="34"/>
  <c r="AB36" i="37" s="1"/>
  <c r="AL336" i="26" s="1"/>
  <c r="V35" i="34"/>
  <c r="AK8" i="26" s="1"/>
  <c r="S35" i="34"/>
  <c r="L35" i="34"/>
  <c r="K35" i="34"/>
  <c r="I35" i="34"/>
  <c r="AB35" i="37" s="1"/>
  <c r="AK336" i="26" s="1"/>
  <c r="V34" i="34"/>
  <c r="AJ8" i="26" s="1"/>
  <c r="S34" i="34"/>
  <c r="L34" i="34"/>
  <c r="K34" i="34"/>
  <c r="I34" i="34"/>
  <c r="AB34" i="37" s="1"/>
  <c r="AJ336" i="26" s="1"/>
  <c r="V33" i="34"/>
  <c r="AI8" i="26" s="1"/>
  <c r="S33" i="34"/>
  <c r="L33" i="34"/>
  <c r="K33" i="34"/>
  <c r="I33" i="34"/>
  <c r="AB33" i="37" s="1"/>
  <c r="AI336" i="26" s="1"/>
  <c r="V32" i="34"/>
  <c r="AH8" i="26" s="1"/>
  <c r="S32" i="34"/>
  <c r="L32" i="34"/>
  <c r="K32" i="34"/>
  <c r="I32" i="34"/>
  <c r="AB32" i="37" s="1"/>
  <c r="AH336" i="26" s="1"/>
  <c r="V31" i="34"/>
  <c r="AG8" i="26" s="1"/>
  <c r="S31" i="34"/>
  <c r="L31" i="34"/>
  <c r="K31" i="34"/>
  <c r="I31" i="34"/>
  <c r="AB31" i="37" s="1"/>
  <c r="AG336" i="26" s="1"/>
  <c r="V30" i="34"/>
  <c r="AF8" i="26" s="1"/>
  <c r="S30" i="34"/>
  <c r="L30" i="34"/>
  <c r="K30" i="34"/>
  <c r="I30" i="34"/>
  <c r="AB30" i="37" s="1"/>
  <c r="AF336" i="26" s="1"/>
  <c r="V29" i="34"/>
  <c r="AE8" i="26" s="1"/>
  <c r="S29" i="34"/>
  <c r="L29" i="34"/>
  <c r="K29" i="34"/>
  <c r="I29" i="34"/>
  <c r="AB29" i="37" s="1"/>
  <c r="AE336" i="26" s="1"/>
  <c r="V28" i="34"/>
  <c r="AD8" i="26" s="1"/>
  <c r="S28" i="34"/>
  <c r="L28" i="34"/>
  <c r="K28" i="34"/>
  <c r="I28" i="34"/>
  <c r="AB28" i="37" s="1"/>
  <c r="AD336" i="26" s="1"/>
  <c r="V27" i="34"/>
  <c r="AC8" i="26" s="1"/>
  <c r="S27" i="34"/>
  <c r="L27" i="34"/>
  <c r="K27" i="34"/>
  <c r="I27" i="34"/>
  <c r="AB27" i="37" s="1"/>
  <c r="AC336" i="26" s="1"/>
  <c r="V26" i="34"/>
  <c r="AB8" i="26" s="1"/>
  <c r="S26" i="34"/>
  <c r="L26" i="34"/>
  <c r="K26" i="34"/>
  <c r="I26" i="34"/>
  <c r="AB26" i="37" s="1"/>
  <c r="AB336" i="26" s="1"/>
  <c r="V25" i="34"/>
  <c r="AA8" i="26" s="1"/>
  <c r="S25" i="34"/>
  <c r="L25" i="34"/>
  <c r="K25" i="34"/>
  <c r="I25" i="34"/>
  <c r="AB25" i="37" s="1"/>
  <c r="AA336" i="26" s="1"/>
  <c r="V24" i="34"/>
  <c r="Z8" i="26" s="1"/>
  <c r="S24" i="34"/>
  <c r="L24" i="34"/>
  <c r="K24" i="34"/>
  <c r="I24" i="34"/>
  <c r="AB24" i="37" s="1"/>
  <c r="Z336" i="26" s="1"/>
  <c r="V23" i="34"/>
  <c r="Y8" i="26" s="1"/>
  <c r="S23" i="34"/>
  <c r="L23" i="34"/>
  <c r="K23" i="34"/>
  <c r="I23" i="34"/>
  <c r="AB23" i="37" s="1"/>
  <c r="Y336" i="26" s="1"/>
  <c r="V22" i="34"/>
  <c r="X8" i="26" s="1"/>
  <c r="S22" i="34"/>
  <c r="L22" i="34"/>
  <c r="K22" i="34"/>
  <c r="I22" i="34"/>
  <c r="AB22" i="37" s="1"/>
  <c r="X336" i="26" s="1"/>
  <c r="V21" i="34"/>
  <c r="W8" i="26" s="1"/>
  <c r="S21" i="34"/>
  <c r="L21" i="34"/>
  <c r="K21" i="34"/>
  <c r="I21" i="34"/>
  <c r="AB21" i="37" s="1"/>
  <c r="W336" i="26" s="1"/>
  <c r="V20" i="34"/>
  <c r="V8" i="26" s="1"/>
  <c r="S20" i="34"/>
  <c r="L20" i="34"/>
  <c r="K20" i="34"/>
  <c r="I20" i="34"/>
  <c r="AB20" i="37" s="1"/>
  <c r="V336" i="26" s="1"/>
  <c r="V19" i="34"/>
  <c r="U8" i="26" s="1"/>
  <c r="S19" i="34"/>
  <c r="L19" i="34"/>
  <c r="K19" i="34"/>
  <c r="I19" i="34"/>
  <c r="AB19" i="37" s="1"/>
  <c r="U336" i="26" s="1"/>
  <c r="V18" i="34"/>
  <c r="T8" i="26" s="1"/>
  <c r="S18" i="34"/>
  <c r="L18" i="34"/>
  <c r="K18" i="34"/>
  <c r="I18" i="34"/>
  <c r="AB18" i="37" s="1"/>
  <c r="T336" i="26" s="1"/>
  <c r="V17" i="34"/>
  <c r="S17" i="34"/>
  <c r="L17" i="34"/>
  <c r="K17" i="34"/>
  <c r="I17" i="34"/>
  <c r="V16" i="34"/>
  <c r="S16" i="34"/>
  <c r="L16" i="34"/>
  <c r="K16" i="34"/>
  <c r="I16" i="34"/>
  <c r="V15" i="34"/>
  <c r="S15" i="34"/>
  <c r="L15" i="34"/>
  <c r="K15" i="34"/>
  <c r="I15" i="34"/>
  <c r="V14" i="34"/>
  <c r="S14" i="34"/>
  <c r="L14" i="34"/>
  <c r="K14" i="34"/>
  <c r="I14" i="34"/>
  <c r="V13" i="34"/>
  <c r="S13" i="34"/>
  <c r="L13" i="34"/>
  <c r="K13" i="34"/>
  <c r="I13" i="34"/>
  <c r="V12" i="34"/>
  <c r="S12" i="34"/>
  <c r="L12" i="34"/>
  <c r="K12" i="34"/>
  <c r="I12" i="34"/>
  <c r="V11" i="34"/>
  <c r="S11" i="34"/>
  <c r="L11" i="34"/>
  <c r="K11" i="34"/>
  <c r="I11" i="34"/>
  <c r="V10" i="34"/>
  <c r="S10" i="34"/>
  <c r="L10" i="34"/>
  <c r="K10" i="34"/>
  <c r="I10" i="34"/>
  <c r="V9" i="34"/>
  <c r="S9" i="34"/>
  <c r="L9" i="34"/>
  <c r="K9" i="34"/>
  <c r="I9" i="34"/>
  <c r="V8" i="34"/>
  <c r="S8" i="34"/>
  <c r="L8" i="34"/>
  <c r="K8" i="34"/>
  <c r="I8" i="34"/>
  <c r="V7" i="34"/>
  <c r="S7" i="34"/>
  <c r="L7" i="34"/>
  <c r="K7" i="34"/>
  <c r="I7" i="34"/>
  <c r="V6" i="34"/>
  <c r="S6" i="34"/>
  <c r="L6" i="34"/>
  <c r="K6" i="34"/>
  <c r="I6" i="34"/>
  <c r="J235" i="26" l="1"/>
  <c r="J233" i="26"/>
  <c r="I235" i="26"/>
  <c r="I233" i="26"/>
  <c r="AB14" i="37"/>
  <c r="P336" i="26" s="1"/>
  <c r="AB11" i="37"/>
  <c r="M336" i="26" s="1"/>
  <c r="AB16" i="37"/>
  <c r="R336" i="26" s="1"/>
  <c r="AB13" i="37"/>
  <c r="O336" i="26" s="1"/>
  <c r="AB10" i="37"/>
  <c r="L336" i="26" s="1"/>
  <c r="AB15" i="37"/>
  <c r="Q336" i="26" s="1"/>
  <c r="AB12" i="37"/>
  <c r="N336" i="26" s="1"/>
  <c r="AB9" i="37"/>
  <c r="K336" i="26" s="1"/>
  <c r="AB17" i="37"/>
  <c r="S336" i="26" s="1"/>
  <c r="N8" i="26"/>
  <c r="J8" i="26"/>
  <c r="AB8" i="37"/>
  <c r="J336" i="26" s="1"/>
  <c r="O8" i="26"/>
  <c r="P8" i="26"/>
  <c r="Q8" i="26"/>
  <c r="I8" i="26"/>
  <c r="AB7" i="37"/>
  <c r="I336" i="26" s="1"/>
  <c r="R8" i="26"/>
  <c r="K8" i="26"/>
  <c r="S8" i="26"/>
  <c r="L8" i="26"/>
  <c r="M8" i="26"/>
  <c r="T200" i="26"/>
  <c r="T199" i="26"/>
  <c r="J194" i="26"/>
  <c r="R194" i="26"/>
  <c r="Z194" i="26"/>
  <c r="AH194" i="26"/>
  <c r="AP194" i="26"/>
  <c r="K194" i="26"/>
  <c r="S194" i="26"/>
  <c r="AA194" i="26"/>
  <c r="AI194" i="26"/>
  <c r="AQ194" i="26"/>
  <c r="L194" i="26"/>
  <c r="T194" i="26"/>
  <c r="AB194" i="26"/>
  <c r="AJ194" i="26"/>
  <c r="M194" i="26"/>
  <c r="U194" i="26"/>
  <c r="AC194" i="26"/>
  <c r="AK194" i="26"/>
  <c r="N194" i="26"/>
  <c r="V194" i="26"/>
  <c r="AD194" i="26"/>
  <c r="AL194" i="26"/>
  <c r="O194" i="26"/>
  <c r="W194" i="26"/>
  <c r="AE194" i="26"/>
  <c r="AM194" i="26"/>
  <c r="P194" i="26"/>
  <c r="X194" i="26"/>
  <c r="AF194" i="26"/>
  <c r="AN194" i="26"/>
  <c r="Q194" i="26"/>
  <c r="Y194" i="26"/>
  <c r="AG194" i="26"/>
  <c r="AO194" i="26"/>
  <c r="AQ25" i="26"/>
  <c r="AP25" i="26"/>
  <c r="AO25" i="26"/>
  <c r="AN25" i="26"/>
  <c r="AM25" i="26"/>
  <c r="AL25" i="26"/>
  <c r="AK25" i="26"/>
  <c r="AJ25" i="26"/>
  <c r="AI25" i="26"/>
  <c r="AH25" i="26"/>
  <c r="AG25" i="26"/>
  <c r="AF25" i="26"/>
  <c r="AE25" i="26"/>
  <c r="AD25" i="26"/>
  <c r="AC25" i="26"/>
  <c r="AB25" i="26"/>
  <c r="AA25" i="26"/>
  <c r="Z25" i="26"/>
  <c r="Y25" i="26"/>
  <c r="X25" i="26"/>
  <c r="W25" i="26"/>
  <c r="V25" i="26"/>
  <c r="U25" i="26"/>
  <c r="T25" i="26"/>
  <c r="S25" i="26"/>
  <c r="R25" i="26"/>
  <c r="Q25" i="26"/>
  <c r="P25" i="26"/>
  <c r="O25" i="26"/>
  <c r="N25" i="26"/>
  <c r="M25" i="26"/>
  <c r="L25" i="26"/>
  <c r="K25" i="26"/>
  <c r="J25" i="26"/>
  <c r="I25" i="26"/>
  <c r="AQ23" i="26"/>
  <c r="AQ22" i="26"/>
  <c r="AQ21" i="26"/>
  <c r="AQ20" i="26"/>
  <c r="AQ19" i="26"/>
  <c r="AQ18" i="26"/>
  <c r="AQ17" i="26"/>
  <c r="AP23" i="26"/>
  <c r="AP22" i="26"/>
  <c r="AP21" i="26"/>
  <c r="AP20" i="26"/>
  <c r="AP19" i="26"/>
  <c r="AP18" i="26"/>
  <c r="AP17" i="26"/>
  <c r="AO23" i="26"/>
  <c r="AO22" i="26"/>
  <c r="AO21" i="26"/>
  <c r="AO20" i="26"/>
  <c r="AO19" i="26"/>
  <c r="AO18" i="26"/>
  <c r="AO17" i="26"/>
  <c r="AN23" i="26"/>
  <c r="AN22" i="26"/>
  <c r="AN21" i="26"/>
  <c r="AN20" i="26"/>
  <c r="AN19" i="26"/>
  <c r="AN18" i="26"/>
  <c r="AN17" i="26"/>
  <c r="AM23" i="26"/>
  <c r="AM22" i="26"/>
  <c r="AM21" i="26"/>
  <c r="AM20" i="26"/>
  <c r="AM19" i="26"/>
  <c r="AM18" i="26"/>
  <c r="AM17" i="26"/>
  <c r="AL23" i="26"/>
  <c r="AL22" i="26"/>
  <c r="AL21" i="26"/>
  <c r="AL20" i="26"/>
  <c r="AL19" i="26"/>
  <c r="AL18" i="26"/>
  <c r="AL17" i="26"/>
  <c r="AK23" i="26"/>
  <c r="AK22" i="26"/>
  <c r="AK21" i="26"/>
  <c r="AK20" i="26"/>
  <c r="AK19" i="26"/>
  <c r="AK18" i="26"/>
  <c r="AK17" i="26"/>
  <c r="AJ23" i="26"/>
  <c r="AJ22" i="26"/>
  <c r="AJ21" i="26"/>
  <c r="AJ20" i="26"/>
  <c r="AJ19" i="26"/>
  <c r="AJ18" i="26"/>
  <c r="AJ17" i="26"/>
  <c r="AI23" i="26"/>
  <c r="AI22" i="26"/>
  <c r="AI21" i="26"/>
  <c r="AI20" i="26"/>
  <c r="AI19" i="26"/>
  <c r="AI18" i="26"/>
  <c r="AI17" i="26"/>
  <c r="AH23" i="26"/>
  <c r="AH22" i="26"/>
  <c r="AH21" i="26"/>
  <c r="AH20" i="26"/>
  <c r="AH19" i="26"/>
  <c r="AH18" i="26"/>
  <c r="AH17" i="26"/>
  <c r="AG23" i="26"/>
  <c r="AG22" i="26"/>
  <c r="AG21" i="26"/>
  <c r="AG20" i="26"/>
  <c r="AG19" i="26"/>
  <c r="AG18" i="26"/>
  <c r="AG17" i="26"/>
  <c r="AF23" i="26"/>
  <c r="AF22" i="26"/>
  <c r="AF21" i="26"/>
  <c r="AF20" i="26"/>
  <c r="AF19" i="26"/>
  <c r="AF18" i="26"/>
  <c r="AF17" i="26"/>
  <c r="AE23" i="26"/>
  <c r="AE22" i="26"/>
  <c r="AE21" i="26"/>
  <c r="AE20" i="26"/>
  <c r="AE19" i="26"/>
  <c r="AE18" i="26"/>
  <c r="AE17" i="26"/>
  <c r="AD23" i="26"/>
  <c r="AD22" i="26"/>
  <c r="AD21" i="26"/>
  <c r="AD20" i="26"/>
  <c r="AD19" i="26"/>
  <c r="AD18" i="26"/>
  <c r="AD17" i="26"/>
  <c r="AC23" i="26"/>
  <c r="AC22" i="26"/>
  <c r="AC21" i="26"/>
  <c r="AC20" i="26"/>
  <c r="AC19" i="26"/>
  <c r="AC18" i="26"/>
  <c r="AC17" i="26"/>
  <c r="AB23" i="26"/>
  <c r="AB22" i="26"/>
  <c r="AB21" i="26"/>
  <c r="AB20" i="26"/>
  <c r="AB19" i="26"/>
  <c r="AB18" i="26"/>
  <c r="AB17" i="26"/>
  <c r="AA23" i="26"/>
  <c r="AA22" i="26"/>
  <c r="AA21" i="26"/>
  <c r="AA20" i="26"/>
  <c r="AA19" i="26"/>
  <c r="AA18" i="26"/>
  <c r="AA17" i="26"/>
  <c r="Z23" i="26"/>
  <c r="Z22" i="26"/>
  <c r="Z21" i="26"/>
  <c r="Z20" i="26"/>
  <c r="Z19" i="26"/>
  <c r="Z18" i="26"/>
  <c r="Z17" i="26"/>
  <c r="Y23" i="26"/>
  <c r="Y22" i="26"/>
  <c r="Y21" i="26"/>
  <c r="Y20" i="26"/>
  <c r="Y19" i="26"/>
  <c r="Y18" i="26"/>
  <c r="Y17" i="26"/>
  <c r="X23" i="26"/>
  <c r="X22" i="26"/>
  <c r="X21" i="26"/>
  <c r="X20" i="26"/>
  <c r="X19" i="26"/>
  <c r="X18" i="26"/>
  <c r="X17" i="26"/>
  <c r="W23" i="26"/>
  <c r="W22" i="26"/>
  <c r="W21" i="26"/>
  <c r="W20" i="26"/>
  <c r="W19" i="26"/>
  <c r="W18" i="26"/>
  <c r="W17" i="26"/>
  <c r="V23" i="26"/>
  <c r="V22" i="26"/>
  <c r="V21" i="26"/>
  <c r="V20" i="26"/>
  <c r="V19" i="26"/>
  <c r="V18" i="26"/>
  <c r="V17" i="26"/>
  <c r="U23" i="26"/>
  <c r="U22" i="26"/>
  <c r="U21" i="26"/>
  <c r="U20" i="26"/>
  <c r="U19" i="26"/>
  <c r="U18" i="26"/>
  <c r="U17" i="26"/>
  <c r="T23" i="26"/>
  <c r="T22" i="26"/>
  <c r="T21" i="26"/>
  <c r="T20" i="26"/>
  <c r="T19" i="26"/>
  <c r="T18" i="26"/>
  <c r="T17" i="26"/>
  <c r="S23" i="26"/>
  <c r="S22" i="26"/>
  <c r="S21" i="26"/>
  <c r="S20" i="26"/>
  <c r="S19" i="26"/>
  <c r="S18" i="26"/>
  <c r="S17" i="26"/>
  <c r="R23" i="26"/>
  <c r="R22" i="26"/>
  <c r="R21" i="26"/>
  <c r="R20" i="26"/>
  <c r="R19" i="26"/>
  <c r="R18" i="26"/>
  <c r="R17" i="26"/>
  <c r="Q23" i="26"/>
  <c r="Q22" i="26"/>
  <c r="Q21" i="26"/>
  <c r="Q20" i="26"/>
  <c r="Q19" i="26"/>
  <c r="Q18" i="26"/>
  <c r="Q17" i="26"/>
  <c r="P23" i="26"/>
  <c r="P22" i="26"/>
  <c r="P21" i="26"/>
  <c r="P20" i="26"/>
  <c r="P19" i="26"/>
  <c r="P18" i="26"/>
  <c r="P17" i="26"/>
  <c r="O23" i="26"/>
  <c r="O22" i="26"/>
  <c r="O21" i="26"/>
  <c r="O20" i="26"/>
  <c r="O19" i="26"/>
  <c r="O18" i="26"/>
  <c r="O17" i="26"/>
  <c r="N23" i="26"/>
  <c r="N22" i="26"/>
  <c r="N21" i="26"/>
  <c r="N20" i="26"/>
  <c r="N19" i="26"/>
  <c r="N18" i="26"/>
  <c r="N17" i="26"/>
  <c r="M23" i="26"/>
  <c r="M22" i="26"/>
  <c r="M21" i="26"/>
  <c r="M20" i="26"/>
  <c r="M19" i="26"/>
  <c r="M18" i="26"/>
  <c r="M17" i="26"/>
  <c r="K23" i="26"/>
  <c r="K22" i="26"/>
  <c r="K21" i="26"/>
  <c r="K20" i="26"/>
  <c r="K19" i="26"/>
  <c r="K18" i="26"/>
  <c r="K17" i="26"/>
  <c r="L23" i="26"/>
  <c r="L22" i="26"/>
  <c r="L21" i="26"/>
  <c r="L20" i="26"/>
  <c r="L19" i="26"/>
  <c r="L18" i="26"/>
  <c r="L17" i="26"/>
  <c r="J23" i="26"/>
  <c r="J22" i="26"/>
  <c r="J21" i="26"/>
  <c r="J20" i="26"/>
  <c r="J19" i="26"/>
  <c r="J18" i="26"/>
  <c r="J17" i="26"/>
  <c r="I23" i="26"/>
  <c r="I22" i="26"/>
  <c r="I21" i="26"/>
  <c r="I20" i="26"/>
  <c r="I19" i="26"/>
  <c r="I18" i="26"/>
  <c r="I17" i="26"/>
  <c r="AQ14" i="26"/>
  <c r="AP14" i="26"/>
  <c r="AO14" i="26"/>
  <c r="AN14" i="26"/>
  <c r="AM14" i="26"/>
  <c r="AL14" i="26"/>
  <c r="AK14" i="26"/>
  <c r="AJ14" i="26"/>
  <c r="AI14" i="26"/>
  <c r="AH14" i="26"/>
  <c r="AG14" i="26"/>
  <c r="AF14" i="26"/>
  <c r="AE14" i="26"/>
  <c r="AD14" i="26"/>
  <c r="AC14" i="26"/>
  <c r="AB14" i="26"/>
  <c r="AA14" i="26"/>
  <c r="Z14" i="26"/>
  <c r="Y14" i="26"/>
  <c r="X14" i="26"/>
  <c r="W14" i="26"/>
  <c r="V14" i="26"/>
  <c r="U14" i="26"/>
  <c r="T14" i="26"/>
  <c r="S14" i="26"/>
  <c r="R14" i="26"/>
  <c r="Q14" i="26"/>
  <c r="P14" i="26"/>
  <c r="O14" i="26"/>
  <c r="N14" i="26"/>
  <c r="M14" i="26"/>
  <c r="L14" i="26"/>
  <c r="K14" i="26"/>
  <c r="J14" i="26"/>
  <c r="AQ7" i="26"/>
  <c r="AQ6" i="26"/>
  <c r="AP6" i="26"/>
  <c r="AO6" i="26"/>
  <c r="AN6" i="26"/>
  <c r="AM6" i="26"/>
  <c r="AL6" i="26"/>
  <c r="AK6" i="26"/>
  <c r="AJ6" i="26"/>
  <c r="AP7" i="26"/>
  <c r="AO7" i="26"/>
  <c r="AN7" i="26"/>
  <c r="AM7" i="26"/>
  <c r="AL7" i="26"/>
  <c r="AK7" i="26"/>
  <c r="AJ7" i="26"/>
  <c r="AI7" i="26"/>
  <c r="AI6" i="26"/>
  <c r="AH7" i="26"/>
  <c r="AH6" i="26"/>
  <c r="AG7" i="26"/>
  <c r="AG6" i="26"/>
  <c r="AF7" i="26"/>
  <c r="AF6" i="26"/>
  <c r="AE7" i="26"/>
  <c r="AE6" i="26"/>
  <c r="AD7" i="26"/>
  <c r="AD6" i="26"/>
  <c r="AC7" i="26"/>
  <c r="AC6" i="26"/>
  <c r="AB7" i="26"/>
  <c r="AB6" i="26"/>
  <c r="AA7" i="26"/>
  <c r="AA6" i="26"/>
  <c r="Z7" i="26"/>
  <c r="Z6" i="26"/>
  <c r="Y7" i="26"/>
  <c r="Y6" i="26"/>
  <c r="X7" i="26"/>
  <c r="X6" i="26"/>
  <c r="W7" i="26"/>
  <c r="W6" i="26"/>
  <c r="V7" i="26"/>
  <c r="V6" i="26"/>
  <c r="U7" i="26"/>
  <c r="U6" i="26"/>
  <c r="T7" i="26"/>
  <c r="T6" i="26"/>
  <c r="S7" i="26"/>
  <c r="S6" i="26"/>
  <c r="R6" i="26"/>
  <c r="R7" i="26"/>
  <c r="Q7" i="26"/>
  <c r="Q6" i="26"/>
  <c r="P7" i="26"/>
  <c r="P6" i="26"/>
  <c r="O7" i="26"/>
  <c r="O6" i="26"/>
  <c r="N7" i="26"/>
  <c r="N6" i="26"/>
  <c r="M7" i="26"/>
  <c r="M6" i="26"/>
  <c r="L7" i="26"/>
  <c r="L6" i="26"/>
  <c r="K7" i="26"/>
  <c r="K6" i="26"/>
  <c r="J7" i="26"/>
  <c r="J6" i="26"/>
  <c r="I7" i="26" l="1"/>
  <c r="I6" i="26"/>
  <c r="I2" i="26"/>
  <c r="G6" i="6"/>
  <c r="AQ2" i="26"/>
  <c r="AP2" i="26"/>
  <c r="AO2" i="26"/>
  <c r="AN2" i="26"/>
  <c r="AL2" i="26"/>
  <c r="AK2" i="26"/>
  <c r="AJ2" i="26"/>
  <c r="AI2" i="26"/>
  <c r="AH2" i="26"/>
  <c r="AG2" i="26"/>
  <c r="AF2" i="26"/>
  <c r="AE2" i="26"/>
  <c r="AD2" i="26"/>
  <c r="AB2" i="26"/>
  <c r="AA2" i="26"/>
  <c r="Z2" i="26"/>
  <c r="Y2" i="26"/>
  <c r="X2" i="26"/>
  <c r="W2" i="26"/>
  <c r="V2" i="26"/>
  <c r="U2" i="26"/>
  <c r="T2" i="26"/>
  <c r="R2" i="26"/>
  <c r="Q2" i="26"/>
  <c r="P2" i="26"/>
  <c r="O2" i="26"/>
  <c r="N2" i="26"/>
  <c r="M2" i="26"/>
  <c r="L2" i="26"/>
  <c r="K2" i="26"/>
  <c r="J2" i="26"/>
  <c r="B41" i="33"/>
  <c r="B40" i="33"/>
  <c r="B39" i="33"/>
  <c r="B38" i="33"/>
  <c r="B37" i="33"/>
  <c r="B36" i="33"/>
  <c r="B35" i="33"/>
  <c r="B34" i="33"/>
  <c r="B33" i="33"/>
  <c r="B32" i="33"/>
  <c r="B31" i="33"/>
  <c r="B30" i="33"/>
  <c r="B29" i="33"/>
  <c r="B28" i="33"/>
  <c r="B27" i="33"/>
  <c r="B26" i="33"/>
  <c r="B25" i="33"/>
  <c r="B24" i="33"/>
  <c r="B23" i="33"/>
  <c r="B22" i="33"/>
  <c r="B21" i="33"/>
  <c r="B20" i="33"/>
  <c r="B19" i="33"/>
  <c r="B18" i="33"/>
  <c r="B17" i="33"/>
  <c r="B16" i="33"/>
  <c r="B15" i="33"/>
  <c r="B14" i="33"/>
  <c r="B13" i="33"/>
  <c r="B12" i="33"/>
  <c r="B11" i="33"/>
  <c r="B10" i="33"/>
  <c r="B9" i="33"/>
  <c r="B8" i="33"/>
  <c r="B7" i="33"/>
</calcChain>
</file>

<file path=xl/comments1.xml><?xml version="1.0" encoding="utf-8"?>
<comments xmlns="http://schemas.openxmlformats.org/spreadsheetml/2006/main">
  <authors>
    <author>user</author>
  </authors>
  <commentList>
    <comment ref="E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Drive 제품 사용전압
2 : 208~240V</t>
        </r>
      </text>
    </comment>
    <comment ref="F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Drive 제품 사용전압
5 : 380~500V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Drive 제품 사용전압
5 : 380~500V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=Nominal Current * (5*sinφ -1)/(5-sinφ)
  where sinφ = sqrt(1-cosφ^2)</t>
        </r>
      </text>
    </comment>
    <comment ref="AE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Brake Open Delay Time은 0s 추천</t>
        </r>
      </text>
    </comment>
    <comment ref="AF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Brake Close Time은
Dec Time 이상이어야 함</t>
        </r>
        <r>
          <rPr>
            <sz val="11"/>
            <color indexed="81"/>
            <rFont val="맑은 고딕"/>
            <family val="2"/>
            <scheme val="minor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AB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default 1024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T6" authorId="0" shapeId="0">
      <text>
        <r>
          <rPr>
            <b/>
            <sz val="11"/>
            <color indexed="81"/>
            <rFont val="나눔바른고딕"/>
            <family val="2"/>
          </rPr>
          <t>Modbus Unit Ident.</t>
        </r>
        <r>
          <rPr>
            <sz val="11"/>
            <color indexed="81"/>
            <rFont val="나눔바른고딕"/>
            <family val="2"/>
          </rPr>
          <t xml:space="preserve">
(Slave Address)
:1~247,255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F6" authorId="0" shapeId="0">
      <text>
        <r>
          <rPr>
            <b/>
            <sz val="10"/>
            <color indexed="81"/>
            <rFont val="맑은 고딕"/>
            <family val="2"/>
            <scheme val="minor"/>
          </rPr>
          <t>RPM = 120*f / pole</t>
        </r>
      </text>
    </comment>
    <comment ref="G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 xml:space="preserve">f = RPM * pole / </t>
        </r>
        <r>
          <rPr>
            <b/>
            <sz val="10"/>
            <color indexed="81"/>
            <rFont val="맑은 고딕"/>
            <family val="2"/>
            <scheme val="minor"/>
          </rPr>
          <t>120</t>
        </r>
      </text>
    </comment>
    <comment ref="H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0~Max freq까지의
가속시간</t>
        </r>
      </text>
    </comment>
    <comment ref="I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Max freq' ~ 0까지의
감속시간</t>
        </r>
      </text>
    </comment>
  </commentList>
</comments>
</file>

<file path=xl/comments5.xml><?xml version="1.0" encoding="utf-8"?>
<comments xmlns="http://schemas.openxmlformats.org/spreadsheetml/2006/main">
  <authors>
    <author>user</author>
  </authors>
  <commentList>
    <comment ref="M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참고 : 70%</t>
        </r>
      </text>
    </comment>
    <comment ref="N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기능 사용시
0 보다 큰 time 입력</t>
        </r>
      </text>
    </comment>
    <comment ref="R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기능 사용시
100 %이상 값</t>
        </r>
      </text>
    </comment>
    <comment ref="T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Drive제품 사용전압
2 : 208~240
5 : 380~500
6 : 525~690
기본값은 440 입력</t>
        </r>
      </text>
    </comment>
    <comment ref="U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115%~117%</t>
        </r>
      </text>
    </comment>
    <comment ref="V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 xml:space="preserve">Vac * 1.35 * [%]
</t>
        </r>
        <r>
          <rPr>
            <b/>
            <sz val="10"/>
            <color indexed="81"/>
            <rFont val="맑은 고딕"/>
            <family val="2"/>
            <scheme val="minor"/>
          </rPr>
          <t>(IF Vac = 0 THEN Vac = 440)</t>
        </r>
      </text>
    </comment>
    <comment ref="X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1. Sin Filter사용시
   - 500급 : min 3.6kHz
   - 690급 : min 1.5kHz</t>
        </r>
      </text>
    </comment>
    <comment ref="Y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0 이하 값</t>
        </r>
      </text>
    </comment>
    <comment ref="Z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0 보다 큰 값</t>
        </r>
      </text>
    </comment>
    <comment ref="AA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Generating Torque Limit
- Current Limit 고려
- 150% ~ 200%로 설정</t>
        </r>
      </text>
    </comment>
    <comment ref="AB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Motoring Torque Limit
- Current Limit 고려
- 150% ~ 200%로 설정</t>
        </r>
      </text>
    </comment>
  </commentList>
</comments>
</file>

<file path=xl/comments6.xml><?xml version="1.0" encoding="utf-8"?>
<comments xmlns="http://schemas.openxmlformats.org/spreadsheetml/2006/main">
  <authors>
    <author>user</author>
  </authors>
  <commentList>
    <comment ref="G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1. 0Hz 부터 I/f Control이 
   동작하는 Limit Freq'
2. CL Control에서는 미동작
3. 1Hz의 Hysteresis
4. 정격 주파수의 % 입력</t>
        </r>
      </text>
    </comment>
    <comment ref="H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1. 정격전류의 % 입력
2. Magn Current Level *1.1 정도</t>
        </r>
      </text>
    </comment>
    <comment ref="I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Used only 
CL Control Mode</t>
        </r>
      </text>
    </comment>
    <comment ref="J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Used only 
CL Control Mode</t>
        </r>
      </text>
    </comment>
    <comment ref="K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10~15ms</t>
        </r>
      </text>
    </comment>
    <comment ref="P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1~3s</t>
        </r>
      </text>
    </comment>
    <comment ref="R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AI 4~20mA 입력 사용시
Cable 단선 점검
≤3.5mA 일 때 Fault발생</t>
        </r>
      </text>
    </comment>
    <comment ref="S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DIN P2.2.7.11~12 
Ext. Fault 신호에 
의한 Fault 발생</t>
        </r>
      </text>
    </comment>
    <comment ref="T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입력전원 결상 검출</t>
        </r>
      </text>
    </comment>
    <comment ref="U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출력전류 결상 검출</t>
        </r>
      </text>
    </comment>
    <comment ref="V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출력전류 합 ≠ 0 검출</t>
        </r>
      </text>
    </comment>
    <comment ref="W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Motor Thermal Protection(ETR)
-Motor Over Load</t>
        </r>
      </text>
    </comment>
    <comment ref="X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0 speed일 때 전류
(졍격전류 기준 %)
* MagnCurrent(%) + 5%정도
※강제냉각인 경우 90%</t>
        </r>
      </text>
    </comment>
    <comment ref="AA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Motor Stall 검출</t>
        </r>
      </text>
    </comment>
    <comment ref="AB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Stall 검출 전류 Level
Current Limit의 90%</t>
        </r>
      </text>
    </comment>
    <comment ref="AD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정격 Slip주파수 * 3.5 이상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Underload 검출
Belt연결 설비의 경우  
-&gt; Fault,Coast 설정</t>
        </r>
      </text>
    </comment>
    <comment ref="AF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FWP이상에서의
Min Torq</t>
        </r>
      </text>
    </comment>
    <comment ref="AG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0 speed에서의
Min Torq</t>
        </r>
      </text>
    </comment>
  </commentList>
</comments>
</file>

<file path=xl/comments7.xml><?xml version="1.0" encoding="utf-8"?>
<comments xmlns="http://schemas.openxmlformats.org/spreadsheetml/2006/main">
  <authors>
    <author>user</author>
  </authors>
  <commentList>
    <comment ref="F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Thermistor 입력 검출</t>
        </r>
      </text>
    </comment>
    <comment ref="G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Fieldbus Comm.
Error 검출</t>
        </r>
      </text>
    </comment>
    <comment ref="H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Board Slot
고장 검출</t>
        </r>
      </text>
    </comment>
    <comment ref="I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온도 측정 옵션 보드의
고장 검출</t>
        </r>
      </text>
    </comment>
    <comment ref="J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Temp. Input
Channel 수</t>
        </r>
      </text>
    </comment>
    <comment ref="K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Warning Level</t>
        </r>
      </text>
    </comment>
    <comment ref="L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Fault Level</t>
        </r>
      </text>
    </comment>
    <comment ref="M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Temp. Input
Channel 수</t>
        </r>
      </text>
    </comment>
    <comment ref="N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Warning Level</t>
        </r>
      </text>
    </comment>
    <comment ref="O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Fault Level</t>
        </r>
      </text>
    </comment>
    <comment ref="R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if Min Scale=Max Scale
P2.1.1 Min Freq'와 P2.1.2 Max Freq' 사용된다.</t>
        </r>
      </text>
    </comment>
    <comment ref="S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Watchdog기능 구현을 위해
Control Word(1160)를 
다시 feedback한다.</t>
        </r>
      </text>
    </comment>
    <comment ref="T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App' Status Word
(43)</t>
        </r>
      </text>
    </comment>
    <comment ref="U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FB Motor Current[A]
(45), scale x10</t>
        </r>
      </text>
    </comment>
    <comment ref="V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Motor Torque[%]
(4), scale x10</t>
        </r>
      </text>
    </comment>
    <comment ref="W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Shaft Round
(1170), scale x1</t>
        </r>
      </text>
    </comment>
    <comment ref="X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Shaft Angle
(1169), scale x10</t>
        </r>
      </text>
    </comment>
    <comment ref="Y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Fault Word 1
(1172)</t>
        </r>
      </text>
    </comment>
    <comment ref="Z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Fault Word 2
(1173)</t>
        </r>
      </text>
    </comment>
    <comment ref="AA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FB Torq Ref
(1140), scale x10</t>
        </r>
      </text>
    </comment>
    <comment ref="AB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Positive Torq Limit[%]
(646), scale x10
※ FB운전이 아닌경우 
   등록을 삭제하여야 한다.</t>
        </r>
      </text>
    </comment>
    <comment ref="AC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Negative Torq Limit[%]
(645), scale x10
※ FB운전이 아닌경우 
   등록을 삭제하여야 한다.</t>
        </r>
      </text>
    </comment>
    <comment ref="AE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Load Drooping[%]
(620), scale x100
※ Load Drooping = 0%인 경우
Load Drooping이 동작하지 않는다.</t>
        </r>
      </text>
    </comment>
    <comment ref="AI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1/ProfiDrive사용권장</t>
        </r>
      </text>
    </comment>
    <comment ref="AJ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FB board는
Slot E에 설치 권장</t>
        </r>
      </text>
    </comment>
    <comment ref="AK6" authorId="0" shapeId="0">
      <text>
        <r>
          <rPr>
            <b/>
            <sz val="11"/>
            <color indexed="81"/>
            <rFont val="맑은 고딕"/>
            <family val="2"/>
            <scheme val="minor"/>
          </rPr>
          <t>FB Board가 Slot E에
설치된 경우 설정
0/Normal=In:   8PD(10Word)
               Out: 8PD(10Word)</t>
        </r>
      </text>
    </comment>
  </commentList>
</comments>
</file>

<file path=xl/sharedStrings.xml><?xml version="1.0" encoding="utf-8"?>
<sst xmlns="http://schemas.openxmlformats.org/spreadsheetml/2006/main" count="11442" uniqueCount="2962">
  <si>
    <t>P 2.1.1</t>
  </si>
  <si>
    <t>Min Frequency</t>
  </si>
  <si>
    <t>Hz</t>
  </si>
  <si>
    <t>P 2.1.2</t>
  </si>
  <si>
    <t>Max Frequency</t>
  </si>
  <si>
    <t>P 2.1.3</t>
  </si>
  <si>
    <t>Accel Time 1</t>
  </si>
  <si>
    <t>s</t>
  </si>
  <si>
    <t>P 2.1.4</t>
  </si>
  <si>
    <t>Decel Time 1</t>
  </si>
  <si>
    <t>P 2.1.5</t>
  </si>
  <si>
    <t>Current Limit</t>
  </si>
  <si>
    <t>A</t>
  </si>
  <si>
    <t>P 2.1.6</t>
  </si>
  <si>
    <t>Motor Nom Voltg</t>
  </si>
  <si>
    <t>V</t>
  </si>
  <si>
    <t>P 2.1.7</t>
  </si>
  <si>
    <t>Motor Nom Freq</t>
  </si>
  <si>
    <t>P 2.1.8</t>
  </si>
  <si>
    <t>Motor Nom Speed</t>
  </si>
  <si>
    <t>rpm</t>
  </si>
  <si>
    <t>P 2.1.9</t>
  </si>
  <si>
    <t>Motor Nom Currnt</t>
  </si>
  <si>
    <t>P 2.1.10</t>
  </si>
  <si>
    <t>Motor Cos Phi</t>
  </si>
  <si>
    <t xml:space="preserve"> </t>
  </si>
  <si>
    <t>P 2.1.11</t>
  </si>
  <si>
    <t>I/O Reference</t>
  </si>
  <si>
    <t>0 / AI1</t>
  </si>
  <si>
    <t>P 2.1.12</t>
  </si>
  <si>
    <t>Keypad Ref Sel</t>
  </si>
  <si>
    <t>8 / Keypad Ref.</t>
  </si>
  <si>
    <t>P 2.1.13</t>
  </si>
  <si>
    <t>Fieldbus Ctr Ref</t>
  </si>
  <si>
    <t>9 / Fieldbus</t>
  </si>
  <si>
    <t>P 2.1.14</t>
  </si>
  <si>
    <t>Jog Speed Ref</t>
  </si>
  <si>
    <t>P 2.1.15</t>
  </si>
  <si>
    <t>Preset Speed 1</t>
  </si>
  <si>
    <t>P 2.1.16</t>
  </si>
  <si>
    <t>Preset Speed 2</t>
  </si>
  <si>
    <t>P 2.1.17</t>
  </si>
  <si>
    <t>Preset Speed 3</t>
  </si>
  <si>
    <t>P 2.1.18</t>
  </si>
  <si>
    <t>Preset Speed 4</t>
  </si>
  <si>
    <t>P 2.1.19</t>
  </si>
  <si>
    <t>Preset Speed 5</t>
  </si>
  <si>
    <t>P 2.1.20</t>
  </si>
  <si>
    <t>Preset Speed 6</t>
  </si>
  <si>
    <t>P 2.1.21</t>
  </si>
  <si>
    <t>Preset Speed 7</t>
  </si>
  <si>
    <t>P 2.2.1.1</t>
  </si>
  <si>
    <t>Start/Stop Logic</t>
  </si>
  <si>
    <t>P 2.2.1.2</t>
  </si>
  <si>
    <t>MotPot Ramp Time</t>
  </si>
  <si>
    <t>Hz/s</t>
  </si>
  <si>
    <t>P 2.2.1.3</t>
  </si>
  <si>
    <t>MotPotMemFreqRef</t>
  </si>
  <si>
    <t>1 / Res:Stop+P.D</t>
  </si>
  <si>
    <t>P 2.2.1.4</t>
  </si>
  <si>
    <t>Adjust Input</t>
  </si>
  <si>
    <t>0 / Not Used</t>
  </si>
  <si>
    <t>P 2.2.1.5</t>
  </si>
  <si>
    <t>Adjust Minimum</t>
  </si>
  <si>
    <t>%</t>
  </si>
  <si>
    <t>P 2.2.1.6</t>
  </si>
  <si>
    <t>Adjust Maximum</t>
  </si>
  <si>
    <t>P 2.2.2.1</t>
  </si>
  <si>
    <t>AI1 Signal Sel</t>
  </si>
  <si>
    <t>AnIN:A.1</t>
  </si>
  <si>
    <t>AnIN:0.1</t>
  </si>
  <si>
    <t>P 2.2.2.2</t>
  </si>
  <si>
    <t>AI1 Filter Time</t>
  </si>
  <si>
    <t>P 2.2.2.3</t>
  </si>
  <si>
    <t>AI1 Signal Range</t>
  </si>
  <si>
    <t>0 / 0-100%</t>
  </si>
  <si>
    <t>P 2.2.2.4</t>
  </si>
  <si>
    <t>AI1 Custom Min</t>
  </si>
  <si>
    <t>P 2.2.2.5</t>
  </si>
  <si>
    <t>AI1 Custom Max</t>
  </si>
  <si>
    <t>P 2.2.2.6</t>
  </si>
  <si>
    <t>AI1 RefScale Min</t>
  </si>
  <si>
    <t>P 2.2.2.7</t>
  </si>
  <si>
    <t>AI1 RefScale Max</t>
  </si>
  <si>
    <t>P 2.2.2.8</t>
  </si>
  <si>
    <t>AI1 JoystickHyst</t>
  </si>
  <si>
    <t>P 2.2.2.9</t>
  </si>
  <si>
    <t>AI1 Sleep Limit</t>
  </si>
  <si>
    <t>P 2.2.2.10</t>
  </si>
  <si>
    <t>AI1 Sleep Delay</t>
  </si>
  <si>
    <t>P 2.2.2.11</t>
  </si>
  <si>
    <t>AI1 Joyst.Offset</t>
  </si>
  <si>
    <t>P 2.2.3.1</t>
  </si>
  <si>
    <t>AI2 Signal Sel</t>
  </si>
  <si>
    <t>AnIN:A.2</t>
  </si>
  <si>
    <t>P 2.2.3.2</t>
  </si>
  <si>
    <t>AI2 Filter Time</t>
  </si>
  <si>
    <t>P 2.2.3.3</t>
  </si>
  <si>
    <t>AI2 Signal Range</t>
  </si>
  <si>
    <t>1 / 4mA/20%-100%</t>
  </si>
  <si>
    <t>P 2.2.3.4</t>
  </si>
  <si>
    <t>AI2 Custom Min</t>
  </si>
  <si>
    <t>P 2.2.3.5</t>
  </si>
  <si>
    <t>AI2 Custom Max</t>
  </si>
  <si>
    <t>P 2.2.3.6</t>
  </si>
  <si>
    <t>AI2 RefScale Min</t>
  </si>
  <si>
    <t>P 2.2.3.7</t>
  </si>
  <si>
    <t>AI2 RefScale Max</t>
  </si>
  <si>
    <t>P 2.2.3.8</t>
  </si>
  <si>
    <t>AI2 JoystickHyst</t>
  </si>
  <si>
    <t>P 2.2.3.9</t>
  </si>
  <si>
    <t>AI2 Sleep Limit</t>
  </si>
  <si>
    <t>P 2.2.3.10</t>
  </si>
  <si>
    <t>AI2 Sleep Delay</t>
  </si>
  <si>
    <t>P 2.2.3.11</t>
  </si>
  <si>
    <t>AI2 Joyst.Offset</t>
  </si>
  <si>
    <t>P 2.2.4.1</t>
  </si>
  <si>
    <t>AI3 Signal Sel</t>
  </si>
  <si>
    <t>P 2.2.4.2</t>
  </si>
  <si>
    <t>AI3 Filter Time</t>
  </si>
  <si>
    <t>P 2.2.4.3</t>
  </si>
  <si>
    <t>AI3 Signal Range</t>
  </si>
  <si>
    <t>P 2.2.4.4</t>
  </si>
  <si>
    <t>AI3 Custom Min</t>
  </si>
  <si>
    <t>P 2.2.4.5</t>
  </si>
  <si>
    <t>AI3 Custom Max</t>
  </si>
  <si>
    <t>P 2.2.4.6</t>
  </si>
  <si>
    <t>AI3 Signal Inv</t>
  </si>
  <si>
    <t>0 / No Inversion</t>
  </si>
  <si>
    <t>P 2.2.5.1</t>
  </si>
  <si>
    <t>AI4 Signal Sel</t>
  </si>
  <si>
    <t>P 2.2.5.2</t>
  </si>
  <si>
    <t>AI4 Filter Time</t>
  </si>
  <si>
    <t>P 2.2.5.3</t>
  </si>
  <si>
    <t>AI4 Signal Range</t>
  </si>
  <si>
    <t>P 2.2.5.4</t>
  </si>
  <si>
    <t>AI4 Custom Min</t>
  </si>
  <si>
    <t>P 2.2.5.5</t>
  </si>
  <si>
    <t>AI4 Custom Max</t>
  </si>
  <si>
    <t>P 2.2.5.6</t>
  </si>
  <si>
    <t>AI4 Signal Inv</t>
  </si>
  <si>
    <t>P 2.2.6.1</t>
  </si>
  <si>
    <t>Currnt Lim Sclng</t>
  </si>
  <si>
    <t>P 2.2.6.2</t>
  </si>
  <si>
    <t>DC-currnt Sclng</t>
  </si>
  <si>
    <t>P 2.2.6.3</t>
  </si>
  <si>
    <t>Acc/Dec Ramp Red</t>
  </si>
  <si>
    <t>P 2.2.6.4</t>
  </si>
  <si>
    <t>Torque Suprv Scl</t>
  </si>
  <si>
    <t>P 2.2.6.5</t>
  </si>
  <si>
    <t>MotorTorqueLimit</t>
  </si>
  <si>
    <t>P 2.2.6.6</t>
  </si>
  <si>
    <t>GenerTorqueLimit</t>
  </si>
  <si>
    <t>P 2.2.6.7</t>
  </si>
  <si>
    <t>MotorPowerLimit</t>
  </si>
  <si>
    <t>P 2.2.6.8</t>
  </si>
  <si>
    <t>GenerPower Limit</t>
  </si>
  <si>
    <t>P 2.2.7.1</t>
  </si>
  <si>
    <t>Start Signal 1</t>
  </si>
  <si>
    <t>DigIN:A.1</t>
  </si>
  <si>
    <t>DigIN:0.1</t>
  </si>
  <si>
    <t>P 2.2.7.2</t>
  </si>
  <si>
    <t>Start Signal 2</t>
  </si>
  <si>
    <t>DigIN:A.2</t>
  </si>
  <si>
    <t>P 2.2.7.3</t>
  </si>
  <si>
    <t>Run Enable</t>
  </si>
  <si>
    <t>DigIN:0.2</t>
  </si>
  <si>
    <t>P 2.2.7.4</t>
  </si>
  <si>
    <t>Reverse</t>
  </si>
  <si>
    <t>P 2.2.7.5</t>
  </si>
  <si>
    <t>P 2.2.7.6</t>
  </si>
  <si>
    <t>P 2.2.7.7</t>
  </si>
  <si>
    <t>P 2.2.7.8</t>
  </si>
  <si>
    <t>Mot Pot Down</t>
  </si>
  <si>
    <t>P 2.2.7.9</t>
  </si>
  <si>
    <t>Mot Pot Up</t>
  </si>
  <si>
    <t>P 2.2.7.10</t>
  </si>
  <si>
    <t>Fault Reset</t>
  </si>
  <si>
    <t>DigIN:A.3</t>
  </si>
  <si>
    <t>P 2.2.7.11</t>
  </si>
  <si>
    <t>Ext Fault Close</t>
  </si>
  <si>
    <t>DigIN:A.5</t>
  </si>
  <si>
    <t>P 2.2.7.12</t>
  </si>
  <si>
    <t>Ext Fault Open</t>
  </si>
  <si>
    <t>P 2.2.7.13</t>
  </si>
  <si>
    <t>Acc/Dec Time Sel</t>
  </si>
  <si>
    <t>DigIN:A.6</t>
  </si>
  <si>
    <t>P 2.2.7.14</t>
  </si>
  <si>
    <t>Acc/Dec Prohibit</t>
  </si>
  <si>
    <t>P 2.2.7.15</t>
  </si>
  <si>
    <t>DC Brake Command</t>
  </si>
  <si>
    <t>P 2.2.7.16</t>
  </si>
  <si>
    <t>Jogging Speed</t>
  </si>
  <si>
    <t>DigIN:A.4</t>
  </si>
  <si>
    <t>P 2.2.7.17</t>
  </si>
  <si>
    <t>AI1/AI2 Select</t>
  </si>
  <si>
    <t>P 2.2.7.18</t>
  </si>
  <si>
    <t>I/O Term Control</t>
  </si>
  <si>
    <t>P 2.2.7.19</t>
  </si>
  <si>
    <t>Keypad Control</t>
  </si>
  <si>
    <t>P 2.2.7.20</t>
  </si>
  <si>
    <t>Fieldbus Control</t>
  </si>
  <si>
    <t>P 2.2.7.21</t>
  </si>
  <si>
    <t>Param Set1/Set2</t>
  </si>
  <si>
    <t>P 2.2.7.22</t>
  </si>
  <si>
    <t>Mot Ctrl Mode1/2</t>
  </si>
  <si>
    <t>P 2.2.7.23</t>
  </si>
  <si>
    <t>Cooling Monitor</t>
  </si>
  <si>
    <t>P 2.2.7.24</t>
  </si>
  <si>
    <t>Ext. Brake ACK</t>
  </si>
  <si>
    <t>P 2.2.7.25</t>
  </si>
  <si>
    <t>Reserved</t>
  </si>
  <si>
    <t>P 2.2.7.26</t>
  </si>
  <si>
    <t>Enable Inching</t>
  </si>
  <si>
    <t>P 2.2.7.27</t>
  </si>
  <si>
    <t>Inching 1</t>
  </si>
  <si>
    <t>P 2.2.7.28</t>
  </si>
  <si>
    <t>Inching 2</t>
  </si>
  <si>
    <t>P 2.2.7.29</t>
  </si>
  <si>
    <t>Reset ENC1 Pos.</t>
  </si>
  <si>
    <t>P 2.2.7.30</t>
  </si>
  <si>
    <t>Emergency Stop</t>
  </si>
  <si>
    <t>P 2.2.7.31</t>
  </si>
  <si>
    <t>MF Mode 2</t>
  </si>
  <si>
    <t>P 2.2.7.32</t>
  </si>
  <si>
    <t>Input Switch Ack</t>
  </si>
  <si>
    <t>P 2.2.7.33</t>
  </si>
  <si>
    <t>ActiveFilt.Fault</t>
  </si>
  <si>
    <t>P 2.3.1.1</t>
  </si>
  <si>
    <t>Dig.Out 1 Signal</t>
  </si>
  <si>
    <t>DigOUT:0.1</t>
  </si>
  <si>
    <t>P 2.3.1.2</t>
  </si>
  <si>
    <t>DO1 Content</t>
  </si>
  <si>
    <t>P 2.3.1.3</t>
  </si>
  <si>
    <t>DO1 ON Delay</t>
  </si>
  <si>
    <t>P 2.3.1.4</t>
  </si>
  <si>
    <t>DO1 OFF Delay</t>
  </si>
  <si>
    <t>P 2.3.1.5</t>
  </si>
  <si>
    <t>INV Delayed DO1</t>
  </si>
  <si>
    <t>0 / No</t>
  </si>
  <si>
    <t>P 2.3.1.6</t>
  </si>
  <si>
    <t>ID Bit Free DO1</t>
  </si>
  <si>
    <t>P 2.3.1.7</t>
  </si>
  <si>
    <t>DO1 Time scale</t>
  </si>
  <si>
    <t>0 / s</t>
  </si>
  <si>
    <t>P 2.3.2.1</t>
  </si>
  <si>
    <t>Dig.Out 2 Signal</t>
  </si>
  <si>
    <t>P 2.3.2.2</t>
  </si>
  <si>
    <t>DO2 Content</t>
  </si>
  <si>
    <t>P 2.3.2.3</t>
  </si>
  <si>
    <t>DO2 ON Delay</t>
  </si>
  <si>
    <t>P 2.3.2.4</t>
  </si>
  <si>
    <t>DO2 OFF Delay</t>
  </si>
  <si>
    <t>P 2.3.2.5</t>
  </si>
  <si>
    <t>INV Delayed DO2</t>
  </si>
  <si>
    <t>P 2.3.2.6</t>
  </si>
  <si>
    <t>ID Bit Free DO2</t>
  </si>
  <si>
    <t>P 2.3.2.7</t>
  </si>
  <si>
    <t>DO2 Time scale</t>
  </si>
  <si>
    <t>P 2.3.3.1</t>
  </si>
  <si>
    <t>Ready</t>
  </si>
  <si>
    <t>DigOUT:A.1</t>
  </si>
  <si>
    <t>P 2.3.3.2</t>
  </si>
  <si>
    <t>Run</t>
  </si>
  <si>
    <t>DigOUT:B.1</t>
  </si>
  <si>
    <t>P 2.3.3.3</t>
  </si>
  <si>
    <t>Fault</t>
  </si>
  <si>
    <t>DigOUT:B.2</t>
  </si>
  <si>
    <t>P 2.3.3.4</t>
  </si>
  <si>
    <t>Fault, Inverted</t>
  </si>
  <si>
    <t>P 2.3.3.5</t>
  </si>
  <si>
    <t>Warning</t>
  </si>
  <si>
    <t>P 2.3.3.6</t>
  </si>
  <si>
    <t>Ext. Fault/Warn.</t>
  </si>
  <si>
    <t>P 2.3.3.7</t>
  </si>
  <si>
    <t>AI Ref Faul/Warn</t>
  </si>
  <si>
    <t>P 2.3.3.8</t>
  </si>
  <si>
    <t>OverTemp Warn.</t>
  </si>
  <si>
    <t>P 2.3.3.9</t>
  </si>
  <si>
    <t>P 2.3.3.10</t>
  </si>
  <si>
    <t>Direct.Differenc</t>
  </si>
  <si>
    <t>P 2.3.3.11</t>
  </si>
  <si>
    <t>At Ref. Speed</t>
  </si>
  <si>
    <t>P 2.3.3.12</t>
  </si>
  <si>
    <t>P 2.3.3.13</t>
  </si>
  <si>
    <t>ExtControl Place</t>
  </si>
  <si>
    <t>P 2.3.3.14</t>
  </si>
  <si>
    <t>Ext Brake Contrl</t>
  </si>
  <si>
    <t>P 2.3.3.15</t>
  </si>
  <si>
    <t>ExtBrakeCtrl,Inv</t>
  </si>
  <si>
    <t>P 2.3.3.16</t>
  </si>
  <si>
    <t>FreqOut SupvLim1</t>
  </si>
  <si>
    <t>P 2.3.3.17</t>
  </si>
  <si>
    <t>FreqOut SupvLim2</t>
  </si>
  <si>
    <t>P 2.3.3.18</t>
  </si>
  <si>
    <t>Ref Lim Superv.</t>
  </si>
  <si>
    <t>P 2.3.3.19</t>
  </si>
  <si>
    <t>Temp Lim Superv.</t>
  </si>
  <si>
    <t>P 2.3.3.20</t>
  </si>
  <si>
    <t>Torq Lim Superv.</t>
  </si>
  <si>
    <t>P 2.3.3.21</t>
  </si>
  <si>
    <t>MotTherm Flt/Wrn</t>
  </si>
  <si>
    <t>P 2.3.3.22</t>
  </si>
  <si>
    <t>Ain Supv Lim</t>
  </si>
  <si>
    <t>P 2.3.3.23</t>
  </si>
  <si>
    <t>MotorReg. Active</t>
  </si>
  <si>
    <t>P 2.3.3.24</t>
  </si>
  <si>
    <t>FB Dig Input 1</t>
  </si>
  <si>
    <t>P 2.3.3.25</t>
  </si>
  <si>
    <t>FB Dig Input 2</t>
  </si>
  <si>
    <t>P 2.3.3.26</t>
  </si>
  <si>
    <t>FB Dig Input 3</t>
  </si>
  <si>
    <t>P 2.3.3.27</t>
  </si>
  <si>
    <t>FB Dig Input 4</t>
  </si>
  <si>
    <t>P 2.3.3.28</t>
  </si>
  <si>
    <t>FB Dig Input 5</t>
  </si>
  <si>
    <t>P 2.3.3.29</t>
  </si>
  <si>
    <t>DC Ready Pulse</t>
  </si>
  <si>
    <t>P 2.3.3.30</t>
  </si>
  <si>
    <t>SafeDisableActiv</t>
  </si>
  <si>
    <t>P 2.3.4.1</t>
  </si>
  <si>
    <t>Freq Supv Lim 1</t>
  </si>
  <si>
    <t>P 2.3.4.2</t>
  </si>
  <si>
    <t>Freq Supv Val 1</t>
  </si>
  <si>
    <t>P 2.3.4.3</t>
  </si>
  <si>
    <t>Freq Supv Lim 2</t>
  </si>
  <si>
    <t>P 2.3.4.4</t>
  </si>
  <si>
    <t>Freq Supv Val2</t>
  </si>
  <si>
    <t>P 2.3.4.5</t>
  </si>
  <si>
    <t>Torque Supv Lim</t>
  </si>
  <si>
    <t>P 2.3.4.6</t>
  </si>
  <si>
    <t>Torque Supv Val</t>
  </si>
  <si>
    <t>P 2.3.4.7</t>
  </si>
  <si>
    <t>Ref Superv Lim</t>
  </si>
  <si>
    <t>P 2.3.4.8</t>
  </si>
  <si>
    <t>Ref Superv Value</t>
  </si>
  <si>
    <t>P 2.3.4.9</t>
  </si>
  <si>
    <t>Ext Brake OffDel</t>
  </si>
  <si>
    <t>P 2.3.4.10</t>
  </si>
  <si>
    <t>Ext Brake OnDel</t>
  </si>
  <si>
    <t>P 2.3.4.11</t>
  </si>
  <si>
    <t>P 2.3.4.12</t>
  </si>
  <si>
    <t>Temp Supv Value</t>
  </si>
  <si>
    <t>P 2.3.4.13</t>
  </si>
  <si>
    <t>Ain Supv Input</t>
  </si>
  <si>
    <t>P 2.3.4.14</t>
  </si>
  <si>
    <t>Ain Supv Llim</t>
  </si>
  <si>
    <t>P 2.3.4.15</t>
  </si>
  <si>
    <t>Ain Supv Hlim</t>
  </si>
  <si>
    <t>P 2.3.4.16</t>
  </si>
  <si>
    <t>BrakeOnOffCurLim</t>
  </si>
  <si>
    <t>P 2.3.5.1</t>
  </si>
  <si>
    <t>Iout 1 signal</t>
  </si>
  <si>
    <t>AnOUT:A.1</t>
  </si>
  <si>
    <t>AnOUT:0.1</t>
  </si>
  <si>
    <t>P 2.3.5.2</t>
  </si>
  <si>
    <t>Iout Content</t>
  </si>
  <si>
    <t>P 2.3.5.3</t>
  </si>
  <si>
    <t>Iout Filter Time</t>
  </si>
  <si>
    <t>P 2.3.5.4</t>
  </si>
  <si>
    <t>Iout Invert</t>
  </si>
  <si>
    <t>P 2.3.5.5</t>
  </si>
  <si>
    <t>Iout Minimum</t>
  </si>
  <si>
    <t>P 2.3.5.6</t>
  </si>
  <si>
    <t>Iout Scale</t>
  </si>
  <si>
    <t>P 2.3.5.7</t>
  </si>
  <si>
    <t>Iout Offset</t>
  </si>
  <si>
    <t>P 2.3.6.1</t>
  </si>
  <si>
    <t>Iout 2 Signal</t>
  </si>
  <si>
    <t>P 2.3.6.2</t>
  </si>
  <si>
    <t>Iout 2 Content</t>
  </si>
  <si>
    <t>4 / O/P Current</t>
  </si>
  <si>
    <t>P 2.3.6.3</t>
  </si>
  <si>
    <t>Iout 2 Filter T</t>
  </si>
  <si>
    <t>P 2.3.6.4</t>
  </si>
  <si>
    <t>Iout 2 Invert</t>
  </si>
  <si>
    <t>P 2.3.6.5</t>
  </si>
  <si>
    <t>Iout 2 Minimum</t>
  </si>
  <si>
    <t>P 2.3.6.6</t>
  </si>
  <si>
    <t>Iout 2 Scale</t>
  </si>
  <si>
    <t>P 2.3.6.7</t>
  </si>
  <si>
    <t>Iout 2 Offset</t>
  </si>
  <si>
    <t>P 2.3.7.1</t>
  </si>
  <si>
    <t>Iout 3 Signal</t>
  </si>
  <si>
    <t>P 2.3.7.2</t>
  </si>
  <si>
    <t>Iout 3 Content</t>
  </si>
  <si>
    <t>P 2.3.7.3</t>
  </si>
  <si>
    <t>Iout 3 Filter T</t>
  </si>
  <si>
    <t>P 2.3.7.4</t>
  </si>
  <si>
    <t>Iout 3 Invert</t>
  </si>
  <si>
    <t>P 2.3.7.5</t>
  </si>
  <si>
    <t>Iout 3 Minimum</t>
  </si>
  <si>
    <t>P 2.3.7.6</t>
  </si>
  <si>
    <t>Iout 3 Scale</t>
  </si>
  <si>
    <t>P 2.3.7.7</t>
  </si>
  <si>
    <t>Iout 3 Offset</t>
  </si>
  <si>
    <t>P 2.4.1</t>
  </si>
  <si>
    <t>Ramp 1 Shape</t>
  </si>
  <si>
    <t>P 2.4.2</t>
  </si>
  <si>
    <t>Ramp 2 Shape</t>
  </si>
  <si>
    <t>P 2.4.3</t>
  </si>
  <si>
    <t>Accel Time 2</t>
  </si>
  <si>
    <t>P 2.4.4</t>
  </si>
  <si>
    <t>Decel Time 2</t>
  </si>
  <si>
    <t>P 2.4.5</t>
  </si>
  <si>
    <t>Brake Chopper</t>
  </si>
  <si>
    <t>P 2.4.6</t>
  </si>
  <si>
    <t>Start Function</t>
  </si>
  <si>
    <t>0 / Ramping</t>
  </si>
  <si>
    <t>P 2.4.7</t>
  </si>
  <si>
    <t>Stop Function</t>
  </si>
  <si>
    <t>1 / Ramping</t>
  </si>
  <si>
    <t>P 2.4.8</t>
  </si>
  <si>
    <t>DC-Brake Current</t>
  </si>
  <si>
    <t>P 2.4.9</t>
  </si>
  <si>
    <t>Stop DC-BrakeTm</t>
  </si>
  <si>
    <t>P 2.4.10</t>
  </si>
  <si>
    <t>Stop DC-BrakeFr</t>
  </si>
  <si>
    <t>P 2.4.11</t>
  </si>
  <si>
    <t>Start DC-BrakeTm</t>
  </si>
  <si>
    <t>P 2.4.12</t>
  </si>
  <si>
    <t>Flux Brake</t>
  </si>
  <si>
    <t>0 / Off</t>
  </si>
  <si>
    <t>P 2.4.13</t>
  </si>
  <si>
    <t>FluxBrakeCurrent</t>
  </si>
  <si>
    <t>P 2.4.14</t>
  </si>
  <si>
    <t>DCBrakeCurInStop</t>
  </si>
  <si>
    <t>P 2.4.15</t>
  </si>
  <si>
    <t>Inching Ref 1</t>
  </si>
  <si>
    <t>P 2.4.16</t>
  </si>
  <si>
    <t>Inching Ref 2</t>
  </si>
  <si>
    <t>P 2.4.17</t>
  </si>
  <si>
    <t>Inching Ramp</t>
  </si>
  <si>
    <t>P 2.4.18</t>
  </si>
  <si>
    <t>Emerg.Stop Mode</t>
  </si>
  <si>
    <t>0 / Coasting</t>
  </si>
  <si>
    <t>P 2.4.19</t>
  </si>
  <si>
    <t>Control Options</t>
  </si>
  <si>
    <t>P 2.4.20</t>
  </si>
  <si>
    <t>Modulator Type</t>
  </si>
  <si>
    <t>1 / Software 1</t>
  </si>
  <si>
    <t>P 2.4.21</t>
  </si>
  <si>
    <t>Ramp; Skip S2</t>
  </si>
  <si>
    <t>1 / Yes</t>
  </si>
  <si>
    <t>P 2.4.22</t>
  </si>
  <si>
    <t xml:space="preserve">ReverseVWPhases </t>
  </si>
  <si>
    <t>P 2.4.23</t>
  </si>
  <si>
    <t>OverVolt.Ref.Sel</t>
  </si>
  <si>
    <t>1 / Norm.Voltage</t>
  </si>
  <si>
    <t>P 2.4.24</t>
  </si>
  <si>
    <t>BrakeChopperLeve</t>
  </si>
  <si>
    <t>P 2.5.1</t>
  </si>
  <si>
    <t>Range 1 Low Lim</t>
  </si>
  <si>
    <t>P 2.5.2</t>
  </si>
  <si>
    <t>Range 1 High Lim</t>
  </si>
  <si>
    <t>P 2.5.3</t>
  </si>
  <si>
    <t>Range 2 Low Lim</t>
  </si>
  <si>
    <t>P 2.5.4</t>
  </si>
  <si>
    <t>Range 2 High Lim</t>
  </si>
  <si>
    <t>P 2.5.5</t>
  </si>
  <si>
    <t>Range 3 Low Lim</t>
  </si>
  <si>
    <t>P 2.5.6</t>
  </si>
  <si>
    <t>Range 3 High Lim</t>
  </si>
  <si>
    <t>P 2.5.7</t>
  </si>
  <si>
    <t>PH Acc/Dec Ramp</t>
  </si>
  <si>
    <t>x</t>
  </si>
  <si>
    <t>P 2.6.1</t>
  </si>
  <si>
    <t>Motor Ctrl Mode</t>
  </si>
  <si>
    <t>P 2.6.2</t>
  </si>
  <si>
    <t>Switching Freq</t>
  </si>
  <si>
    <t>kHz</t>
  </si>
  <si>
    <t>P 2.6.3</t>
  </si>
  <si>
    <t>Overvolt Contr</t>
  </si>
  <si>
    <t>P 2.6.4</t>
  </si>
  <si>
    <t>Undervolt Contr</t>
  </si>
  <si>
    <t>1 / On:NoRamping</t>
  </si>
  <si>
    <t>P 2.6.5</t>
  </si>
  <si>
    <t>Motor Ctrl Mode2</t>
  </si>
  <si>
    <t>2 / OL TorqCtrl</t>
  </si>
  <si>
    <t>P 2.6.6</t>
  </si>
  <si>
    <t>LoadDrooping</t>
  </si>
  <si>
    <t>P 2.6.7</t>
  </si>
  <si>
    <t>Identification</t>
  </si>
  <si>
    <t>0 / No Action</t>
  </si>
  <si>
    <t>P 2.6.8</t>
  </si>
  <si>
    <t>Restart Delay</t>
  </si>
  <si>
    <t>P 2.6.9</t>
  </si>
  <si>
    <t>LoadDroopingTime</t>
  </si>
  <si>
    <t>ms</t>
  </si>
  <si>
    <t>P 2.6.10</t>
  </si>
  <si>
    <t>Neg Freq Limit</t>
  </si>
  <si>
    <t>P 2.6.11</t>
  </si>
  <si>
    <t>Pos Freq Limit</t>
  </si>
  <si>
    <t>P 2.6.12</t>
  </si>
  <si>
    <t>P 2.6.13</t>
  </si>
  <si>
    <t>P 2.6.14.1</t>
  </si>
  <si>
    <t>U/f Optimization</t>
  </si>
  <si>
    <t>P 2.6.14.2</t>
  </si>
  <si>
    <t>U/f Ratio Select</t>
  </si>
  <si>
    <t>P 2.6.14.3</t>
  </si>
  <si>
    <t>Field WeakngPnt</t>
  </si>
  <si>
    <t>P 2.6.14.4</t>
  </si>
  <si>
    <t>Voltage at FWP</t>
  </si>
  <si>
    <t>P 2.6.14.5</t>
  </si>
  <si>
    <t>U/f Mid Freq</t>
  </si>
  <si>
    <t>P 2.6.14.6</t>
  </si>
  <si>
    <t>U/f Mid Voltg</t>
  </si>
  <si>
    <t>P 2.6.14.7</t>
  </si>
  <si>
    <t>Zero Freq Voltg</t>
  </si>
  <si>
    <t>P 2.6.14.8</t>
  </si>
  <si>
    <t>OL Speed Reg P</t>
  </si>
  <si>
    <t>P 2.6.14.9</t>
  </si>
  <si>
    <t>OL Speed Reg I</t>
  </si>
  <si>
    <t>P 2.6.14.10</t>
  </si>
  <si>
    <t>I/f Start</t>
  </si>
  <si>
    <t>P 2.6.14.11</t>
  </si>
  <si>
    <t>I/f Control Lim</t>
  </si>
  <si>
    <t>P 2.6.14.12</t>
  </si>
  <si>
    <t>I/f Current</t>
  </si>
  <si>
    <t>P 2.6.15.1</t>
  </si>
  <si>
    <t>MagnCurrent</t>
  </si>
  <si>
    <t>P 2.6.15.2</t>
  </si>
  <si>
    <t>Speed Control Kp</t>
  </si>
  <si>
    <t>P 2.6.15.3</t>
  </si>
  <si>
    <t>Speed Control Ti</t>
  </si>
  <si>
    <t>P 2.6.15.4</t>
  </si>
  <si>
    <t>P 2.6.15.5</t>
  </si>
  <si>
    <t>Accel.Compens.</t>
  </si>
  <si>
    <t>P 2.6.15.6</t>
  </si>
  <si>
    <t>Slip Adjust</t>
  </si>
  <si>
    <t>P 2.6.15.7</t>
  </si>
  <si>
    <t>Start Magn Curr</t>
  </si>
  <si>
    <t>P 2.6.15.8</t>
  </si>
  <si>
    <t>Start Magn Time</t>
  </si>
  <si>
    <t>P 2.6.15.9</t>
  </si>
  <si>
    <t>Start 0SpeedTime</t>
  </si>
  <si>
    <t>P 2.6.15.10</t>
  </si>
  <si>
    <t>Stop 0 SpeedTime</t>
  </si>
  <si>
    <t>P 2.6.15.11</t>
  </si>
  <si>
    <t>StartUp Torque</t>
  </si>
  <si>
    <t>P 2.6.15.12</t>
  </si>
  <si>
    <t>StartupTorq FWD</t>
  </si>
  <si>
    <t>P 2.6.15.13</t>
  </si>
  <si>
    <t>StartupTorq REV</t>
  </si>
  <si>
    <t>P 2.6.15.14</t>
  </si>
  <si>
    <t>P 2.6.15.15</t>
  </si>
  <si>
    <t>Encoder1FiltTime</t>
  </si>
  <si>
    <t>P 2.6.15.16</t>
  </si>
  <si>
    <t>P 2.6.15.17</t>
  </si>
  <si>
    <t>CurrentControlKp</t>
  </si>
  <si>
    <t>P 2.6.15.18</t>
  </si>
  <si>
    <t>CurrentControlTi</t>
  </si>
  <si>
    <t>P 2.6.15.19</t>
  </si>
  <si>
    <t>P 2.6.15.20</t>
  </si>
  <si>
    <t>P 2.6.15.21</t>
  </si>
  <si>
    <t>NegTorqueLimit</t>
  </si>
  <si>
    <t>P 2.6.15.22</t>
  </si>
  <si>
    <t>PosTorqueLimit</t>
  </si>
  <si>
    <t>P 2.6.15.23</t>
  </si>
  <si>
    <t>Flux Off Delay</t>
  </si>
  <si>
    <t>P 2.6.15.24</t>
  </si>
  <si>
    <t>Stop State Flux</t>
  </si>
  <si>
    <t>P 2.6.15.25</t>
  </si>
  <si>
    <t>SPC f1 Point</t>
  </si>
  <si>
    <t>P 2.6.15.26</t>
  </si>
  <si>
    <t>SPC f0 Point</t>
  </si>
  <si>
    <t>P 2.6.15.27</t>
  </si>
  <si>
    <t>SPC Kp f0</t>
  </si>
  <si>
    <t>P 2.6.15.28</t>
  </si>
  <si>
    <t>SPC Kp FWP</t>
  </si>
  <si>
    <t>P 2.6.15.29</t>
  </si>
  <si>
    <t xml:space="preserve">SPC Torq Min </t>
  </si>
  <si>
    <t>P 2.6.15.30</t>
  </si>
  <si>
    <t>SPC Kp Torq Min</t>
  </si>
  <si>
    <t>P 2.6.15.31</t>
  </si>
  <si>
    <t>SCP Kp TC Torq</t>
  </si>
  <si>
    <t>P 2.6.15.32</t>
  </si>
  <si>
    <t>FluxReference</t>
  </si>
  <si>
    <t>P 2.6.15.33</t>
  </si>
  <si>
    <t>SpeedErrorFiltTC</t>
  </si>
  <si>
    <t>P 2.6.15.34</t>
  </si>
  <si>
    <t>Modulation Limit</t>
  </si>
  <si>
    <t>P 2.6.16.1</t>
  </si>
  <si>
    <t>Motor Type</t>
  </si>
  <si>
    <t>0 / Induction M</t>
  </si>
  <si>
    <t>P 2.6.16.2</t>
  </si>
  <si>
    <t>PMSMShaftPositio</t>
  </si>
  <si>
    <t>P 2.6.16.3</t>
  </si>
  <si>
    <t>StartAngleIdMode</t>
  </si>
  <si>
    <t>0 / Auto</t>
  </si>
  <si>
    <t>P 2.6.16.4</t>
  </si>
  <si>
    <t>StartAngleIdCurr</t>
  </si>
  <si>
    <t>P 2.6.16.5</t>
  </si>
  <si>
    <t>PolarityPulseCur</t>
  </si>
  <si>
    <t>P 2.6.16.6</t>
  </si>
  <si>
    <t>P 2.6.16.7</t>
  </si>
  <si>
    <t>P 2.6.16.8</t>
  </si>
  <si>
    <t>FluxCurrent Kp</t>
  </si>
  <si>
    <t>P 2.6.16.9</t>
  </si>
  <si>
    <t>FluxCurrent Ti</t>
  </si>
  <si>
    <t>P 2.6.17.1</t>
  </si>
  <si>
    <t>Flux 10 %</t>
  </si>
  <si>
    <t>P 2.6.17.2</t>
  </si>
  <si>
    <t>Flux 20 %</t>
  </si>
  <si>
    <t>P 2.6.17.3</t>
  </si>
  <si>
    <t>Flux 30 %</t>
  </si>
  <si>
    <t>P 2.6.17.4</t>
  </si>
  <si>
    <t xml:space="preserve">Flux 40 % </t>
  </si>
  <si>
    <t>P 2.6.17.5</t>
  </si>
  <si>
    <t>Flux 50 %</t>
  </si>
  <si>
    <t>P 2.6.17.6</t>
  </si>
  <si>
    <t>Flux 60 %</t>
  </si>
  <si>
    <t>P 2.6.17.7</t>
  </si>
  <si>
    <t>Flux 70 %</t>
  </si>
  <si>
    <t>P 2.6.17.8</t>
  </si>
  <si>
    <t>Flux 80 %</t>
  </si>
  <si>
    <t>P 2.6.17.9</t>
  </si>
  <si>
    <t>Flux 90 %</t>
  </si>
  <si>
    <t>P 2.6.17.10</t>
  </si>
  <si>
    <t>Flux 100 %</t>
  </si>
  <si>
    <t>P 2.6.17.11</t>
  </si>
  <si>
    <t>Flux 110 %</t>
  </si>
  <si>
    <t>P 2.6.17.12</t>
  </si>
  <si>
    <t>Flux 120 %</t>
  </si>
  <si>
    <t>P 2.6.17.13</t>
  </si>
  <si>
    <t>Flux 130 %</t>
  </si>
  <si>
    <t>P 2.6.17.14</t>
  </si>
  <si>
    <t>Flux 140 %</t>
  </si>
  <si>
    <t>P 2.6.17.15</t>
  </si>
  <si>
    <t>Flux 150 %</t>
  </si>
  <si>
    <t>P 2.6.17.16</t>
  </si>
  <si>
    <t>RsVoltageDrop</t>
  </si>
  <si>
    <t>P 2.6.17.17</t>
  </si>
  <si>
    <t>IrAddZeroPVoltag</t>
  </si>
  <si>
    <t>P 2.6.17.18</t>
  </si>
  <si>
    <t>IrAddGeneScale</t>
  </si>
  <si>
    <t>P 2.6.17.19</t>
  </si>
  <si>
    <t>IrAddMotorScale</t>
  </si>
  <si>
    <t>P 2.6.17.20</t>
  </si>
  <si>
    <t>MotorBEMVoltage</t>
  </si>
  <si>
    <t>P 2.6.17.21</t>
  </si>
  <si>
    <t>LsVoltageDrop</t>
  </si>
  <si>
    <t>P 2.6.17.22</t>
  </si>
  <si>
    <t>IU Offset</t>
  </si>
  <si>
    <t>P 2.6.17.23</t>
  </si>
  <si>
    <t>IV Offset</t>
  </si>
  <si>
    <t>P 2.6.17.24</t>
  </si>
  <si>
    <t>IW Offset</t>
  </si>
  <si>
    <t>P 2.6.17.25</t>
  </si>
  <si>
    <t>Speed Step</t>
  </si>
  <si>
    <t>P 2.6.17.26</t>
  </si>
  <si>
    <t>Torque Step</t>
  </si>
  <si>
    <t>P 2.6.18.1</t>
  </si>
  <si>
    <t>TorgStabGain</t>
  </si>
  <si>
    <t>P 2.6.18.2</t>
  </si>
  <si>
    <t>TorqStabDamb</t>
  </si>
  <si>
    <t>P 2.6.18.3</t>
  </si>
  <si>
    <t>TorqStabGainFWP</t>
  </si>
  <si>
    <t>P 2.6.18.4</t>
  </si>
  <si>
    <t>TorqStabLimitRat</t>
  </si>
  <si>
    <t>P 2.6.18.5</t>
  </si>
  <si>
    <t>FluxCircleStabG</t>
  </si>
  <si>
    <t>P 2.6.18.6</t>
  </si>
  <si>
    <t>FluxStabTC</t>
  </si>
  <si>
    <t>P 2.6.18.7</t>
  </si>
  <si>
    <t>FluxStabG</t>
  </si>
  <si>
    <t>P 2.6.18.8</t>
  </si>
  <si>
    <t>FluxStabCoeff</t>
  </si>
  <si>
    <t>P 2.6.18.9</t>
  </si>
  <si>
    <t>VoltStabGain</t>
  </si>
  <si>
    <t>P 2.6.18.10</t>
  </si>
  <si>
    <t>VoltageStabTC</t>
  </si>
  <si>
    <t>P 2.6.18.11</t>
  </si>
  <si>
    <t>VoltStabLimit</t>
  </si>
  <si>
    <t>P 2.7.1</t>
  </si>
  <si>
    <t>4mA Input Fault</t>
  </si>
  <si>
    <t>P 2.7.2</t>
  </si>
  <si>
    <t>4mA Fault Freq.</t>
  </si>
  <si>
    <t>P 2.7.3</t>
  </si>
  <si>
    <t>External Fault</t>
  </si>
  <si>
    <t>P 2.7.4</t>
  </si>
  <si>
    <t>Input Ph. Superv</t>
  </si>
  <si>
    <t>3 / Fault,Coast</t>
  </si>
  <si>
    <t>P 2.7.5</t>
  </si>
  <si>
    <t>UVolt Fault Resp</t>
  </si>
  <si>
    <t>0 / Fault Stored</t>
  </si>
  <si>
    <t>P 2.7.6</t>
  </si>
  <si>
    <t>OutputPh. Superv</t>
  </si>
  <si>
    <t>P 2.7.7</t>
  </si>
  <si>
    <t>Earth fault</t>
  </si>
  <si>
    <t>P 2.7.8</t>
  </si>
  <si>
    <t>Motor Therm Prot</t>
  </si>
  <si>
    <t>P 2.7.9</t>
  </si>
  <si>
    <t>MotAmbTempFactor</t>
  </si>
  <si>
    <t>P 2.7.10</t>
  </si>
  <si>
    <t>MTP f0 Current</t>
  </si>
  <si>
    <t>P 2.7.11</t>
  </si>
  <si>
    <t>MTP Motor T</t>
  </si>
  <si>
    <t>min</t>
  </si>
  <si>
    <t>P 2.7.12</t>
  </si>
  <si>
    <t>Motor Duty Cycle</t>
  </si>
  <si>
    <t>P 2.7.13</t>
  </si>
  <si>
    <t>Stall Protection</t>
  </si>
  <si>
    <t>P 2.7.14</t>
  </si>
  <si>
    <t>Stall Current</t>
  </si>
  <si>
    <t>P 2.7.15</t>
  </si>
  <si>
    <t>Stall Time Lim</t>
  </si>
  <si>
    <t>P 2.7.16</t>
  </si>
  <si>
    <t>Stall Freq Lim</t>
  </si>
  <si>
    <t>P 2.7.17</t>
  </si>
  <si>
    <t>Underload Protec</t>
  </si>
  <si>
    <t>P 2.7.18</t>
  </si>
  <si>
    <t>UP fnom Torque</t>
  </si>
  <si>
    <t>P 2.7.19</t>
  </si>
  <si>
    <t>UP f0 Torque</t>
  </si>
  <si>
    <t>P 2.7.20</t>
  </si>
  <si>
    <t>UP Time Limit</t>
  </si>
  <si>
    <t>P 2.7.21</t>
  </si>
  <si>
    <t>ThermistorF.Resp</t>
  </si>
  <si>
    <t>P 2.7.22</t>
  </si>
  <si>
    <t>FBComm.FaultResp</t>
  </si>
  <si>
    <t>P 2.7.23</t>
  </si>
  <si>
    <t>SlotComFaultResp</t>
  </si>
  <si>
    <t>P 2.7.24</t>
  </si>
  <si>
    <t>TBoard1 Numbers</t>
  </si>
  <si>
    <t>P 2.7.25</t>
  </si>
  <si>
    <t>TBoard Flt.Resp</t>
  </si>
  <si>
    <t>P 2.7.26</t>
  </si>
  <si>
    <t>TBoard1 Warn.Lim</t>
  </si>
  <si>
    <t>P 2.7.27</t>
  </si>
  <si>
    <t>TBoard1 Flt.Lim</t>
  </si>
  <si>
    <t>P 2.7.28</t>
  </si>
  <si>
    <t>Brake Fault</t>
  </si>
  <si>
    <t>1 / Warning</t>
  </si>
  <si>
    <t>P 2.7.29</t>
  </si>
  <si>
    <t>BrakeFaultDelay</t>
  </si>
  <si>
    <t>P 2.7.30</t>
  </si>
  <si>
    <t>SB Comm Fault</t>
  </si>
  <si>
    <t>P 2.7.31</t>
  </si>
  <si>
    <t>SB Fault Delay</t>
  </si>
  <si>
    <t>P 2.7.32</t>
  </si>
  <si>
    <t>Cooling F Delay</t>
  </si>
  <si>
    <t>P 2.7.33</t>
  </si>
  <si>
    <t>Speed Error</t>
  </si>
  <si>
    <t>P 2.7.34</t>
  </si>
  <si>
    <t>Speed Max. Diff.</t>
  </si>
  <si>
    <t>P 2.7.35</t>
  </si>
  <si>
    <t>SpeedErrorDelay</t>
  </si>
  <si>
    <t>P 2.7.36</t>
  </si>
  <si>
    <t>SafeDisable Mode</t>
  </si>
  <si>
    <t>0 / WngNotStored</t>
  </si>
  <si>
    <t>P 2.7.37</t>
  </si>
  <si>
    <t>TBoard2 Numbers</t>
  </si>
  <si>
    <t>P 2.7.38</t>
  </si>
  <si>
    <t>TBoard2 Warn.Lim</t>
  </si>
  <si>
    <t>P 2.7.39</t>
  </si>
  <si>
    <t>TBoard2 Flt.Lim</t>
  </si>
  <si>
    <t>P 2.7.40</t>
  </si>
  <si>
    <t>FB Fault Freq</t>
  </si>
  <si>
    <t>P 2.7.41</t>
  </si>
  <si>
    <t>P 2.7.42</t>
  </si>
  <si>
    <t>FB Fault Delay</t>
  </si>
  <si>
    <t>P 2.7.43</t>
  </si>
  <si>
    <t>FBFaultBackDelay</t>
  </si>
  <si>
    <t>P 2.7.44</t>
  </si>
  <si>
    <t>ResetDatalogger</t>
  </si>
  <si>
    <t>4 / No Change</t>
  </si>
  <si>
    <t>P 2.8.1</t>
  </si>
  <si>
    <t>Wait Time</t>
  </si>
  <si>
    <t>P 2.8.2</t>
  </si>
  <si>
    <t>Trial Time</t>
  </si>
  <si>
    <t>P 2.8.3</t>
  </si>
  <si>
    <t>P 2.8.4</t>
  </si>
  <si>
    <t>Undervolt. Tries</t>
  </si>
  <si>
    <t>P 2.8.5</t>
  </si>
  <si>
    <t>Overvolt. Tries</t>
  </si>
  <si>
    <t>P 2.8.6</t>
  </si>
  <si>
    <t>Overcurr. Tries</t>
  </si>
  <si>
    <t>P 2.8.7</t>
  </si>
  <si>
    <t>4mA Fault Tries</t>
  </si>
  <si>
    <t>P 2.8.8</t>
  </si>
  <si>
    <t>MotTempF Tries</t>
  </si>
  <si>
    <t>P 2.8.9</t>
  </si>
  <si>
    <t>Ext.Fault Tries</t>
  </si>
  <si>
    <t>P 2.8.10</t>
  </si>
  <si>
    <t>Underload tries</t>
  </si>
  <si>
    <t>P 2.9.1</t>
  </si>
  <si>
    <t>FB Min Scale</t>
  </si>
  <si>
    <t>P 2.9.2</t>
  </si>
  <si>
    <t>FB Max Scale</t>
  </si>
  <si>
    <t>P 2.9.3</t>
  </si>
  <si>
    <t>FB Data Out1 Sel</t>
  </si>
  <si>
    <t>P 2.9.4</t>
  </si>
  <si>
    <t>FB Data Out2 Sel</t>
  </si>
  <si>
    <t>P 2.9.5</t>
  </si>
  <si>
    <t>FB Data Out3 Sel</t>
  </si>
  <si>
    <t>P 2.9.6</t>
  </si>
  <si>
    <t>FB Data Out4 Sel</t>
  </si>
  <si>
    <t>P 2.9.7</t>
  </si>
  <si>
    <t>FB Data Out5 Sel</t>
  </si>
  <si>
    <t>P 2.9.8</t>
  </si>
  <si>
    <t>FB Data Out6 Sel</t>
  </si>
  <si>
    <t>P 2.9.9</t>
  </si>
  <si>
    <t>FB Data Out7 Sel</t>
  </si>
  <si>
    <t>P 2.9.10</t>
  </si>
  <si>
    <t>FB Data Out8 Sel</t>
  </si>
  <si>
    <t>P 2.9.11</t>
  </si>
  <si>
    <t>FB DataOut9 Sel</t>
  </si>
  <si>
    <t>P 2.9.12</t>
  </si>
  <si>
    <t>FB DataOut10 Sel</t>
  </si>
  <si>
    <t>P 2.9.13</t>
  </si>
  <si>
    <t>FB DataOut11 Sel</t>
  </si>
  <si>
    <t>P 2.9.14</t>
  </si>
  <si>
    <t>FB DataOut12 Sel</t>
  </si>
  <si>
    <t>P 2.9.15</t>
  </si>
  <si>
    <t>FB DataOut13 Sel</t>
  </si>
  <si>
    <t>P 2.9.16</t>
  </si>
  <si>
    <t>FB DataOut14 Sel</t>
  </si>
  <si>
    <t>P 2.9.17</t>
  </si>
  <si>
    <t>FB DataOut15 Sel</t>
  </si>
  <si>
    <t>P 2.9.18</t>
  </si>
  <si>
    <t>FB DataOut16 Sel</t>
  </si>
  <si>
    <t>P 2.9.19</t>
  </si>
  <si>
    <t>FB Data IN 1 Sel</t>
  </si>
  <si>
    <t>P 2.9.20</t>
  </si>
  <si>
    <t>FB Data IN 2 Sel</t>
  </si>
  <si>
    <t>P 2.9.21</t>
  </si>
  <si>
    <t>FB Data IN 3 Sel</t>
  </si>
  <si>
    <t>P 2.9.22</t>
  </si>
  <si>
    <t>FB Data IN 4 Sel</t>
  </si>
  <si>
    <t>P 2.9.23</t>
  </si>
  <si>
    <t>FB Data IN 5 Sel</t>
  </si>
  <si>
    <t>P 2.9.24</t>
  </si>
  <si>
    <t>FB Data IN 6 Sel</t>
  </si>
  <si>
    <t>P 2.9.25</t>
  </si>
  <si>
    <t>FB Data IN 7 Sel</t>
  </si>
  <si>
    <t>P 2.9.26</t>
  </si>
  <si>
    <t>FB Data IN 8 Sel</t>
  </si>
  <si>
    <t>P 2.9.27</t>
  </si>
  <si>
    <t>FB Data IN 9 Sel</t>
  </si>
  <si>
    <t>P 2.9.28</t>
  </si>
  <si>
    <t>FB Data IN10 Sel</t>
  </si>
  <si>
    <t>P 2.9.29</t>
  </si>
  <si>
    <t>FB Data IN11 Sel</t>
  </si>
  <si>
    <t>P 2.9.30</t>
  </si>
  <si>
    <t>FB Data IN12 Sel</t>
  </si>
  <si>
    <t>P 2.9.31</t>
  </si>
  <si>
    <t>FB Data IN13 Sel</t>
  </si>
  <si>
    <t>P 2.9.32</t>
  </si>
  <si>
    <t>FB Data IN14 Sel</t>
  </si>
  <si>
    <t>P 2.9.33</t>
  </si>
  <si>
    <t>FB Data IN15 Sel</t>
  </si>
  <si>
    <t>P 2.9.34</t>
  </si>
  <si>
    <t>FB Data IN16 Sel</t>
  </si>
  <si>
    <t>P 2.9.35</t>
  </si>
  <si>
    <t>FB StateMachine</t>
  </si>
  <si>
    <t>1 / ProfiDrive</t>
  </si>
  <si>
    <t>P 2.9.36</t>
  </si>
  <si>
    <t>FB Mode SlotD</t>
  </si>
  <si>
    <t>1 / Extended</t>
  </si>
  <si>
    <t>P 2.9.37</t>
  </si>
  <si>
    <t>FB Mode SlotE</t>
  </si>
  <si>
    <t>0 / Normal</t>
  </si>
  <si>
    <t>P 2.10.1</t>
  </si>
  <si>
    <t>Torque Limit</t>
  </si>
  <si>
    <t>P 2.10.2</t>
  </si>
  <si>
    <t>TorqLimCtrl P</t>
  </si>
  <si>
    <t>P 2.10.3</t>
  </si>
  <si>
    <t>TorqLimCtrl I</t>
  </si>
  <si>
    <t>P 2.10.4</t>
  </si>
  <si>
    <t>Torq Ref Select</t>
  </si>
  <si>
    <t>P 2.10.5</t>
  </si>
  <si>
    <t>Torq Ref Max</t>
  </si>
  <si>
    <t>P 2.10.6</t>
  </si>
  <si>
    <t>Torq Ref Min</t>
  </si>
  <si>
    <t>P 2.10.7</t>
  </si>
  <si>
    <t>Torq Speed Limit</t>
  </si>
  <si>
    <t>1 / Freq Ref</t>
  </si>
  <si>
    <t>P 2.10.8</t>
  </si>
  <si>
    <t>OL TC Min Freq</t>
  </si>
  <si>
    <t>P 2.10.9</t>
  </si>
  <si>
    <t>OL TorqCtrl P</t>
  </si>
  <si>
    <t>P 2.10.10</t>
  </si>
  <si>
    <t>OL TorqCtrl I</t>
  </si>
  <si>
    <t>P 2.10.11</t>
  </si>
  <si>
    <t>TorqSpeedLimitCL</t>
  </si>
  <si>
    <t>2 / RampOut - +</t>
  </si>
  <si>
    <t>P 2.10.12</t>
  </si>
  <si>
    <t>TorqRefFilterTC</t>
  </si>
  <si>
    <t>P 2.10.13</t>
  </si>
  <si>
    <t>Window Neg</t>
  </si>
  <si>
    <t>P 2.10.14</t>
  </si>
  <si>
    <t>Window Pos</t>
  </si>
  <si>
    <t>P 2.10.15</t>
  </si>
  <si>
    <t>Window Neg Off</t>
  </si>
  <si>
    <t>P 2.10.16</t>
  </si>
  <si>
    <t>Window Pos Off</t>
  </si>
  <si>
    <t>P 2.10.17</t>
  </si>
  <si>
    <t>SPC OutTorqLim.</t>
  </si>
  <si>
    <t>P 2.11.1</t>
  </si>
  <si>
    <t>MF Mode</t>
  </si>
  <si>
    <t>P 2.11.2</t>
  </si>
  <si>
    <t>FollowerStopFunc</t>
  </si>
  <si>
    <t>2 / As Master</t>
  </si>
  <si>
    <t>P 2.11.3</t>
  </si>
  <si>
    <t>Follower Ref Sel</t>
  </si>
  <si>
    <t>18 / Master Ramp</t>
  </si>
  <si>
    <t>P 2.11.4</t>
  </si>
  <si>
    <t>FollowerTorq Sel</t>
  </si>
  <si>
    <t>9 / MasterTorque</t>
  </si>
  <si>
    <t>P 2.11.5</t>
  </si>
  <si>
    <t>Speed Share</t>
  </si>
  <si>
    <t>P 2.11.6</t>
  </si>
  <si>
    <t>Load Share</t>
  </si>
  <si>
    <t>P 2.11.7</t>
  </si>
  <si>
    <t>P 2.11.8</t>
  </si>
  <si>
    <t>Follower Fault</t>
  </si>
  <si>
    <t>P 2.12.1</t>
  </si>
  <si>
    <t>S Stop Response</t>
  </si>
  <si>
    <t>0 / No action</t>
  </si>
  <si>
    <t>P 2.12.2</t>
  </si>
  <si>
    <t>SLS Response</t>
  </si>
  <si>
    <t>P 2.12.3</t>
  </si>
  <si>
    <t>SDI Response</t>
  </si>
  <si>
    <t>P 3.1</t>
  </si>
  <si>
    <t>Control Place</t>
  </si>
  <si>
    <t>P 3.3</t>
  </si>
  <si>
    <t>Keypad Direction</t>
  </si>
  <si>
    <t>0 / Forward</t>
  </si>
  <si>
    <t>P 3.4</t>
  </si>
  <si>
    <t>StopButtonActive</t>
  </si>
  <si>
    <t>P 3.6</t>
  </si>
  <si>
    <t>License Key</t>
  </si>
  <si>
    <t>P 6.3.4</t>
  </si>
  <si>
    <t>Autom. BackUp</t>
  </si>
  <si>
    <t>1 / No</t>
  </si>
  <si>
    <t>P 6.5.2</t>
  </si>
  <si>
    <t>Parameter Lock</t>
  </si>
  <si>
    <t>0 / ChangeEnable</t>
  </si>
  <si>
    <t>P 6.5.3</t>
  </si>
  <si>
    <t>Startup wizard</t>
  </si>
  <si>
    <t>P 6.5.4</t>
  </si>
  <si>
    <t>Multimon. items</t>
  </si>
  <si>
    <t>P 6.5.5</t>
  </si>
  <si>
    <t>OPTAF Remove</t>
  </si>
  <si>
    <t>P 6.6.1</t>
  </si>
  <si>
    <t>Default page</t>
  </si>
  <si>
    <t>1.20.1.</t>
  </si>
  <si>
    <t>P 6.6.2</t>
  </si>
  <si>
    <t>Default page/OM</t>
  </si>
  <si>
    <t>P 6.6.3</t>
  </si>
  <si>
    <t>Timeout time</t>
  </si>
  <si>
    <t>P 6.6.4</t>
  </si>
  <si>
    <t>Contrast</t>
  </si>
  <si>
    <t>P 6.6.5</t>
  </si>
  <si>
    <t>Backlight time</t>
  </si>
  <si>
    <t>P 6.7.1</t>
  </si>
  <si>
    <t>InternBrakeRes</t>
  </si>
  <si>
    <t>0 / Not conn.</t>
  </si>
  <si>
    <t>P 6.7.2</t>
  </si>
  <si>
    <t>Fan control</t>
  </si>
  <si>
    <t>0 / Continuous</t>
  </si>
  <si>
    <t>P 6.7.3</t>
  </si>
  <si>
    <t>HMI ACK timeout</t>
  </si>
  <si>
    <t>P 6.7.4</t>
  </si>
  <si>
    <t>HMI retry</t>
  </si>
  <si>
    <t>P 6.7.5</t>
  </si>
  <si>
    <t>Sine Filter</t>
  </si>
  <si>
    <t>P 6.7.6</t>
  </si>
  <si>
    <t>Pre-Charge Mode</t>
  </si>
  <si>
    <t>0 / Normal FC</t>
  </si>
  <si>
    <t>P 7.1.1.1</t>
  </si>
  <si>
    <t>AI1 mode</t>
  </si>
  <si>
    <t>3 / 0...10V</t>
  </si>
  <si>
    <t>P 7.1.1.2</t>
  </si>
  <si>
    <t>AI2 mode</t>
  </si>
  <si>
    <t>1 / 0...20mA</t>
  </si>
  <si>
    <t>P 7.1.1.3</t>
  </si>
  <si>
    <t>AO1 mode</t>
  </si>
  <si>
    <t>Comm. Protocol</t>
  </si>
  <si>
    <t>Comm. Time-out</t>
  </si>
  <si>
    <t>Show to Appl. As</t>
  </si>
  <si>
    <t>IP Mode</t>
  </si>
  <si>
    <t>1 / Static IP</t>
  </si>
  <si>
    <t>2 / DHCP</t>
  </si>
  <si>
    <t>IP Part 1</t>
  </si>
  <si>
    <t>IP Part 2</t>
  </si>
  <si>
    <t>IP Part 3</t>
  </si>
  <si>
    <t>IP Part 4</t>
  </si>
  <si>
    <t>Subnet mask P1</t>
  </si>
  <si>
    <t>Subnet mask P2</t>
  </si>
  <si>
    <t>Subnet mask P3</t>
  </si>
  <si>
    <t>Subnet mask P4</t>
  </si>
  <si>
    <t>Default GW P1</t>
  </si>
  <si>
    <t>Default GW P2</t>
  </si>
  <si>
    <t>Default GW P3</t>
  </si>
  <si>
    <t>Default GW P4</t>
  </si>
  <si>
    <t>Speed/Duplex</t>
  </si>
  <si>
    <t>1 / Autoneg.</t>
  </si>
  <si>
    <t>IP Port Filter</t>
  </si>
  <si>
    <t>Drive PC Tool</t>
  </si>
  <si>
    <t>SW Link Failure</t>
  </si>
  <si>
    <t xml:space="preserve">0 / </t>
  </si>
  <si>
    <t>EIP Output inst.</t>
  </si>
  <si>
    <t>EIP Input inst.</t>
  </si>
  <si>
    <t xml:space="preserve">2 / 71 </t>
  </si>
  <si>
    <t>EIP ProdCodeOffs</t>
  </si>
  <si>
    <t>ModbusUnitIdent</t>
  </si>
  <si>
    <t>NOS Device ID</t>
  </si>
  <si>
    <t>SNTP Mode</t>
  </si>
  <si>
    <t>1 / Disabled</t>
  </si>
  <si>
    <t>Server 1 IP P1</t>
  </si>
  <si>
    <t>Server 1 IP P2</t>
  </si>
  <si>
    <t>Server 1 IP P3</t>
  </si>
  <si>
    <t>Server 1 IP P4</t>
  </si>
  <si>
    <t>Server 2 IP P1</t>
  </si>
  <si>
    <t>Server 2 IP P2</t>
  </si>
  <si>
    <t>Server 2 IP P3</t>
  </si>
  <si>
    <t>Server 2 IP P4</t>
  </si>
  <si>
    <t>Time Interval</t>
  </si>
  <si>
    <t>Time Offset H</t>
  </si>
  <si>
    <t>Time Offset M</t>
  </si>
  <si>
    <t>SNTP Port</t>
  </si>
  <si>
    <t>Index</t>
    <phoneticPr fontId="2" type="noConversion"/>
  </si>
  <si>
    <t>Variable Text</t>
    <phoneticPr fontId="2" type="noConversion"/>
  </si>
  <si>
    <t>Unit</t>
    <phoneticPr fontId="2" type="noConversion"/>
  </si>
  <si>
    <t>ID</t>
    <phoneticPr fontId="2" type="noConversion"/>
  </si>
  <si>
    <t>101</t>
  </si>
  <si>
    <t>102</t>
  </si>
  <si>
    <t>103</t>
  </si>
  <si>
    <t>104</t>
  </si>
  <si>
    <t>107</t>
  </si>
  <si>
    <t>400</t>
  </si>
  <si>
    <t>110</t>
  </si>
  <si>
    <t>111</t>
  </si>
  <si>
    <t>112</t>
  </si>
  <si>
    <t>113</t>
  </si>
  <si>
    <t>120</t>
  </si>
  <si>
    <t>117</t>
  </si>
  <si>
    <t>121</t>
  </si>
  <si>
    <t>122</t>
  </si>
  <si>
    <t>124</t>
  </si>
  <si>
    <t>105</t>
  </si>
  <si>
    <t>106</t>
  </si>
  <si>
    <t>126</t>
  </si>
  <si>
    <t>127</t>
  </si>
  <si>
    <t>128</t>
  </si>
  <si>
    <t>129</t>
  </si>
  <si>
    <t>130</t>
  </si>
  <si>
    <t>300</t>
  </si>
  <si>
    <t>331</t>
  </si>
  <si>
    <t>367</t>
  </si>
  <si>
    <t>493</t>
  </si>
  <si>
    <t>494</t>
  </si>
  <si>
    <t>495</t>
  </si>
  <si>
    <t>377</t>
  </si>
  <si>
    <t>1083</t>
  </si>
  <si>
    <t>324</t>
  </si>
  <si>
    <t>320</t>
  </si>
  <si>
    <t>321</t>
  </si>
  <si>
    <t>322</t>
  </si>
  <si>
    <t>303</t>
  </si>
  <si>
    <t>304</t>
  </si>
  <si>
    <t>384</t>
  </si>
  <si>
    <t>385</t>
  </si>
  <si>
    <t>386</t>
  </si>
  <si>
    <t>165</t>
  </si>
  <si>
    <t>388</t>
  </si>
  <si>
    <t>329</t>
  </si>
  <si>
    <t>325</t>
  </si>
  <si>
    <t>326</t>
  </si>
  <si>
    <t>327</t>
  </si>
  <si>
    <t>393</t>
  </si>
  <si>
    <t>394</t>
  </si>
  <si>
    <t>395</t>
  </si>
  <si>
    <t>396</t>
  </si>
  <si>
    <t>397</t>
  </si>
  <si>
    <t>166</t>
  </si>
  <si>
    <t>1257</t>
  </si>
  <si>
    <t>141</t>
  </si>
  <si>
    <t>142</t>
  </si>
  <si>
    <t>143</t>
  </si>
  <si>
    <t>144</t>
  </si>
  <si>
    <t>145</t>
  </si>
  <si>
    <t>151</t>
  </si>
  <si>
    <t>152</t>
  </si>
  <si>
    <t>153</t>
  </si>
  <si>
    <t>154</t>
  </si>
  <si>
    <t>155</t>
  </si>
  <si>
    <t>156</t>
  </si>
  <si>
    <t>162</t>
  </si>
  <si>
    <t>1262</t>
  </si>
  <si>
    <t>399</t>
  </si>
  <si>
    <t>401</t>
  </si>
  <si>
    <t>402</t>
  </si>
  <si>
    <t>485</t>
  </si>
  <si>
    <t>1087</t>
  </si>
  <si>
    <t>179</t>
  </si>
  <si>
    <t>1088</t>
  </si>
  <si>
    <t>403</t>
  </si>
  <si>
    <t>404</t>
  </si>
  <si>
    <t>407</t>
  </si>
  <si>
    <t>412</t>
  </si>
  <si>
    <t>1288</t>
  </si>
  <si>
    <t>419</t>
  </si>
  <si>
    <t>1289</t>
  </si>
  <si>
    <t>420</t>
  </si>
  <si>
    <t>1290</t>
  </si>
  <si>
    <t>421</t>
  </si>
  <si>
    <t>1285</t>
  </si>
  <si>
    <t>417</t>
  </si>
  <si>
    <t>1286</t>
  </si>
  <si>
    <t>418</t>
  </si>
  <si>
    <t>414</t>
  </si>
  <si>
    <t>405</t>
  </si>
  <si>
    <t>406</t>
  </si>
  <si>
    <t>408</t>
  </si>
  <si>
    <t>415</t>
  </si>
  <si>
    <t>416</t>
  </si>
  <si>
    <t>413</t>
  </si>
  <si>
    <t>422</t>
  </si>
  <si>
    <t>409</t>
  </si>
  <si>
    <t>410</t>
  </si>
  <si>
    <t>1276</t>
  </si>
  <si>
    <t>411</t>
  </si>
  <si>
    <t>1287</t>
  </si>
  <si>
    <t>496</t>
  </si>
  <si>
    <t>164</t>
  </si>
  <si>
    <t>750</t>
  </si>
  <si>
    <t>1267</t>
  </si>
  <si>
    <t>1210</t>
  </si>
  <si>
    <t>1365</t>
  </si>
  <si>
    <t>1499</t>
  </si>
  <si>
    <t>532</t>
  </si>
  <si>
    <t>530</t>
  </si>
  <si>
    <t>1278</t>
  </si>
  <si>
    <t>531</t>
  </si>
  <si>
    <t>1090</t>
  </si>
  <si>
    <t>1213</t>
  </si>
  <si>
    <t>1092</t>
  </si>
  <si>
    <t>1209</t>
  </si>
  <si>
    <t>1385</t>
  </si>
  <si>
    <t>214</t>
  </si>
  <si>
    <t>486</t>
  </si>
  <si>
    <t>1300</t>
  </si>
  <si>
    <t>312</t>
  </si>
  <si>
    <t>487</t>
  </si>
  <si>
    <t>488</t>
  </si>
  <si>
    <t>1587</t>
  </si>
  <si>
    <t>1217</t>
  </si>
  <si>
    <t>1060</t>
  </si>
  <si>
    <t>489</t>
  </si>
  <si>
    <t>1301</t>
  </si>
  <si>
    <t>490</t>
  </si>
  <si>
    <t>491</t>
  </si>
  <si>
    <t>492</t>
  </si>
  <si>
    <t>1588</t>
  </si>
  <si>
    <t>1061</t>
  </si>
  <si>
    <t>1316</t>
  </si>
  <si>
    <t>432</t>
  </si>
  <si>
    <t>433</t>
  </si>
  <si>
    <t>1305</t>
  </si>
  <si>
    <t>434</t>
  </si>
  <si>
    <t>1306</t>
  </si>
  <si>
    <t>435</t>
  </si>
  <si>
    <t>436</t>
  </si>
  <si>
    <t>1304</t>
  </si>
  <si>
    <t>437</t>
  </si>
  <si>
    <t>1295</t>
  </si>
  <si>
    <t>438</t>
  </si>
  <si>
    <t>439</t>
  </si>
  <si>
    <t>440</t>
  </si>
  <si>
    <t>441</t>
  </si>
  <si>
    <t>1296</t>
  </si>
  <si>
    <t>442</t>
  </si>
  <si>
    <t>443</t>
  </si>
  <si>
    <t>444</t>
  </si>
  <si>
    <t>1297</t>
  </si>
  <si>
    <t>445</t>
  </si>
  <si>
    <t>1298</t>
  </si>
  <si>
    <t>446</t>
  </si>
  <si>
    <t>447</t>
  </si>
  <si>
    <t>448</t>
  </si>
  <si>
    <t>1317</t>
  </si>
  <si>
    <t>449</t>
  </si>
  <si>
    <t>450</t>
  </si>
  <si>
    <t>1324</t>
  </si>
  <si>
    <t>451</t>
  </si>
  <si>
    <t>452</t>
  </si>
  <si>
    <t>453</t>
  </si>
  <si>
    <t>454</t>
  </si>
  <si>
    <t>1307</t>
  </si>
  <si>
    <t>455</t>
  </si>
  <si>
    <t>456</t>
  </si>
  <si>
    <t>457</t>
  </si>
  <si>
    <t>169</t>
  </si>
  <si>
    <t>1311</t>
  </si>
  <si>
    <t>170</t>
  </si>
  <si>
    <t>1299</t>
  </si>
  <si>
    <t>1218</t>
  </si>
  <si>
    <t>1080</t>
  </si>
  <si>
    <t>756</t>
  </si>
  <si>
    <t>315</t>
  </si>
  <si>
    <t>316</t>
  </si>
  <si>
    <t>346</t>
  </si>
  <si>
    <t>347</t>
  </si>
  <si>
    <t>348</t>
  </si>
  <si>
    <t>1362</t>
  </si>
  <si>
    <t>349</t>
  </si>
  <si>
    <t>350</t>
  </si>
  <si>
    <t>351</t>
  </si>
  <si>
    <t>352</t>
  </si>
  <si>
    <t>353</t>
  </si>
  <si>
    <t>354</t>
  </si>
  <si>
    <t>1352</t>
  </si>
  <si>
    <t>355</t>
  </si>
  <si>
    <t>356</t>
  </si>
  <si>
    <t>357</t>
  </si>
  <si>
    <t>358</t>
  </si>
  <si>
    <t>1085</t>
  </si>
  <si>
    <t>464</t>
  </si>
  <si>
    <t>307</t>
  </si>
  <si>
    <t>308</t>
  </si>
  <si>
    <t>309</t>
  </si>
  <si>
    <t>310</t>
  </si>
  <si>
    <t>311</t>
  </si>
  <si>
    <t>375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</si>
  <si>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</si>
  <si>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</si>
  <si>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</si>
  <si>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</si>
  <si>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</si>
  <si>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</si>
  <si>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</si>
  <si>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</si>
  <si>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</si>
  <si>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</si>
  <si>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</si>
  <si>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</si>
  <si>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</si>
  <si>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</si>
  <si>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</si>
  <si>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</si>
  <si>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</si>
  <si>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</si>
  <si>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</si>
  <si>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</si>
  <si>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</si>
  <si>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</si>
  <si>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</si>
  <si>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515</t>
  </si>
  <si>
    <t>516</t>
  </si>
  <si>
    <t>520</t>
  </si>
  <si>
    <t>519</t>
  </si>
  <si>
    <t>1239</t>
  </si>
  <si>
    <t>1240</t>
  </si>
  <si>
    <t>1084</t>
  </si>
  <si>
    <t>1516</t>
  </si>
  <si>
    <t>1900</t>
  </si>
  <si>
    <t>1062</t>
  </si>
  <si>
    <t>1241</t>
  </si>
  <si>
    <t>509</t>
  </si>
  <si>
    <t>510</t>
  </si>
  <si>
    <t>511</t>
  </si>
  <si>
    <t>512</t>
  </si>
  <si>
    <t>513</t>
  </si>
  <si>
    <t>514</t>
  </si>
  <si>
    <t>518</t>
  </si>
  <si>
    <t>0 / Freq Control</t>
  </si>
  <si>
    <t>600</t>
  </si>
  <si>
    <t>601</t>
  </si>
  <si>
    <t>607</t>
  </si>
  <si>
    <t>608</t>
  </si>
  <si>
    <t>521</t>
  </si>
  <si>
    <t>620</t>
  </si>
  <si>
    <t>631</t>
  </si>
  <si>
    <t>1424</t>
  </si>
  <si>
    <t>656</t>
  </si>
  <si>
    <t>0 / None</t>
  </si>
  <si>
    <t>109</t>
  </si>
  <si>
    <t>0 / Linear</t>
  </si>
  <si>
    <t>108</t>
  </si>
  <si>
    <t>602</t>
  </si>
  <si>
    <t>603</t>
  </si>
  <si>
    <t>604</t>
  </si>
  <si>
    <t>605</t>
  </si>
  <si>
    <t>606</t>
  </si>
  <si>
    <t>637</t>
  </si>
  <si>
    <t>638</t>
  </si>
  <si>
    <t>0 / Disabled</t>
  </si>
  <si>
    <t>534</t>
  </si>
  <si>
    <t>1790</t>
  </si>
  <si>
    <t>1693</t>
  </si>
  <si>
    <t>612</t>
  </si>
  <si>
    <t>613</t>
  </si>
  <si>
    <t>614</t>
  </si>
  <si>
    <t>626</t>
  </si>
  <si>
    <t>619</t>
  </si>
  <si>
    <t>627</t>
  </si>
  <si>
    <t>628</t>
  </si>
  <si>
    <t>615</t>
  </si>
  <si>
    <t>616</t>
  </si>
  <si>
    <t>621</t>
  </si>
  <si>
    <t>633</t>
  </si>
  <si>
    <t>634</t>
  </si>
  <si>
    <t>618</t>
  </si>
  <si>
    <t>617</t>
  </si>
  <si>
    <t>657</t>
  </si>
  <si>
    <t>645</t>
  </si>
  <si>
    <t>646</t>
  </si>
  <si>
    <t>1402</t>
  </si>
  <si>
    <t>1401</t>
  </si>
  <si>
    <t>1250</t>
  </si>
  <si>
    <t>655</t>
  </si>
  <si>
    <t>650</t>
  </si>
  <si>
    <t>649</t>
  </si>
  <si>
    <t>1382</t>
  </si>
  <si>
    <t>1691</t>
  </si>
  <si>
    <t>1756</t>
  </si>
  <si>
    <t>1566</t>
  </si>
  <si>
    <t>1244</t>
  </si>
  <si>
    <t>651</t>
  </si>
  <si>
    <t>652</t>
  </si>
  <si>
    <t>1355</t>
  </si>
  <si>
    <t>1356</t>
  </si>
  <si>
    <t>1357</t>
  </si>
  <si>
    <t>1358</t>
  </si>
  <si>
    <t>1359</t>
  </si>
  <si>
    <t>1360</t>
  </si>
  <si>
    <t>1361</t>
  </si>
  <si>
    <t>1363</t>
  </si>
  <si>
    <t>1364</t>
  </si>
  <si>
    <t>1366</t>
  </si>
  <si>
    <t>1367</t>
  </si>
  <si>
    <t>1368</t>
  </si>
  <si>
    <t>1369</t>
  </si>
  <si>
    <t>662</t>
  </si>
  <si>
    <t>664</t>
  </si>
  <si>
    <t>665</t>
  </si>
  <si>
    <t>667</t>
  </si>
  <si>
    <t>674</t>
  </si>
  <si>
    <t>673</t>
  </si>
  <si>
    <t>668</t>
  </si>
  <si>
    <t>669</t>
  </si>
  <si>
    <t>670</t>
  </si>
  <si>
    <t>1252</t>
  </si>
  <si>
    <t>1253</t>
  </si>
  <si>
    <t>1412</t>
  </si>
  <si>
    <t>1413</t>
  </si>
  <si>
    <t>1414</t>
  </si>
  <si>
    <t>1720</t>
  </si>
  <si>
    <t>1550</t>
  </si>
  <si>
    <t>1551</t>
  </si>
  <si>
    <t>1797</t>
  </si>
  <si>
    <t>1796</t>
  </si>
  <si>
    <t>1738</t>
  </si>
  <si>
    <t>1552</t>
  </si>
  <si>
    <t>1553</t>
  </si>
  <si>
    <t>700</t>
  </si>
  <si>
    <t>728</t>
  </si>
  <si>
    <t>2 / Fault</t>
  </si>
  <si>
    <t>701</t>
  </si>
  <si>
    <t>730</t>
  </si>
  <si>
    <t>727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</si>
  <si>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</si>
  <si>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</si>
  <si>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</si>
  <si>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</si>
  <si>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</si>
  <si>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</si>
  <si>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</si>
  <si>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</si>
  <si>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</si>
  <si>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</si>
  <si>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</si>
  <si>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</si>
  <si>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</si>
  <si>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</si>
  <si>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</si>
  <si>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732</t>
  </si>
  <si>
    <t>733</t>
  </si>
  <si>
    <t>734</t>
  </si>
  <si>
    <t>739</t>
  </si>
  <si>
    <t>1248</t>
  </si>
  <si>
    <t>740</t>
  </si>
  <si>
    <t>741</t>
  </si>
  <si>
    <t>742</t>
  </si>
  <si>
    <t>1082</t>
  </si>
  <si>
    <t>751</t>
  </si>
  <si>
    <t>752</t>
  </si>
  <si>
    <t>753</t>
  </si>
  <si>
    <t>754</t>
  </si>
  <si>
    <t>755</t>
  </si>
  <si>
    <t>743</t>
  </si>
  <si>
    <t>745</t>
  </si>
  <si>
    <t>746</t>
  </si>
  <si>
    <t>1801</t>
  </si>
  <si>
    <t>776</t>
  </si>
  <si>
    <t>1850</t>
  </si>
  <si>
    <t>1851</t>
  </si>
  <si>
    <t>1857</t>
  </si>
  <si>
    <t>717</t>
  </si>
  <si>
    <t>718</t>
  </si>
  <si>
    <t>719</t>
  </si>
  <si>
    <t>720</t>
  </si>
  <si>
    <t>721</t>
  </si>
  <si>
    <t>722</t>
  </si>
  <si>
    <t>723</t>
  </si>
  <si>
    <t>726</t>
  </si>
  <si>
    <t>725</t>
  </si>
  <si>
    <t>738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</si>
  <si>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</si>
  <si>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</si>
  <si>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</si>
  <si>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</si>
  <si>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</si>
  <si>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</si>
  <si>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</si>
  <si>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</si>
  <si>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</si>
  <si>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</si>
  <si>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558</t>
  </si>
  <si>
    <t>559</t>
  </si>
  <si>
    <t>560</t>
  </si>
  <si>
    <t>561</t>
  </si>
  <si>
    <t>562</t>
  </si>
  <si>
    <t>563</t>
  </si>
  <si>
    <t>564</t>
  </si>
  <si>
    <t>565</t>
  </si>
  <si>
    <t>876</t>
  </si>
  <si>
    <t>877</t>
  </si>
  <si>
    <t>878</t>
  </si>
  <si>
    <t>879</t>
  </si>
  <si>
    <t>880</t>
  </si>
  <si>
    <t>881</t>
  </si>
  <si>
    <t>882</t>
  </si>
  <si>
    <t>883</t>
  </si>
  <si>
    <t>550</t>
  </si>
  <si>
    <t>551</t>
  </si>
  <si>
    <t>552</t>
  </si>
  <si>
    <t>553</t>
  </si>
  <si>
    <t>554</t>
  </si>
  <si>
    <t>555</t>
  </si>
  <si>
    <t>556</t>
  </si>
  <si>
    <t>557</t>
  </si>
  <si>
    <t>0 / Standard</t>
  </si>
  <si>
    <t>896</t>
  </si>
  <si>
    <t>861</t>
  </si>
  <si>
    <t>862</t>
  </si>
  <si>
    <t>609</t>
  </si>
  <si>
    <t>610</t>
  </si>
  <si>
    <t>611</t>
  </si>
  <si>
    <t>641</t>
  </si>
  <si>
    <t>642</t>
  </si>
  <si>
    <t>643</t>
  </si>
  <si>
    <t>644</t>
  </si>
  <si>
    <t>636</t>
  </si>
  <si>
    <t>639</t>
  </si>
  <si>
    <t>640</t>
  </si>
  <si>
    <t>1089</t>
  </si>
  <si>
    <t>1081</t>
  </si>
  <si>
    <t>1093</t>
  </si>
  <si>
    <t>1536</t>
  </si>
  <si>
    <t>542</t>
  </si>
  <si>
    <t>543</t>
  </si>
  <si>
    <t>544</t>
  </si>
  <si>
    <t>P 2.13.1</t>
  </si>
  <si>
    <t>CondBaseMonFMode</t>
  </si>
  <si>
    <t>3540</t>
  </si>
  <si>
    <t>P 2.13.2.1</t>
  </si>
  <si>
    <t>Baseline Start</t>
  </si>
  <si>
    <t>3501</t>
  </si>
  <si>
    <t>P 2.13.2.2</t>
  </si>
  <si>
    <t>Baseline MinFreq</t>
  </si>
  <si>
    <t>3502</t>
  </si>
  <si>
    <t>P 2.13.2.3</t>
  </si>
  <si>
    <t>Baseline MaxFreq</t>
  </si>
  <si>
    <t>3503</t>
  </si>
  <si>
    <t>P 2.13.2.4</t>
  </si>
  <si>
    <t xml:space="preserve">Baseline RunDur </t>
  </si>
  <si>
    <t>3504</t>
  </si>
  <si>
    <t>P 2.13.2.5</t>
  </si>
  <si>
    <t>Modified Array</t>
  </si>
  <si>
    <t>0 / FreqPoints</t>
  </si>
  <si>
    <t>3506</t>
  </si>
  <si>
    <t>P 2.13.2.6</t>
  </si>
  <si>
    <t>Modified Point</t>
  </si>
  <si>
    <t>3507</t>
  </si>
  <si>
    <t>P 2.13.2.7</t>
  </si>
  <si>
    <t>Modified Value</t>
  </si>
  <si>
    <t>3508</t>
  </si>
  <si>
    <t>P 2.13.2.8</t>
  </si>
  <si>
    <t>Modified Activ.</t>
  </si>
  <si>
    <t>3505</t>
  </si>
  <si>
    <t>P 2.13.2.9</t>
  </si>
  <si>
    <t>Baseline DataSel</t>
  </si>
  <si>
    <t>3509</t>
  </si>
  <si>
    <t>P 2.13.3.1</t>
  </si>
  <si>
    <t>LineFrequency</t>
  </si>
  <si>
    <t>1913</t>
  </si>
  <si>
    <t>P 2.13.3.2</t>
  </si>
  <si>
    <t>LineFreqHyst</t>
  </si>
  <si>
    <t>1914</t>
  </si>
  <si>
    <t>P 2.13.3.3.1</t>
  </si>
  <si>
    <t>MeanFactor</t>
  </si>
  <si>
    <t>3511</t>
  </si>
  <si>
    <t>P 2.13.3.3.2</t>
  </si>
  <si>
    <t>MinFactor</t>
  </si>
  <si>
    <t>3512</t>
  </si>
  <si>
    <t>P 2.13.3.3.3</t>
  </si>
  <si>
    <t>MaxFactor</t>
  </si>
  <si>
    <t>3513</t>
  </si>
  <si>
    <t>P 2.13.3.3.4</t>
  </si>
  <si>
    <t>StdFactor</t>
  </si>
  <si>
    <t>3514</t>
  </si>
  <si>
    <t>P 2.13.3.3.5</t>
  </si>
  <si>
    <t>Interpol.Type</t>
  </si>
  <si>
    <t>1 / Linear</t>
  </si>
  <si>
    <t>3515</t>
  </si>
  <si>
    <t>P 2.13.3.4.1</t>
  </si>
  <si>
    <t>Warning S1 Mode</t>
  </si>
  <si>
    <t>0 / Abs. Value</t>
  </si>
  <si>
    <t>3516</t>
  </si>
  <si>
    <t>P 2.13.3.4.2</t>
  </si>
  <si>
    <t>Warning S1 High</t>
  </si>
  <si>
    <t>3517</t>
  </si>
  <si>
    <t>P 2.13.3.4.3</t>
  </si>
  <si>
    <t>Warning S1 Delay</t>
  </si>
  <si>
    <t>3518</t>
  </si>
  <si>
    <t>P 2.13.3.4.4</t>
  </si>
  <si>
    <t>Warning S2 Mode</t>
  </si>
  <si>
    <t>3519</t>
  </si>
  <si>
    <t>P 2.13.3.4.5</t>
  </si>
  <si>
    <t>Warning S2 High</t>
  </si>
  <si>
    <t>3520</t>
  </si>
  <si>
    <t>P 2.13.3.4.6</t>
  </si>
  <si>
    <t>Warning S2 Delay</t>
  </si>
  <si>
    <t>3521</t>
  </si>
  <si>
    <t>P 2.13.3.4.7</t>
  </si>
  <si>
    <t>Alarm/Fault Mode</t>
  </si>
  <si>
    <t>3522</t>
  </si>
  <si>
    <t>P 2.13.3.4.8</t>
  </si>
  <si>
    <t>Alarm/Fault High</t>
  </si>
  <si>
    <t>3523</t>
  </si>
  <si>
    <t>P 2.13.3.4.9</t>
  </si>
  <si>
    <t>Alam/Fault Delay</t>
  </si>
  <si>
    <t>3524</t>
  </si>
  <si>
    <t>P 2.13.3.5.1</t>
  </si>
  <si>
    <t>WarningS1Counter</t>
  </si>
  <si>
    <t>3541</t>
  </si>
  <si>
    <t>P 2.13.3.5.2</t>
  </si>
  <si>
    <t>WarningS2Counter</t>
  </si>
  <si>
    <t>3542</t>
  </si>
  <si>
    <t>P 2.13.3.5.3</t>
  </si>
  <si>
    <t>AlarmCounter</t>
  </si>
  <si>
    <t>3543</t>
  </si>
  <si>
    <t>P 2.13.3.5.4</t>
  </si>
  <si>
    <t>StopCounterDelay</t>
  </si>
  <si>
    <t>3549</t>
  </si>
  <si>
    <t>P 2.13.3.6.1</t>
  </si>
  <si>
    <t>3526</t>
  </si>
  <si>
    <t>P 2.13.3.6.2</t>
  </si>
  <si>
    <t>3527</t>
  </si>
  <si>
    <t>P 2.13.3.6.3</t>
  </si>
  <si>
    <t>3528</t>
  </si>
  <si>
    <t>P 2.13.3.6.4</t>
  </si>
  <si>
    <t>3529</t>
  </si>
  <si>
    <t>P 2.13.3.6.5</t>
  </si>
  <si>
    <t>3530</t>
  </si>
  <si>
    <t>P 2.13.3.7.1</t>
  </si>
  <si>
    <t>3531</t>
  </si>
  <si>
    <t>P 2.13.3.7.2</t>
  </si>
  <si>
    <t>3532</t>
  </si>
  <si>
    <t>P 2.13.3.7.3</t>
  </si>
  <si>
    <t>3533</t>
  </si>
  <si>
    <t>P 2.13.3.7.4</t>
  </si>
  <si>
    <t>3534</t>
  </si>
  <si>
    <t>P 2.13.3.7.5</t>
  </si>
  <si>
    <t>3535</t>
  </si>
  <si>
    <t>P 2.13.3.7.6</t>
  </si>
  <si>
    <t>3536</t>
  </si>
  <si>
    <t>P 2.13.3.7.7</t>
  </si>
  <si>
    <t>3537</t>
  </si>
  <si>
    <t>P 2.13.3.7.8</t>
  </si>
  <si>
    <t>3538</t>
  </si>
  <si>
    <t>P 2.13.3.7.9</t>
  </si>
  <si>
    <t>3539</t>
  </si>
  <si>
    <t>P 2.13.3.8.1</t>
  </si>
  <si>
    <t>3546</t>
  </si>
  <si>
    <t>P 2.13.3.8.2</t>
  </si>
  <si>
    <t>3547</t>
  </si>
  <si>
    <t>P 2.13.3.8.3</t>
  </si>
  <si>
    <t>3548</t>
  </si>
  <si>
    <t>P 2.13.3.8.4</t>
  </si>
  <si>
    <t>P 2.13.4.1</t>
  </si>
  <si>
    <t>Vibration Input</t>
  </si>
  <si>
    <t>3587</t>
  </si>
  <si>
    <t>P 2.13.4.2.1</t>
  </si>
  <si>
    <t>3550</t>
  </si>
  <si>
    <t>P 2.13.4.2.2</t>
  </si>
  <si>
    <t>3551</t>
  </si>
  <si>
    <t>P 2.13.4.2.3</t>
  </si>
  <si>
    <t>3552</t>
  </si>
  <si>
    <t>P 2.13.4.2.4</t>
  </si>
  <si>
    <t>3553</t>
  </si>
  <si>
    <t>P 2.13.4.2.5</t>
  </si>
  <si>
    <t xml:space="preserve">0 / Constant </t>
  </si>
  <si>
    <t>3554</t>
  </si>
  <si>
    <t>P 2.13.4.3.1</t>
  </si>
  <si>
    <t>3555</t>
  </si>
  <si>
    <t>P 2.13.4.3.2</t>
  </si>
  <si>
    <t>3556</t>
  </si>
  <si>
    <t>P 2.13.4.3.3</t>
  </si>
  <si>
    <t>3557</t>
  </si>
  <si>
    <t>P 2.13.4.3.4</t>
  </si>
  <si>
    <t>3558</t>
  </si>
  <si>
    <t>P 2.13.4.3.5</t>
  </si>
  <si>
    <t>3559</t>
  </si>
  <si>
    <t>P 2.13.4.3.6</t>
  </si>
  <si>
    <t>3560</t>
  </si>
  <si>
    <t>P 2.13.4.3.7</t>
  </si>
  <si>
    <t>3561</t>
  </si>
  <si>
    <t>P 2.13.4.3.8</t>
  </si>
  <si>
    <t>3562</t>
  </si>
  <si>
    <t>P 2.13.4.3.9</t>
  </si>
  <si>
    <t>3563</t>
  </si>
  <si>
    <t>P 2.13.4.4.1</t>
  </si>
  <si>
    <t>3564</t>
  </si>
  <si>
    <t>P 2.13.4.4.2</t>
  </si>
  <si>
    <t>3565</t>
  </si>
  <si>
    <t>P 2.13.4.4.3</t>
  </si>
  <si>
    <t>3566</t>
  </si>
  <si>
    <t>P 2.13.4.4.4</t>
  </si>
  <si>
    <t>P 2.13.5.1.1</t>
  </si>
  <si>
    <t>3567</t>
  </si>
  <si>
    <t>P 2.13.5.1.2</t>
  </si>
  <si>
    <t>3568</t>
  </si>
  <si>
    <t>P 2.13.5.1.3</t>
  </si>
  <si>
    <t>3569</t>
  </si>
  <si>
    <t>P 2.13.5.1.4</t>
  </si>
  <si>
    <t>3570</t>
  </si>
  <si>
    <t>P 2.13.5.1.5</t>
  </si>
  <si>
    <t>3571</t>
  </si>
  <si>
    <t>P 2.13.5.2.1</t>
  </si>
  <si>
    <t>3572</t>
  </si>
  <si>
    <t>P 2.13.5.2.2</t>
  </si>
  <si>
    <t>Warning S1 Low</t>
  </si>
  <si>
    <t>3584</t>
  </si>
  <si>
    <t>P 2.13.5.2.3</t>
  </si>
  <si>
    <t>3573</t>
  </si>
  <si>
    <t>P 2.13.5.2.4</t>
  </si>
  <si>
    <t>3574</t>
  </si>
  <si>
    <t>P 2.13.5.2.5</t>
  </si>
  <si>
    <t>3575</t>
  </si>
  <si>
    <t>P 2.13.5.2.6</t>
  </si>
  <si>
    <t>Warning S2 Low</t>
  </si>
  <si>
    <t>3585</t>
  </si>
  <si>
    <t>P 2.13.5.2.7</t>
  </si>
  <si>
    <t>3576</t>
  </si>
  <si>
    <t>P 2.13.5.2.8</t>
  </si>
  <si>
    <t>3577</t>
  </si>
  <si>
    <t>P 2.13.5.2.9</t>
  </si>
  <si>
    <t>3578</t>
  </si>
  <si>
    <t>P 2.13.5.2.10</t>
  </si>
  <si>
    <t>Alarm/Fault Low</t>
  </si>
  <si>
    <t>3586</t>
  </si>
  <si>
    <t>P 2.13.5.2.11</t>
  </si>
  <si>
    <t>3579</t>
  </si>
  <si>
    <t>P 2.13.5.2.12</t>
  </si>
  <si>
    <t>3580</t>
  </si>
  <si>
    <t>P 2.13.5.3.1</t>
  </si>
  <si>
    <t>3581</t>
  </si>
  <si>
    <t>P 2.13.5.3.2</t>
  </si>
  <si>
    <t>3582</t>
  </si>
  <si>
    <t>P 2.13.5.3.3</t>
  </si>
  <si>
    <t>3583</t>
  </si>
  <si>
    <t>P 2.13.5.3.4</t>
  </si>
  <si>
    <t>P 2.13.6.1.1</t>
  </si>
  <si>
    <t>RefArray01</t>
  </si>
  <si>
    <t>4001</t>
  </si>
  <si>
    <t>P 2.13.6.1.2</t>
  </si>
  <si>
    <t>RefArray23</t>
  </si>
  <si>
    <t>4002</t>
  </si>
  <si>
    <t>P 2.13.6.1.3</t>
  </si>
  <si>
    <t>RefArray45</t>
  </si>
  <si>
    <t>4003</t>
  </si>
  <si>
    <t>P 2.13.6.1.4</t>
  </si>
  <si>
    <t>RefArray67</t>
  </si>
  <si>
    <t>4004</t>
  </si>
  <si>
    <t>P 2.13.6.1.5</t>
  </si>
  <si>
    <t>RefArray89</t>
  </si>
  <si>
    <t>4005</t>
  </si>
  <si>
    <t>P 2.13.6.2.1</t>
  </si>
  <si>
    <t>CurSteadyMax01</t>
  </si>
  <si>
    <t>4006</t>
  </si>
  <si>
    <t>P 2.13.6.2.2</t>
  </si>
  <si>
    <t>CurSteadyMax23</t>
  </si>
  <si>
    <t>4007</t>
  </si>
  <si>
    <t>P 2.13.6.2.3</t>
  </si>
  <si>
    <t>CurSteadyMax45</t>
  </si>
  <si>
    <t>4008</t>
  </si>
  <si>
    <t>P 2.13.6.2.4</t>
  </si>
  <si>
    <t>CurSteadyMax67</t>
  </si>
  <si>
    <t>4009</t>
  </si>
  <si>
    <t>P 2.13.6.2.5</t>
  </si>
  <si>
    <t>CurSteadyMax89</t>
  </si>
  <si>
    <t>4010</t>
  </si>
  <si>
    <t>P 2.13.6.2.6</t>
  </si>
  <si>
    <t>CurSteadyMin01</t>
  </si>
  <si>
    <t>4011</t>
  </si>
  <si>
    <t>P 2.13.6.2.7</t>
  </si>
  <si>
    <t>CurSteadyMin23</t>
  </si>
  <si>
    <t>4012</t>
  </si>
  <si>
    <t>P 2.13.6.2.8</t>
  </si>
  <si>
    <t>CurSteadyMin45</t>
  </si>
  <si>
    <t>4013</t>
  </si>
  <si>
    <t>P 2.13.6.2.9</t>
  </si>
  <si>
    <t>CurSteadyMin67</t>
  </si>
  <si>
    <t>4014</t>
  </si>
  <si>
    <t>P 2.13.6.2.10</t>
  </si>
  <si>
    <t>CurSteadyMin89</t>
  </si>
  <si>
    <t>4015</t>
  </si>
  <si>
    <t>P 2.13.6.2.11</t>
  </si>
  <si>
    <t>CurSteadyMean01</t>
  </si>
  <si>
    <t>4016</t>
  </si>
  <si>
    <t>P 2.13.6.2.12</t>
  </si>
  <si>
    <t>CurSteadyMean23</t>
  </si>
  <si>
    <t>4017</t>
  </si>
  <si>
    <t>P 2.13.6.2.13</t>
  </si>
  <si>
    <t>CurSteadyMean45</t>
  </si>
  <si>
    <t>4018</t>
  </si>
  <si>
    <t>P 2.13.6.2.14</t>
  </si>
  <si>
    <t>CurSteadyMean67</t>
  </si>
  <si>
    <t>4019</t>
  </si>
  <si>
    <t>P 2.13.6.2.15</t>
  </si>
  <si>
    <t>CurSteadyMean89</t>
  </si>
  <si>
    <t>4020</t>
  </si>
  <si>
    <t>P 2.13.6.2.16</t>
  </si>
  <si>
    <t>CurSteadyStd01</t>
  </si>
  <si>
    <t>4021</t>
  </si>
  <si>
    <t>P 2.13.6.2.17</t>
  </si>
  <si>
    <t>CurSteadyStd23</t>
  </si>
  <si>
    <t>4022</t>
  </si>
  <si>
    <t>P 2.13.6.2.18</t>
  </si>
  <si>
    <t>CurSteadyStd45</t>
  </si>
  <si>
    <t>4023</t>
  </si>
  <si>
    <t>P 2.13.6.2.19</t>
  </si>
  <si>
    <t>CurSteadyStd67</t>
  </si>
  <si>
    <t>4024</t>
  </si>
  <si>
    <t>P 2.13.6.2.20</t>
  </si>
  <si>
    <t>CurSteadyStd89</t>
  </si>
  <si>
    <t>4025</t>
  </si>
  <si>
    <t>P 2.13.6.3.1</t>
  </si>
  <si>
    <t>VoltSteadyMax01</t>
  </si>
  <si>
    <t>4046</t>
  </si>
  <si>
    <t>P 2.13.6.3.2</t>
  </si>
  <si>
    <t>VoltSteadyMax23</t>
  </si>
  <si>
    <t>4047</t>
  </si>
  <si>
    <t>P 2.13.6.3.3</t>
  </si>
  <si>
    <t>VoltSteadyMax45</t>
  </si>
  <si>
    <t>4048</t>
  </si>
  <si>
    <t>P 2.13.6.3.4</t>
  </si>
  <si>
    <t>VoltSteadyMax67</t>
  </si>
  <si>
    <t>4049</t>
  </si>
  <si>
    <t>P 2.13.6.3.5</t>
  </si>
  <si>
    <t>VoltSteadyMax89</t>
  </si>
  <si>
    <t>4050</t>
  </si>
  <si>
    <t>P 2.13.6.3.6</t>
  </si>
  <si>
    <t>VoltSteadyMin01</t>
  </si>
  <si>
    <t>4051</t>
  </si>
  <si>
    <t>P 2.13.6.3.7</t>
  </si>
  <si>
    <t>VoltSteadyMin23</t>
  </si>
  <si>
    <t>4052</t>
  </si>
  <si>
    <t>P 2.13.6.3.8</t>
  </si>
  <si>
    <t>VoltSteadyMin45</t>
  </si>
  <si>
    <t>4053</t>
  </si>
  <si>
    <t>P 2.13.6.3.9</t>
  </si>
  <si>
    <t>VoltSteadyMin67</t>
  </si>
  <si>
    <t>4054</t>
  </si>
  <si>
    <t>P 2.13.6.3.10</t>
  </si>
  <si>
    <t>VoltSteadyMin89</t>
  </si>
  <si>
    <t>4055</t>
  </si>
  <si>
    <t>P 2.13.6.3.11</t>
  </si>
  <si>
    <t>VoltSteadyMean01</t>
  </si>
  <si>
    <t>4056</t>
  </si>
  <si>
    <t>P 2.13.6.3.12</t>
  </si>
  <si>
    <t>VoltSteadyMean23</t>
  </si>
  <si>
    <t>4057</t>
  </si>
  <si>
    <t>P 2.13.6.3.13</t>
  </si>
  <si>
    <t>VoltSteadyMean45</t>
  </si>
  <si>
    <t>4058</t>
  </si>
  <si>
    <t>P 2.13.6.3.14</t>
  </si>
  <si>
    <t>VoltSteadyMean67</t>
  </si>
  <si>
    <t>4059</t>
  </si>
  <si>
    <t>P 2.13.6.3.15</t>
  </si>
  <si>
    <t>VoltSteadyMean89</t>
  </si>
  <si>
    <t>4060</t>
  </si>
  <si>
    <t>P 2.13.6.3.16</t>
  </si>
  <si>
    <t>VoltSteadyStd01</t>
  </si>
  <si>
    <t>4061</t>
  </si>
  <si>
    <t>P 2.13.6.3.17</t>
  </si>
  <si>
    <t>VoltSteadyStd23</t>
  </si>
  <si>
    <t>4062</t>
  </si>
  <si>
    <t>P 2.13.6.3.18</t>
  </si>
  <si>
    <t>VoltSteadyStd45</t>
  </si>
  <si>
    <t>4063</t>
  </si>
  <si>
    <t>P 2.13.6.3.19</t>
  </si>
  <si>
    <t>VoltSteadyStd67</t>
  </si>
  <si>
    <t>4064</t>
  </si>
  <si>
    <t>P 2.13.6.3.20</t>
  </si>
  <si>
    <t>VoltSteadyStd89</t>
  </si>
  <si>
    <t>4065</t>
  </si>
  <si>
    <t>P 2.13.6.4.1</t>
  </si>
  <si>
    <t>VibrRampMax01</t>
  </si>
  <si>
    <t>4106</t>
  </si>
  <si>
    <t>P 2.13.6.4.2</t>
  </si>
  <si>
    <t>VibrRampMax23</t>
  </si>
  <si>
    <t>4107</t>
  </si>
  <si>
    <t>P 2.13.6.4.3</t>
  </si>
  <si>
    <t>VibrRampMax45</t>
  </si>
  <si>
    <t>4108</t>
  </si>
  <si>
    <t>P 2.13.6.4.4</t>
  </si>
  <si>
    <t>VibrRampMax67</t>
  </si>
  <si>
    <t>4109</t>
  </si>
  <si>
    <t>P 2.13.6.4.5</t>
  </si>
  <si>
    <t>VibrRampMax89</t>
  </si>
  <si>
    <t>4110</t>
  </si>
  <si>
    <t>P 2.13.6.4.6</t>
  </si>
  <si>
    <t>VibrRampMin01</t>
  </si>
  <si>
    <t>4111</t>
  </si>
  <si>
    <t>P 2.13.6.4.7</t>
  </si>
  <si>
    <t>VibrRampMin23</t>
  </si>
  <si>
    <t>4112</t>
  </si>
  <si>
    <t>P 2.13.6.4.8</t>
  </si>
  <si>
    <t>VibrRampMin45</t>
  </si>
  <si>
    <t>4113</t>
  </si>
  <si>
    <t>P 2.13.6.4.9</t>
  </si>
  <si>
    <t>VibrRampMin67</t>
  </si>
  <si>
    <t>4114</t>
  </si>
  <si>
    <t>P 2.13.6.4.10</t>
  </si>
  <si>
    <t>VibrRampMin89</t>
  </si>
  <si>
    <t>4115</t>
  </si>
  <si>
    <t>P 2.13.6.4.11</t>
  </si>
  <si>
    <t>VibrRampMean01</t>
  </si>
  <si>
    <t>4116</t>
  </si>
  <si>
    <t>P 2.13.6.4.12</t>
  </si>
  <si>
    <t>VibrRampMean23</t>
  </si>
  <si>
    <t>4117</t>
  </si>
  <si>
    <t>P 2.13.6.4.13</t>
  </si>
  <si>
    <t>VibrRampMean45</t>
  </si>
  <si>
    <t>4118</t>
  </si>
  <si>
    <t>P 2.13.6.4.14</t>
  </si>
  <si>
    <t>VibrRampMean67</t>
  </si>
  <si>
    <t>4119</t>
  </si>
  <si>
    <t>P 2.13.6.4.15</t>
  </si>
  <si>
    <t>VibrRampMean89</t>
  </si>
  <si>
    <t>4120</t>
  </si>
  <si>
    <t>P 2.13.6.4.16</t>
  </si>
  <si>
    <t>VibrRampStd01</t>
  </si>
  <si>
    <t>4121</t>
  </si>
  <si>
    <t>P 2.13.6.4.17</t>
  </si>
  <si>
    <t>VibrRampStd23</t>
  </si>
  <si>
    <t>4122</t>
  </si>
  <si>
    <t>P 2.13.6.4.18</t>
  </si>
  <si>
    <t>VibrRampStd45</t>
  </si>
  <si>
    <t>4123</t>
  </si>
  <si>
    <t>P 2.13.6.4.19</t>
  </si>
  <si>
    <t>VibrRampStd67</t>
  </si>
  <si>
    <t>4124</t>
  </si>
  <si>
    <t>P 2.13.6.4.20</t>
  </si>
  <si>
    <t>VibrRampStd89</t>
  </si>
  <si>
    <t>4125</t>
  </si>
  <si>
    <t>P 2.13.6.5.1</t>
  </si>
  <si>
    <t>LoadSteadyMax01</t>
  </si>
  <si>
    <t>4126</t>
  </si>
  <si>
    <t>P 2.13.6.5.2</t>
  </si>
  <si>
    <t>LoadSteadyMax23</t>
  </si>
  <si>
    <t>4127</t>
  </si>
  <si>
    <t>P 2.13.6.5.3</t>
  </si>
  <si>
    <t>LoadSteadyMax45</t>
  </si>
  <si>
    <t>4128</t>
  </si>
  <si>
    <t>P 2.13.6.5.4</t>
  </si>
  <si>
    <t>LoadSteadyMax67</t>
  </si>
  <si>
    <t>4129</t>
  </si>
  <si>
    <t>P 2.13.6.5.5</t>
  </si>
  <si>
    <t>LoadSteadyMax89</t>
  </si>
  <si>
    <t>4130</t>
  </si>
  <si>
    <t>P 2.13.6.5.6</t>
  </si>
  <si>
    <t>LoadSteadyMin01</t>
  </si>
  <si>
    <t>4131</t>
  </si>
  <si>
    <t>P 2.13.6.5.7</t>
  </si>
  <si>
    <t>LoadSteadyMin23</t>
  </si>
  <si>
    <t>4132</t>
  </si>
  <si>
    <t>P 2.13.6.5.8</t>
  </si>
  <si>
    <t>LoadSteadyMin45</t>
  </si>
  <si>
    <t>4133</t>
  </si>
  <si>
    <t>P 2.13.6.5.9</t>
  </si>
  <si>
    <t>LoadSteadyMin67</t>
  </si>
  <si>
    <t>4134</t>
  </si>
  <si>
    <t>P 2.13.6.5.10</t>
  </si>
  <si>
    <t>LoadSteadyMin89</t>
  </si>
  <si>
    <t>4135</t>
  </si>
  <si>
    <t>P 2.13.6.5.11</t>
  </si>
  <si>
    <t>LoadSteadyMean01</t>
  </si>
  <si>
    <t>4136</t>
  </si>
  <si>
    <t>P 2.13.6.5.12</t>
  </si>
  <si>
    <t>LoadSteadyMean23</t>
  </si>
  <si>
    <t>4137</t>
  </si>
  <si>
    <t>P 2.13.6.5.13</t>
  </si>
  <si>
    <t>LoadSteadyMean45</t>
  </si>
  <si>
    <t>4138</t>
  </si>
  <si>
    <t>P 2.13.6.5.14</t>
  </si>
  <si>
    <t>LoadSteadyMean67</t>
  </si>
  <si>
    <t>4139</t>
  </si>
  <si>
    <t>P 2.13.6.5.15</t>
  </si>
  <si>
    <t>LoadSteadyMean89</t>
  </si>
  <si>
    <t>4140</t>
  </si>
  <si>
    <t>P 2.13.6.5.16</t>
  </si>
  <si>
    <t>LoadSteadyStd01</t>
  </si>
  <si>
    <t>4141</t>
  </si>
  <si>
    <t>P 2.13.6.5.17</t>
  </si>
  <si>
    <t>LoadSteadyStd23</t>
  </si>
  <si>
    <t>4142</t>
  </si>
  <si>
    <t>P 2.13.6.5.18</t>
  </si>
  <si>
    <t>LoadSteadyStd45</t>
  </si>
  <si>
    <t>4143</t>
  </si>
  <si>
    <t>P 2.13.6.5.19</t>
  </si>
  <si>
    <t>LoadSteadyStd67</t>
  </si>
  <si>
    <t>4144</t>
  </si>
  <si>
    <t>P 2.13.6.5.20</t>
  </si>
  <si>
    <t>LoadSteadyStd89</t>
  </si>
  <si>
    <t>4145</t>
  </si>
  <si>
    <t>1 / I/O Terminal</t>
  </si>
  <si>
    <t>125</t>
  </si>
  <si>
    <t>123</t>
  </si>
  <si>
    <t>114</t>
  </si>
  <si>
    <t>1995</t>
  </si>
  <si>
    <t>820</t>
  </si>
  <si>
    <t>819</t>
  </si>
  <si>
    <t>826</t>
  </si>
  <si>
    <t>822</t>
  </si>
  <si>
    <t>832</t>
  </si>
  <si>
    <t>804</t>
  </si>
  <si>
    <t>805</t>
  </si>
  <si>
    <t>818</t>
  </si>
  <si>
    <t>821</t>
  </si>
  <si>
    <t>825</t>
  </si>
  <si>
    <t>823</t>
  </si>
  <si>
    <t>824</t>
  </si>
  <si>
    <t xml:space="preserve">2 / 21 </t>
  </si>
  <si>
    <t>No</t>
    <phoneticPr fontId="2" type="noConversion"/>
  </si>
  <si>
    <t>Model</t>
    <phoneticPr fontId="2" type="noConversion"/>
  </si>
  <si>
    <t>NXP 0011 2</t>
    <phoneticPr fontId="2" type="noConversion"/>
  </si>
  <si>
    <t>INV No
(Drive No)</t>
    <phoneticPr fontId="2" type="noConversion"/>
  </si>
  <si>
    <t>Drive 정보</t>
    <phoneticPr fontId="2" type="noConversion"/>
  </si>
  <si>
    <t>Motor 정보</t>
    <phoneticPr fontId="2" type="noConversion"/>
  </si>
  <si>
    <t>용량
[kW]</t>
    <phoneticPr fontId="2" type="noConversion"/>
  </si>
  <si>
    <t>IL
[A]</t>
    <phoneticPr fontId="2" type="noConversion"/>
  </si>
  <si>
    <t>IH
[A]</t>
    <phoneticPr fontId="2" type="noConversion"/>
  </si>
  <si>
    <t>전압
[V]</t>
    <phoneticPr fontId="2" type="noConversion"/>
  </si>
  <si>
    <t>주파수
[Hz]</t>
    <phoneticPr fontId="2" type="noConversion"/>
  </si>
  <si>
    <t>속도
[rpm]</t>
    <phoneticPr fontId="2" type="noConversion"/>
  </si>
  <si>
    <t>전류
[A]</t>
    <phoneticPr fontId="2" type="noConversion"/>
  </si>
  <si>
    <t>효율
[EFF]</t>
    <phoneticPr fontId="2" type="noConversion"/>
  </si>
  <si>
    <t>역률
[PF]</t>
    <phoneticPr fontId="2" type="noConversion"/>
  </si>
  <si>
    <t>NXP 0031 2</t>
    <phoneticPr fontId="2" type="noConversion"/>
  </si>
  <si>
    <t>NXP 0114 2</t>
    <phoneticPr fontId="2" type="noConversion"/>
  </si>
  <si>
    <t>0 / Yes</t>
  </si>
  <si>
    <t>1 / Connected</t>
  </si>
  <si>
    <t>NXP 0025 2</t>
    <phoneticPr fontId="2" type="noConversion"/>
  </si>
  <si>
    <t>P 7.5.1.1</t>
  </si>
  <si>
    <t>P 7.5.1.2</t>
  </si>
  <si>
    <t>P 7.5.1.4.1</t>
  </si>
  <si>
    <t>P 7.5.1.4.2</t>
  </si>
  <si>
    <t>P 7.5.1.4.3</t>
  </si>
  <si>
    <t>P 7.5.1.4.4</t>
  </si>
  <si>
    <t>P 7.5.1.4.5</t>
  </si>
  <si>
    <t>P 7.5.1.4.6</t>
  </si>
  <si>
    <t>P 7.5.1.4.7</t>
  </si>
  <si>
    <t>P 7.5.1.4.8</t>
  </si>
  <si>
    <t>P 7.5.1.4.9</t>
  </si>
  <si>
    <t>P 7.5.1.4.10</t>
  </si>
  <si>
    <t>P 7.5.1.4.11</t>
  </si>
  <si>
    <t>P 7.5.1.4.12</t>
  </si>
  <si>
    <t>P 7.5.1.4.13</t>
  </si>
  <si>
    <t>P 7.5.1.4.14</t>
  </si>
  <si>
    <t>P 7.5.1.4.15</t>
  </si>
  <si>
    <t>P 7.5.1.4.16</t>
  </si>
  <si>
    <t>P 7.5.1.4.17</t>
  </si>
  <si>
    <t>P 7.5.1.5.1</t>
  </si>
  <si>
    <t>P 7.5.1.5.2</t>
  </si>
  <si>
    <t>P 7.5.1.5.3</t>
  </si>
  <si>
    <t>P 7.5.1.6.1</t>
  </si>
  <si>
    <t>P 7.5.1.7.1</t>
  </si>
  <si>
    <t>P 7.5.1.8.1</t>
  </si>
  <si>
    <t>P 7.5.1.8.2</t>
  </si>
  <si>
    <t>P 7.5.1.8.3</t>
  </si>
  <si>
    <t>P 7.5.1.8.4</t>
  </si>
  <si>
    <t>P 7.5.1.8.5</t>
  </si>
  <si>
    <t>P 7.5.1.8.6</t>
  </si>
  <si>
    <t>P 7.5.1.8.7</t>
  </si>
  <si>
    <t>P 7.5.1.8.8</t>
  </si>
  <si>
    <t>P 7.5.1.8.9</t>
  </si>
  <si>
    <t>P 7.5.1.8.10</t>
  </si>
  <si>
    <t>P 7.5.1.8.11</t>
  </si>
  <si>
    <t>P 7.5.1.8.12</t>
  </si>
  <si>
    <t>P 7.5.1.8.13</t>
  </si>
  <si>
    <t>모터단독</t>
    <phoneticPr fontId="2" type="noConversion"/>
  </si>
  <si>
    <t>모터단독</t>
    <phoneticPr fontId="2" type="noConversion"/>
  </si>
  <si>
    <t>S 7.5.1.3</t>
  </si>
  <si>
    <t>NXP 0004 2</t>
    <phoneticPr fontId="2" type="noConversion"/>
  </si>
  <si>
    <t>NXP 0008 2</t>
    <phoneticPr fontId="2" type="noConversion"/>
  </si>
  <si>
    <t>정격전류 [A]</t>
    <phoneticPr fontId="2" type="noConversion"/>
  </si>
  <si>
    <t>IL</t>
    <phoneticPr fontId="2" type="noConversion"/>
  </si>
  <si>
    <t>IH</t>
    <phoneticPr fontId="2" type="noConversion"/>
  </si>
  <si>
    <t>용량 [kW]</t>
    <phoneticPr fontId="2" type="noConversion"/>
  </si>
  <si>
    <t>PL</t>
    <phoneticPr fontId="2" type="noConversion"/>
  </si>
  <si>
    <t>PH</t>
    <phoneticPr fontId="2" type="noConversion"/>
  </si>
  <si>
    <t>NXP 0003 2</t>
    <phoneticPr fontId="2" type="noConversion"/>
  </si>
  <si>
    <t>NXP 0007 2</t>
    <phoneticPr fontId="2" type="noConversion"/>
  </si>
  <si>
    <t>NXP 0012 2</t>
    <phoneticPr fontId="2" type="noConversion"/>
  </si>
  <si>
    <t>NXP 0017 2</t>
    <phoneticPr fontId="2" type="noConversion"/>
  </si>
  <si>
    <t>NXP 0048 2</t>
    <phoneticPr fontId="2" type="noConversion"/>
  </si>
  <si>
    <t>NXP 0061 2</t>
    <phoneticPr fontId="2" type="noConversion"/>
  </si>
  <si>
    <t>NXP 0075 2</t>
    <phoneticPr fontId="2" type="noConversion"/>
  </si>
  <si>
    <t>NXP 0088 2</t>
    <phoneticPr fontId="2" type="noConversion"/>
  </si>
  <si>
    <t>NXP 0140 2</t>
    <phoneticPr fontId="2" type="noConversion"/>
  </si>
  <si>
    <t>NXP 0170 2</t>
    <phoneticPr fontId="2" type="noConversion"/>
  </si>
  <si>
    <t>NXP 0205 2</t>
    <phoneticPr fontId="2" type="noConversion"/>
  </si>
  <si>
    <t>NXP 0261 2</t>
    <phoneticPr fontId="2" type="noConversion"/>
  </si>
  <si>
    <t>NXP 0300 2</t>
    <phoneticPr fontId="2" type="noConversion"/>
  </si>
  <si>
    <t>NXP 200V급</t>
    <phoneticPr fontId="2" type="noConversion"/>
  </si>
  <si>
    <t>NXP 500V급</t>
    <phoneticPr fontId="2" type="noConversion"/>
  </si>
  <si>
    <t>NXI 500V급</t>
    <phoneticPr fontId="2" type="noConversion"/>
  </si>
  <si>
    <t>Model 선택</t>
    <phoneticPr fontId="2" type="noConversion"/>
  </si>
  <si>
    <t>IS</t>
    <phoneticPr fontId="2" type="noConversion"/>
  </si>
  <si>
    <t>Frame</t>
    <phoneticPr fontId="2" type="noConversion"/>
  </si>
  <si>
    <t>FR4</t>
    <phoneticPr fontId="2" type="noConversion"/>
  </si>
  <si>
    <t>FR5</t>
    <phoneticPr fontId="2" type="noConversion"/>
  </si>
  <si>
    <t>FR6</t>
    <phoneticPr fontId="2" type="noConversion"/>
  </si>
  <si>
    <t>FR7</t>
    <phoneticPr fontId="2" type="noConversion"/>
  </si>
  <si>
    <t>FR8</t>
    <phoneticPr fontId="2" type="noConversion"/>
  </si>
  <si>
    <t>FR9</t>
    <phoneticPr fontId="2" type="noConversion"/>
  </si>
  <si>
    <t>전압</t>
    <phoneticPr fontId="2" type="noConversion"/>
  </si>
  <si>
    <t>No</t>
    <phoneticPr fontId="2" type="noConversion"/>
  </si>
  <si>
    <t>※ PosDrive 정보</t>
    <phoneticPr fontId="2" type="noConversion"/>
  </si>
  <si>
    <r>
      <rPr>
        <b/>
        <sz val="11"/>
        <color theme="1"/>
        <rFont val="맑은 고딕"/>
        <family val="2"/>
        <scheme val="minor"/>
      </rPr>
      <t xml:space="preserve">NXP
</t>
    </r>
    <r>
      <rPr>
        <sz val="10"/>
        <color theme="1"/>
        <rFont val="맑은 고딕"/>
        <family val="2"/>
        <charset val="129"/>
        <scheme val="minor"/>
      </rPr>
      <t xml:space="preserve">
208
~240V</t>
    </r>
    <phoneticPr fontId="2" type="noConversion"/>
  </si>
  <si>
    <t>NXP 0004 5</t>
    <phoneticPr fontId="2" type="noConversion"/>
  </si>
  <si>
    <t>NXP 0003 5</t>
    <phoneticPr fontId="2" type="noConversion"/>
  </si>
  <si>
    <t>NXP 0005 5</t>
    <phoneticPr fontId="2" type="noConversion"/>
  </si>
  <si>
    <t>NXP 0007 5</t>
    <phoneticPr fontId="2" type="noConversion"/>
  </si>
  <si>
    <t>NXP 0009 5</t>
  </si>
  <si>
    <t>NXP 0009 5</t>
    <phoneticPr fontId="2" type="noConversion"/>
  </si>
  <si>
    <t>NXP 0012 5</t>
    <phoneticPr fontId="2" type="noConversion"/>
  </si>
  <si>
    <t>NXP 0016 5</t>
    <phoneticPr fontId="2" type="noConversion"/>
  </si>
  <si>
    <t>NXP 0022 5</t>
    <phoneticPr fontId="2" type="noConversion"/>
  </si>
  <si>
    <t>NXP 0031 5</t>
    <phoneticPr fontId="2" type="noConversion"/>
  </si>
  <si>
    <t>NXP 0038 5</t>
    <phoneticPr fontId="2" type="noConversion"/>
  </si>
  <si>
    <t>NXP 0045 5</t>
    <phoneticPr fontId="2" type="noConversion"/>
  </si>
  <si>
    <t>NXP 0061 5</t>
    <phoneticPr fontId="2" type="noConversion"/>
  </si>
  <si>
    <t>NXP 0072 5</t>
    <phoneticPr fontId="2" type="noConversion"/>
  </si>
  <si>
    <t>NXP 0087 5</t>
    <phoneticPr fontId="2" type="noConversion"/>
  </si>
  <si>
    <t>NXP 0105 5</t>
    <phoneticPr fontId="2" type="noConversion"/>
  </si>
  <si>
    <t>NXP 0140 5</t>
    <phoneticPr fontId="2" type="noConversion"/>
  </si>
  <si>
    <t>NXP 0168 5</t>
    <phoneticPr fontId="2" type="noConversion"/>
  </si>
  <si>
    <t>NXP 0205 5</t>
    <phoneticPr fontId="2" type="noConversion"/>
  </si>
  <si>
    <t>NXP 0261 5</t>
    <phoneticPr fontId="2" type="noConversion"/>
  </si>
  <si>
    <t>NXP 0300 5</t>
    <phoneticPr fontId="2" type="noConversion"/>
  </si>
  <si>
    <t>NXP 0385 5</t>
    <phoneticPr fontId="2" type="noConversion"/>
  </si>
  <si>
    <t>NXP 0460 5</t>
    <phoneticPr fontId="2" type="noConversion"/>
  </si>
  <si>
    <t>NXP 0520 5</t>
    <phoneticPr fontId="2" type="noConversion"/>
  </si>
  <si>
    <t>NXP 0590 5</t>
    <phoneticPr fontId="2" type="noConversion"/>
  </si>
  <si>
    <t>NXP 0650 5</t>
    <phoneticPr fontId="2" type="noConversion"/>
  </si>
  <si>
    <t>NXP 0730 5</t>
    <phoneticPr fontId="2" type="noConversion"/>
  </si>
  <si>
    <t>NXP 0820 5</t>
    <phoneticPr fontId="2" type="noConversion"/>
  </si>
  <si>
    <t>NXP 0920 5</t>
    <phoneticPr fontId="2" type="noConversion"/>
  </si>
  <si>
    <t>NXP 1030 5</t>
    <phoneticPr fontId="2" type="noConversion"/>
  </si>
  <si>
    <t>NXP 1150 5</t>
    <phoneticPr fontId="2" type="noConversion"/>
  </si>
  <si>
    <t>NXP 1300 5</t>
    <phoneticPr fontId="2" type="noConversion"/>
  </si>
  <si>
    <t>NXP 1450 5</t>
    <phoneticPr fontId="2" type="noConversion"/>
  </si>
  <si>
    <t>NXP 1770 5</t>
    <phoneticPr fontId="2" type="noConversion"/>
  </si>
  <si>
    <t>NXP 2150 5</t>
    <phoneticPr fontId="2" type="noConversion"/>
  </si>
  <si>
    <r>
      <rPr>
        <b/>
        <sz val="11"/>
        <color theme="1"/>
        <rFont val="맑은 고딕"/>
        <family val="2"/>
        <scheme val="minor"/>
      </rPr>
      <t>NXP</t>
    </r>
    <r>
      <rPr>
        <sz val="10"/>
        <color theme="1"/>
        <rFont val="맑은 고딕"/>
        <family val="2"/>
        <scheme val="minor"/>
      </rPr>
      <t xml:space="preserve">
380
~500V</t>
    </r>
    <phoneticPr fontId="2" type="noConversion"/>
  </si>
  <si>
    <t>FR4</t>
    <phoneticPr fontId="2" type="noConversion"/>
  </si>
  <si>
    <t>FR5</t>
    <phoneticPr fontId="2" type="noConversion"/>
  </si>
  <si>
    <t>FR8</t>
    <phoneticPr fontId="2" type="noConversion"/>
  </si>
  <si>
    <t>FR9</t>
    <phoneticPr fontId="2" type="noConversion"/>
  </si>
  <si>
    <t>FR10</t>
    <phoneticPr fontId="2" type="noConversion"/>
  </si>
  <si>
    <t>FR11</t>
    <phoneticPr fontId="2" type="noConversion"/>
  </si>
  <si>
    <t>FR12</t>
    <phoneticPr fontId="2" type="noConversion"/>
  </si>
  <si>
    <t>FR13</t>
    <phoneticPr fontId="2" type="noConversion"/>
  </si>
  <si>
    <t>FR14</t>
    <phoneticPr fontId="2" type="noConversion"/>
  </si>
  <si>
    <r>
      <rPr>
        <b/>
        <sz val="11"/>
        <color theme="1"/>
        <rFont val="맑은 고딕"/>
        <family val="2"/>
        <scheme val="minor"/>
      </rPr>
      <t>NXI</t>
    </r>
    <r>
      <rPr>
        <sz val="10"/>
        <color theme="1"/>
        <rFont val="맑은 고딕"/>
        <family val="2"/>
        <scheme val="minor"/>
      </rPr>
      <t xml:space="preserve">
380
~500V</t>
    </r>
    <phoneticPr fontId="2" type="noConversion"/>
  </si>
  <si>
    <t>NXI 0004 5</t>
    <phoneticPr fontId="2" type="noConversion"/>
  </si>
  <si>
    <t>NXI 0009 5</t>
    <phoneticPr fontId="2" type="noConversion"/>
  </si>
  <si>
    <t>NXI 0012 5</t>
    <phoneticPr fontId="2" type="noConversion"/>
  </si>
  <si>
    <t>NXI 0016 5</t>
    <phoneticPr fontId="2" type="noConversion"/>
  </si>
  <si>
    <t>NXI 0022 5</t>
    <phoneticPr fontId="2" type="noConversion"/>
  </si>
  <si>
    <t>NXI 0031 5</t>
    <phoneticPr fontId="2" type="noConversion"/>
  </si>
  <si>
    <t>NXI 0038 5</t>
    <phoneticPr fontId="2" type="noConversion"/>
  </si>
  <si>
    <t>NXI 0045 5</t>
    <phoneticPr fontId="2" type="noConversion"/>
  </si>
  <si>
    <t>NXI 0072 5</t>
    <phoneticPr fontId="2" type="noConversion"/>
  </si>
  <si>
    <t>NXI 0087 5</t>
    <phoneticPr fontId="2" type="noConversion"/>
  </si>
  <si>
    <t>NXI 0105 5</t>
    <phoneticPr fontId="2" type="noConversion"/>
  </si>
  <si>
    <t>NXI 0140 5</t>
    <phoneticPr fontId="2" type="noConversion"/>
  </si>
  <si>
    <t>NXI 0168 5</t>
    <phoneticPr fontId="2" type="noConversion"/>
  </si>
  <si>
    <t>NXI 0205 5</t>
    <phoneticPr fontId="2" type="noConversion"/>
  </si>
  <si>
    <t>NXI 0261 5</t>
    <phoneticPr fontId="2" type="noConversion"/>
  </si>
  <si>
    <t>NXI 0300 5</t>
    <phoneticPr fontId="2" type="noConversion"/>
  </si>
  <si>
    <t>NXI 0385 5</t>
    <phoneticPr fontId="2" type="noConversion"/>
  </si>
  <si>
    <t>NXI 0460 5</t>
    <phoneticPr fontId="2" type="noConversion"/>
  </si>
  <si>
    <t>NXI 0520 5</t>
    <phoneticPr fontId="2" type="noConversion"/>
  </si>
  <si>
    <t>NXI 0590 5</t>
    <phoneticPr fontId="2" type="noConversion"/>
  </si>
  <si>
    <t>NXI 0650 5</t>
    <phoneticPr fontId="2" type="noConversion"/>
  </si>
  <si>
    <t>NXI 0730 5</t>
    <phoneticPr fontId="2" type="noConversion"/>
  </si>
  <si>
    <t>NXI 0820 5</t>
    <phoneticPr fontId="2" type="noConversion"/>
  </si>
  <si>
    <t>NXI 0920 5</t>
    <phoneticPr fontId="2" type="noConversion"/>
  </si>
  <si>
    <t>NXI 1030 5</t>
    <phoneticPr fontId="2" type="noConversion"/>
  </si>
  <si>
    <t>NXI 1150 5</t>
    <phoneticPr fontId="2" type="noConversion"/>
  </si>
  <si>
    <t>NXI 1300 5</t>
    <phoneticPr fontId="2" type="noConversion"/>
  </si>
  <si>
    <t>NXI 1450 5</t>
    <phoneticPr fontId="2" type="noConversion"/>
  </si>
  <si>
    <t>NXI 1770 5</t>
    <phoneticPr fontId="2" type="noConversion"/>
  </si>
  <si>
    <t>NXI 2150 5</t>
    <phoneticPr fontId="2" type="noConversion"/>
  </si>
  <si>
    <t>NXI 2700 5</t>
    <phoneticPr fontId="2" type="noConversion"/>
  </si>
  <si>
    <t>FI4</t>
    <phoneticPr fontId="2" type="noConversion"/>
  </si>
  <si>
    <t>FI6</t>
    <phoneticPr fontId="2" type="noConversion"/>
  </si>
  <si>
    <t>FI7</t>
    <phoneticPr fontId="2" type="noConversion"/>
  </si>
  <si>
    <t>FI8</t>
    <phoneticPr fontId="2" type="noConversion"/>
  </si>
  <si>
    <t>FI9</t>
    <phoneticPr fontId="2" type="noConversion"/>
  </si>
  <si>
    <t>FI10</t>
    <phoneticPr fontId="2" type="noConversion"/>
  </si>
  <si>
    <t>FI12</t>
    <phoneticPr fontId="2" type="noConversion"/>
  </si>
  <si>
    <t>FI13</t>
    <phoneticPr fontId="2" type="noConversion"/>
  </si>
  <si>
    <t>FI14</t>
    <phoneticPr fontId="2" type="noConversion"/>
  </si>
  <si>
    <t>INV001</t>
    <phoneticPr fontId="2" type="noConversion"/>
  </si>
  <si>
    <r>
      <t xml:space="preserve">효율
</t>
    </r>
    <r>
      <rPr>
        <b/>
        <sz val="11"/>
        <color theme="1"/>
        <rFont val="맑은 고딕"/>
        <family val="2"/>
      </rPr>
      <t>→역률</t>
    </r>
    <phoneticPr fontId="2" type="noConversion"/>
  </si>
  <si>
    <t>※ Drive 용량 및 Motor 용량 정보 입력</t>
    <phoneticPr fontId="2" type="noConversion"/>
  </si>
  <si>
    <t>※ Drive Option Board 정보 입력</t>
    <phoneticPr fontId="2" type="noConversion"/>
  </si>
  <si>
    <t>0~20 mA</t>
  </si>
  <si>
    <t>0~10 V</t>
  </si>
  <si>
    <t>Analog Input</t>
    <phoneticPr fontId="2" type="noConversion"/>
  </si>
  <si>
    <t>Analog Output</t>
    <phoneticPr fontId="2" type="noConversion"/>
  </si>
  <si>
    <t>4~20 mA</t>
  </si>
  <si>
    <t>Content</t>
    <phoneticPr fontId="2" type="noConversion"/>
  </si>
  <si>
    <t>Type</t>
    <phoneticPr fontId="2" type="noConversion"/>
  </si>
  <si>
    <t>1. PosDrive Analog Output Content</t>
    <phoneticPr fontId="2" type="noConversion"/>
  </si>
  <si>
    <t>No</t>
    <phoneticPr fontId="2" type="noConversion"/>
  </si>
  <si>
    <t>Content</t>
    <phoneticPr fontId="2" type="noConversion"/>
  </si>
  <si>
    <t>Jumper 설정</t>
    <phoneticPr fontId="2" type="noConversion"/>
  </si>
  <si>
    <t>[PPR]</t>
    <phoneticPr fontId="2" type="noConversion"/>
  </si>
  <si>
    <t>X2</t>
    <phoneticPr fontId="2" type="noConversion"/>
  </si>
  <si>
    <t>X5</t>
    <phoneticPr fontId="2" type="noConversion"/>
  </si>
  <si>
    <t>X6</t>
    <phoneticPr fontId="2" type="noConversion"/>
  </si>
  <si>
    <t>X4</t>
    <phoneticPr fontId="2" type="noConversion"/>
  </si>
  <si>
    <t>*24V</t>
  </si>
  <si>
    <t>Pulse</t>
    <phoneticPr fontId="2" type="noConversion"/>
  </si>
  <si>
    <t>OPT-E9</t>
    <phoneticPr fontId="2" type="noConversion"/>
  </si>
  <si>
    <t>Protocol</t>
    <phoneticPr fontId="2" type="noConversion"/>
  </si>
  <si>
    <t>IP Mode</t>
    <phoneticPr fontId="2" type="noConversion"/>
  </si>
  <si>
    <t>IP Address</t>
    <phoneticPr fontId="2" type="noConversion"/>
  </si>
  <si>
    <t>P1</t>
    <phoneticPr fontId="2" type="noConversion"/>
  </si>
  <si>
    <t>P2</t>
    <phoneticPr fontId="2" type="noConversion"/>
  </si>
  <si>
    <t>P3</t>
    <phoneticPr fontId="2" type="noConversion"/>
  </si>
  <si>
    <t>P4</t>
    <phoneticPr fontId="2" type="noConversion"/>
  </si>
  <si>
    <t>Subnet mask</t>
    <phoneticPr fontId="2" type="noConversion"/>
  </si>
  <si>
    <t>Gateway</t>
    <phoneticPr fontId="2" type="noConversion"/>
  </si>
  <si>
    <t>Modbus</t>
    <phoneticPr fontId="2" type="noConversion"/>
  </si>
  <si>
    <t>Unit ID</t>
    <phoneticPr fontId="2" type="noConversion"/>
  </si>
  <si>
    <t>ProfiNet</t>
    <phoneticPr fontId="2" type="noConversion"/>
  </si>
  <si>
    <t>Station
Name</t>
    <phoneticPr fontId="2" type="noConversion"/>
  </si>
  <si>
    <t>Description</t>
    <phoneticPr fontId="2" type="noConversion"/>
  </si>
  <si>
    <t>Factory Set</t>
    <phoneticPr fontId="2" type="noConversion"/>
  </si>
  <si>
    <t>최대 운전주파수</t>
    <phoneticPr fontId="2" type="noConversion"/>
  </si>
  <si>
    <t>최소 운전주파수</t>
    <phoneticPr fontId="2" type="noConversion"/>
  </si>
  <si>
    <t>0~P2.1.2까지 가속 시간</t>
    <phoneticPr fontId="2" type="noConversion"/>
  </si>
  <si>
    <t>P2.1.2~0까지 감속 시간</t>
    <phoneticPr fontId="2" type="noConversion"/>
  </si>
  <si>
    <t>P2.1.9 * Motor OverLoad</t>
    <phoneticPr fontId="2" type="noConversion"/>
  </si>
  <si>
    <t>최대
운전속도</t>
    <phoneticPr fontId="2" type="noConversion"/>
  </si>
  <si>
    <t>[RPM]</t>
    <phoneticPr fontId="2" type="noConversion"/>
  </si>
  <si>
    <t>[Hz]</t>
    <phoneticPr fontId="2" type="noConversion"/>
  </si>
  <si>
    <r>
      <t>가감속시간</t>
    </r>
    <r>
      <rPr>
        <b/>
        <sz val="11"/>
        <color theme="1"/>
        <rFont val="맑은 고딕"/>
        <family val="2"/>
        <scheme val="minor"/>
      </rPr>
      <t>[s]</t>
    </r>
    <r>
      <rPr>
        <b/>
        <sz val="11"/>
        <color theme="1"/>
        <rFont val="맑은 고딕"/>
        <family val="2"/>
        <charset val="129"/>
        <scheme val="minor"/>
      </rPr>
      <t xml:space="preserve">
</t>
    </r>
    <r>
      <rPr>
        <b/>
        <sz val="9"/>
        <color theme="1"/>
        <rFont val="맑은 고딕"/>
        <family val="2"/>
        <scheme val="minor"/>
      </rPr>
      <t>(0~최대운전속도)</t>
    </r>
    <phoneticPr fontId="2" type="noConversion"/>
  </si>
  <si>
    <t>Acc</t>
    <phoneticPr fontId="2" type="noConversion"/>
  </si>
  <si>
    <t>Dec</t>
    <phoneticPr fontId="2" type="noConversion"/>
  </si>
  <si>
    <t>Preset Speed</t>
    <phoneticPr fontId="2" type="noConversion"/>
  </si>
  <si>
    <t>2. Start/Stop Logic</t>
    <phoneticPr fontId="2" type="noConversion"/>
  </si>
  <si>
    <t>IL</t>
    <phoneticPr fontId="2" type="noConversion"/>
  </si>
  <si>
    <t>IH</t>
    <phoneticPr fontId="2" type="noConversion"/>
  </si>
  <si>
    <t>Motor Name Plate 정보</t>
    <phoneticPr fontId="2" type="noConversion"/>
  </si>
  <si>
    <t>Control Place별
Ref' Source 선택</t>
    <phoneticPr fontId="2" type="noConversion"/>
  </si>
  <si>
    <t>Jog Speed Ref'</t>
    <phoneticPr fontId="2" type="noConversion"/>
  </si>
  <si>
    <t>Preset Speed Ref'</t>
    <phoneticPr fontId="2" type="noConversion"/>
  </si>
  <si>
    <t>DI Start_sig_1/Start_sig_2
function</t>
    <phoneticPr fontId="2" type="noConversion"/>
  </si>
  <si>
    <t>AI1 Signal Source</t>
    <phoneticPr fontId="2" type="noConversion"/>
  </si>
  <si>
    <t>AI1 filter time</t>
    <phoneticPr fontId="2" type="noConversion"/>
  </si>
  <si>
    <t>AI2 Signal Source</t>
    <phoneticPr fontId="2" type="noConversion"/>
  </si>
  <si>
    <t>AI2 filter time</t>
    <phoneticPr fontId="2" type="noConversion"/>
  </si>
  <si>
    <t>Over
Load</t>
    <phoneticPr fontId="2" type="noConversion"/>
  </si>
  <si>
    <t>Drive
Name</t>
    <phoneticPr fontId="2" type="noConversion"/>
  </si>
  <si>
    <t>Drive
Name</t>
    <phoneticPr fontId="2" type="noConversion"/>
  </si>
  <si>
    <t>Function</t>
    <phoneticPr fontId="2" type="noConversion"/>
  </si>
  <si>
    <t>DigIN</t>
    <phoneticPr fontId="2" type="noConversion"/>
  </si>
  <si>
    <t>Start S1</t>
    <phoneticPr fontId="2" type="noConversion"/>
  </si>
  <si>
    <t>Start S2</t>
    <phoneticPr fontId="2" type="noConversion"/>
  </si>
  <si>
    <t>3. Digital Input</t>
    <phoneticPr fontId="2" type="noConversion"/>
  </si>
  <si>
    <t>DigIN:0.1</t>
    <phoneticPr fontId="2" type="noConversion"/>
  </si>
  <si>
    <t>DigIN:0.2</t>
    <phoneticPr fontId="2" type="noConversion"/>
  </si>
  <si>
    <t>DigIN:A.1</t>
    <phoneticPr fontId="2" type="noConversion"/>
  </si>
  <si>
    <t>DigIN:B.1</t>
    <phoneticPr fontId="2" type="noConversion"/>
  </si>
  <si>
    <t>DigIN:B.2</t>
  </si>
  <si>
    <t>DigIN:B.3</t>
  </si>
  <si>
    <t>DigIN:B.4</t>
  </si>
  <si>
    <t>DigIN:B.5</t>
  </si>
  <si>
    <t>DigIN:B.6</t>
  </si>
  <si>
    <t>DigIN:C.1</t>
    <phoneticPr fontId="2" type="noConversion"/>
  </si>
  <si>
    <t>DigIN:C.2</t>
  </si>
  <si>
    <t>DigIN:C.3</t>
  </si>
  <si>
    <t>DigIN:C.4</t>
  </si>
  <si>
    <t>DigIN:C.5</t>
  </si>
  <si>
    <t>DigIN:C.6</t>
  </si>
  <si>
    <t>DigIN:D.1</t>
    <phoneticPr fontId="2" type="noConversion"/>
  </si>
  <si>
    <t>DigIN:D.2</t>
  </si>
  <si>
    <t>DigIN:D.3</t>
  </si>
  <si>
    <t>DigIN:D.4</t>
  </si>
  <si>
    <t>DigIN:D.5</t>
  </si>
  <si>
    <t>DigIN:D.6</t>
  </si>
  <si>
    <t>[Hz]</t>
    <phoneticPr fontId="2" type="noConversion"/>
  </si>
  <si>
    <t>Run
Enable</t>
    <phoneticPr fontId="2" type="noConversion"/>
  </si>
  <si>
    <t>Preset1</t>
    <phoneticPr fontId="2" type="noConversion"/>
  </si>
  <si>
    <t>Preset2</t>
    <phoneticPr fontId="2" type="noConversion"/>
  </si>
  <si>
    <t>Preset3</t>
    <phoneticPr fontId="2" type="noConversion"/>
  </si>
  <si>
    <t>Fault
Reset</t>
    <phoneticPr fontId="2" type="noConversion"/>
  </si>
  <si>
    <t>External Fault</t>
    <phoneticPr fontId="2" type="noConversion"/>
  </si>
  <si>
    <t>NC</t>
    <phoneticPr fontId="2" type="noConversion"/>
  </si>
  <si>
    <t>NO</t>
    <phoneticPr fontId="2" type="noConversion"/>
  </si>
  <si>
    <t>A1/A2
Select</t>
    <phoneticPr fontId="2" type="noConversion"/>
  </si>
  <si>
    <t>DBR
사용</t>
    <phoneticPr fontId="2" type="noConversion"/>
  </si>
  <si>
    <t>사용</t>
    <phoneticPr fontId="2" type="noConversion"/>
  </si>
  <si>
    <t>제어권</t>
    <phoneticPr fontId="2" type="noConversion"/>
  </si>
  <si>
    <t>Y</t>
  </si>
  <si>
    <t>Mech. Brake</t>
    <phoneticPr fontId="2" type="noConversion"/>
  </si>
  <si>
    <t>Motor FAN</t>
    <phoneticPr fontId="2" type="noConversion"/>
  </si>
  <si>
    <t>PLG</t>
    <phoneticPr fontId="2" type="noConversion"/>
  </si>
  <si>
    <t>Param
Set1/Set2
Select</t>
    <phoneticPr fontId="2" type="noConversion"/>
  </si>
  <si>
    <t>Ext.
Brake
ACK.</t>
    <phoneticPr fontId="2" type="noConversion"/>
  </si>
  <si>
    <t>Open
[Hz]</t>
    <phoneticPr fontId="2" type="noConversion"/>
  </si>
  <si>
    <t>Close
[Hz]</t>
    <phoneticPr fontId="2" type="noConversion"/>
  </si>
  <si>
    <t>E-Stop</t>
    <phoneticPr fontId="2" type="noConversion"/>
  </si>
  <si>
    <t>Input
Switch
Ack</t>
    <phoneticPr fontId="2" type="noConversion"/>
  </si>
  <si>
    <t>Preset Speed Ref'
Digital Input</t>
    <phoneticPr fontId="2" type="noConversion"/>
  </si>
  <si>
    <t>Start/Stop Logic func.
Digital Input</t>
    <phoneticPr fontId="2" type="noConversion"/>
  </si>
  <si>
    <t>Run Enable DigIN</t>
    <phoneticPr fontId="2" type="noConversion"/>
  </si>
  <si>
    <t>Fault Reset DigIN</t>
    <phoneticPr fontId="2" type="noConversion"/>
  </si>
  <si>
    <t>External Fault(NO)</t>
    <phoneticPr fontId="2" type="noConversion"/>
  </si>
  <si>
    <t>External Fault(NC)</t>
    <phoneticPr fontId="2" type="noConversion"/>
  </si>
  <si>
    <t>AI1/AI2 Ref' Select DigIN</t>
    <phoneticPr fontId="2" type="noConversion"/>
  </si>
  <si>
    <t>Param Set1/Set2 Select</t>
    <phoneticPr fontId="2" type="noConversion"/>
  </si>
  <si>
    <t>Mech. Brake Ack DigIN</t>
    <phoneticPr fontId="2" type="noConversion"/>
  </si>
  <si>
    <t>Encoder Pulse Counting
Reset DigIN</t>
    <phoneticPr fontId="2" type="noConversion"/>
  </si>
  <si>
    <t>E-STOP (NC)</t>
    <phoneticPr fontId="2" type="noConversion"/>
  </si>
  <si>
    <t>Main Switch Ack</t>
    <phoneticPr fontId="2" type="noConversion"/>
  </si>
  <si>
    <t>Cooling Unit Monitor.</t>
    <phoneticPr fontId="2" type="noConversion"/>
  </si>
  <si>
    <t>※ 시운전시 사용될 초기 설정 Parameter 1</t>
    <phoneticPr fontId="2" type="noConversion"/>
  </si>
  <si>
    <t>inu001</t>
    <phoneticPr fontId="2" type="noConversion"/>
  </si>
  <si>
    <t>※ 시운전시 사용될 초기 설정 Parameter 2</t>
    <phoneticPr fontId="2" type="noConversion"/>
  </si>
  <si>
    <t>Digital Input</t>
    <phoneticPr fontId="2" type="noConversion"/>
  </si>
  <si>
    <t>Rererence Input</t>
    <phoneticPr fontId="2" type="noConversion"/>
  </si>
  <si>
    <t>Ramp Speed 조건</t>
    <phoneticPr fontId="2" type="noConversion"/>
  </si>
  <si>
    <t>Digital Output</t>
    <phoneticPr fontId="2" type="noConversion"/>
  </si>
  <si>
    <t>Ready</t>
    <phoneticPr fontId="2" type="noConversion"/>
  </si>
  <si>
    <t>4. Digital Output</t>
    <phoneticPr fontId="2" type="noConversion"/>
  </si>
  <si>
    <t>DigOUT:0.2</t>
  </si>
  <si>
    <t>DigOUT:A.2</t>
  </si>
  <si>
    <t>DigOUT:A.3</t>
  </si>
  <si>
    <t>DigOUT:A.4</t>
  </si>
  <si>
    <t>DigOUT:A.5</t>
  </si>
  <si>
    <t>DigOUT:A.6</t>
  </si>
  <si>
    <t>DigOUT:B.3</t>
  </si>
  <si>
    <t>DigOUT:B.4</t>
  </si>
  <si>
    <t>DigOUT:B.5</t>
  </si>
  <si>
    <t>DigOUT:B.6</t>
  </si>
  <si>
    <t>DigOUT:C.1</t>
  </si>
  <si>
    <t>DigOUT:C.2</t>
  </si>
  <si>
    <t>DigOUT:C.3</t>
  </si>
  <si>
    <t>DigOUT:C.4</t>
  </si>
  <si>
    <t>DigOUT:C.5</t>
  </si>
  <si>
    <t>DigOUT:C.6</t>
  </si>
  <si>
    <t>DigOUT:D.1</t>
  </si>
  <si>
    <t>DigOUT:D.2</t>
  </si>
  <si>
    <t>DigOUT:D.3</t>
  </si>
  <si>
    <t>DigOUT:D.4</t>
  </si>
  <si>
    <t>DigOUT:D.5</t>
  </si>
  <si>
    <t>DigOUT:D.6</t>
  </si>
  <si>
    <t>Run</t>
    <phoneticPr fontId="2" type="noConversion"/>
  </si>
  <si>
    <t>Fault</t>
    <phoneticPr fontId="2" type="noConversion"/>
  </si>
  <si>
    <t>Ext. Brake
Ctrl. Inv</t>
    <phoneticPr fontId="2" type="noConversion"/>
  </si>
  <si>
    <t>Ready 출력</t>
    <phoneticPr fontId="2" type="noConversion"/>
  </si>
  <si>
    <t>Run(Drive Run) 출력</t>
    <phoneticPr fontId="2" type="noConversion"/>
  </si>
  <si>
    <t>Fault 출력</t>
    <phoneticPr fontId="2" type="noConversion"/>
  </si>
  <si>
    <t>Mech. Brake Open 출력</t>
    <phoneticPr fontId="2" type="noConversion"/>
  </si>
  <si>
    <t>3/BrakeOnCtrl (Close)</t>
    <phoneticPr fontId="2" type="noConversion"/>
  </si>
  <si>
    <t>3/BrakeOffCtrl (Open)</t>
    <phoneticPr fontId="2" type="noConversion"/>
  </si>
  <si>
    <t>Brake Close 기준 Freq'</t>
    <phoneticPr fontId="2" type="noConversion"/>
  </si>
  <si>
    <t>Brake Open 기준 Freq'</t>
    <phoneticPr fontId="2" type="noConversion"/>
  </si>
  <si>
    <t>Ext. Brake Open Delay</t>
    <phoneticPr fontId="2" type="noConversion"/>
  </si>
  <si>
    <t>Open
delay[s]</t>
    <phoneticPr fontId="2" type="noConversion"/>
  </si>
  <si>
    <t>Close
delay[s]</t>
    <phoneticPr fontId="2" type="noConversion"/>
  </si>
  <si>
    <t>Ext. Brake Close Delay
&gt;=Decel Time 1</t>
    <phoneticPr fontId="2" type="noConversion"/>
  </si>
  <si>
    <t>Scale=1 / Max.Value(%)</t>
    <phoneticPr fontId="2" type="noConversion"/>
  </si>
  <si>
    <t>0/ No</t>
    <phoneticPr fontId="2" type="noConversion"/>
  </si>
  <si>
    <t>0/ ASIC</t>
    <phoneticPr fontId="2" type="noConversion"/>
  </si>
  <si>
    <t>IH * 0.7</t>
    <phoneticPr fontId="2" type="noConversion"/>
  </si>
  <si>
    <t>참고 모터정격전류*70%</t>
    <phoneticPr fontId="2" type="noConversion"/>
  </si>
  <si>
    <t>전류[%]</t>
    <phoneticPr fontId="2" type="noConversion"/>
  </si>
  <si>
    <t>사용</t>
    <phoneticPr fontId="2" type="noConversion"/>
  </si>
  <si>
    <t>[%]</t>
    <phoneticPr fontId="2" type="noConversion"/>
  </si>
  <si>
    <t>[s]</t>
    <phoneticPr fontId="2" type="noConversion"/>
  </si>
  <si>
    <t>[Hz]</t>
    <phoneticPr fontId="2" type="noConversion"/>
  </si>
  <si>
    <t>전류</t>
    <phoneticPr fontId="2" type="noConversion"/>
  </si>
  <si>
    <t>Start
Time</t>
    <phoneticPr fontId="2" type="noConversion"/>
  </si>
  <si>
    <t>DC Brake 개시 주파수</t>
    <phoneticPr fontId="2" type="noConversion"/>
  </si>
  <si>
    <t>정지시 DC Brake Time</t>
    <phoneticPr fontId="2" type="noConversion"/>
  </si>
  <si>
    <t>기동시 DC Brake Time</t>
    <phoneticPr fontId="2" type="noConversion"/>
  </si>
  <si>
    <t>0 / Not Used</t>
    <phoneticPr fontId="2" type="noConversion"/>
  </si>
  <si>
    <t>1 / O/P Freq</t>
    <phoneticPr fontId="2" type="noConversion"/>
  </si>
  <si>
    <t>2 / Freq Ref</t>
    <phoneticPr fontId="2" type="noConversion"/>
  </si>
  <si>
    <t>3 / Motor Speed</t>
    <phoneticPr fontId="2" type="noConversion"/>
  </si>
  <si>
    <t>4 / O/P Current</t>
    <phoneticPr fontId="2" type="noConversion"/>
  </si>
  <si>
    <t>5 / Motor Torque</t>
    <phoneticPr fontId="2" type="noConversion"/>
  </si>
  <si>
    <t>6 / Motor Power</t>
    <phoneticPr fontId="2" type="noConversion"/>
  </si>
  <si>
    <t>7 / Mot Voltage</t>
    <phoneticPr fontId="2" type="noConversion"/>
  </si>
  <si>
    <t>8 / DC-Link Volt</t>
    <phoneticPr fontId="2" type="noConversion"/>
  </si>
  <si>
    <t>9 / AI1</t>
    <phoneticPr fontId="2" type="noConversion"/>
  </si>
  <si>
    <t>10 / AI2</t>
    <phoneticPr fontId="2" type="noConversion"/>
  </si>
  <si>
    <t>11 / Fout. min-max</t>
    <phoneticPr fontId="2" type="noConversion"/>
  </si>
  <si>
    <t>12 / (-2Tn)-(2Tn)</t>
    <phoneticPr fontId="2" type="noConversion"/>
  </si>
  <si>
    <t>13 / (-2Pn)-(2Pn)</t>
    <phoneticPr fontId="2" type="noConversion"/>
  </si>
  <si>
    <t>14 / PT100 Temp</t>
    <phoneticPr fontId="2" type="noConversion"/>
  </si>
  <si>
    <t>15 / FB Data in 4</t>
    <phoneticPr fontId="2" type="noConversion"/>
  </si>
  <si>
    <t>2 / Start-Enable</t>
    <phoneticPr fontId="2" type="noConversion"/>
  </si>
  <si>
    <t>3 / StartP-StopP</t>
    <phoneticPr fontId="2" type="noConversion"/>
  </si>
  <si>
    <t>4 / Strt-MotP UP</t>
    <phoneticPr fontId="2" type="noConversion"/>
  </si>
  <si>
    <t>6 / StartR-Rev</t>
    <phoneticPr fontId="2" type="noConversion"/>
  </si>
  <si>
    <t>7 / StrtR-Enable</t>
    <phoneticPr fontId="2" type="noConversion"/>
  </si>
  <si>
    <t>8 / Keypad Ref.</t>
    <phoneticPr fontId="2" type="noConversion"/>
  </si>
  <si>
    <t>9 / Fieldbus</t>
    <phoneticPr fontId="2" type="noConversion"/>
  </si>
  <si>
    <t>0 / Forw - Rev</t>
    <phoneticPr fontId="2" type="noConversion"/>
  </si>
  <si>
    <t>1 / Start - Rev</t>
    <phoneticPr fontId="2" type="noConversion"/>
  </si>
  <si>
    <t>5 / ForwR - RevR</t>
    <phoneticPr fontId="2" type="noConversion"/>
  </si>
  <si>
    <t>1 / Res:Stop+P.D</t>
    <phoneticPr fontId="2" type="noConversion"/>
  </si>
  <si>
    <t>0 / No Inversion</t>
    <phoneticPr fontId="2" type="noConversion"/>
  </si>
  <si>
    <t>0 / 0-100%</t>
    <phoneticPr fontId="2" type="noConversion"/>
  </si>
  <si>
    <t>0 / Not Used</t>
    <phoneticPr fontId="2" type="noConversion"/>
  </si>
  <si>
    <t>0 / No</t>
    <phoneticPr fontId="2" type="noConversion"/>
  </si>
  <si>
    <t>0 / 0 mA</t>
    <phoneticPr fontId="2" type="noConversion"/>
  </si>
  <si>
    <t>AnIN:0.1</t>
    <phoneticPr fontId="2" type="noConversion"/>
  </si>
  <si>
    <t>AnIN:0.2</t>
    <phoneticPr fontId="2" type="noConversion"/>
  </si>
  <si>
    <t>AnIN:0.3</t>
    <phoneticPr fontId="2" type="noConversion"/>
  </si>
  <si>
    <t>AnIN:0.4</t>
  </si>
  <si>
    <t>AnIN:0.5</t>
  </si>
  <si>
    <t>AnIN:0.6</t>
  </si>
  <si>
    <t>AnIN:0.7</t>
  </si>
  <si>
    <t>AnIN:0.8</t>
  </si>
  <si>
    <t>AnIN:0.9</t>
  </si>
  <si>
    <t>AnIN:0.10</t>
  </si>
  <si>
    <t>AnIN:A.1</t>
    <phoneticPr fontId="2" type="noConversion"/>
  </si>
  <si>
    <t>AnIN:A.3</t>
  </si>
  <si>
    <t>AnIN:B.1</t>
    <phoneticPr fontId="2" type="noConversion"/>
  </si>
  <si>
    <t>AnIN:B.2</t>
  </si>
  <si>
    <t>AnIN:B.3</t>
  </si>
  <si>
    <t>AnIN:C.1</t>
    <phoneticPr fontId="2" type="noConversion"/>
  </si>
  <si>
    <t>AnIN:C.2</t>
  </si>
  <si>
    <t>AnIN:C.3</t>
  </si>
  <si>
    <t>5. Analog Input</t>
    <phoneticPr fontId="2" type="noConversion"/>
  </si>
  <si>
    <t>6. Analog Output</t>
    <phoneticPr fontId="2" type="noConversion"/>
  </si>
  <si>
    <t>AnOUT:0.2</t>
  </si>
  <si>
    <t>AnOUT:0.3</t>
  </si>
  <si>
    <t>AnOUT:0.4</t>
  </si>
  <si>
    <t>AnOUT:0.5</t>
  </si>
  <si>
    <t>AnOUT:0.6</t>
  </si>
  <si>
    <t>AnOUT:0.7</t>
  </si>
  <si>
    <t>AnOUT:0.8</t>
  </si>
  <si>
    <t>AnOUT:0.9</t>
  </si>
  <si>
    <t>AnOUT:0.10</t>
  </si>
  <si>
    <t>AnOUT:A.2</t>
  </si>
  <si>
    <t>AnOUT:A.3</t>
  </si>
  <si>
    <t>AnOUT:B.1</t>
  </si>
  <si>
    <t>AnOUT:B.2</t>
  </si>
  <si>
    <t>AnOUT:B.3</t>
  </si>
  <si>
    <t>AnOUT:C.1</t>
  </si>
  <si>
    <t>AnOUT:C.2</t>
  </si>
  <si>
    <t>AnOUT:C.3</t>
  </si>
  <si>
    <t>5 / Motor Torque</t>
    <phoneticPr fontId="2" type="noConversion"/>
  </si>
  <si>
    <t>0 / No Inversion</t>
    <phoneticPr fontId="2" type="noConversion"/>
  </si>
  <si>
    <t>0 / 0 mA</t>
    <phoneticPr fontId="2" type="noConversion"/>
  </si>
  <si>
    <t>0 / Ramping</t>
    <phoneticPr fontId="2" type="noConversion"/>
  </si>
  <si>
    <t>0 / Coasting</t>
    <phoneticPr fontId="2" type="noConversion"/>
  </si>
  <si>
    <t>0 / s</t>
    <phoneticPr fontId="2" type="noConversion"/>
  </si>
  <si>
    <t>0 / Off</t>
    <phoneticPr fontId="2" type="noConversion"/>
  </si>
  <si>
    <t>Start(기동) Function</t>
    <phoneticPr fontId="2" type="noConversion"/>
  </si>
  <si>
    <t>Stop(정지) Function</t>
    <phoneticPr fontId="2" type="noConversion"/>
  </si>
  <si>
    <t>Varies</t>
    <phoneticPr fontId="2" type="noConversion"/>
  </si>
  <si>
    <t>참고 모터정격전류*100%</t>
    <phoneticPr fontId="2" type="noConversion"/>
  </si>
  <si>
    <t>Flux Brake Enable/Disable</t>
    <phoneticPr fontId="2" type="noConversion"/>
  </si>
  <si>
    <t>IH * 1.0</t>
    <phoneticPr fontId="2" type="noConversion"/>
  </si>
  <si>
    <t>IH * 0.1</t>
    <phoneticPr fontId="2" type="noConversion"/>
  </si>
  <si>
    <r>
      <t>Pre-Heating Current
(</t>
    </r>
    <r>
      <rPr>
        <sz val="11"/>
        <color theme="1"/>
        <rFont val="나눔바른고딕"/>
        <family val="2"/>
        <charset val="129"/>
      </rPr>
      <t>≈</t>
    </r>
    <r>
      <rPr>
        <sz val="11"/>
        <color theme="1"/>
        <rFont val="맑은 고딕"/>
        <family val="2"/>
        <charset val="129"/>
        <scheme val="minor"/>
      </rPr>
      <t xml:space="preserve"> MagnCurrent Level)</t>
    </r>
    <phoneticPr fontId="2" type="noConversion"/>
  </si>
  <si>
    <t>Init
Magn
Current</t>
    <phoneticPr fontId="2" type="noConversion"/>
  </si>
  <si>
    <t>[A]</t>
    <phoneticPr fontId="2" type="noConversion"/>
  </si>
  <si>
    <r>
      <t xml:space="preserve">Drive
Current
</t>
    </r>
    <r>
      <rPr>
        <b/>
        <sz val="11"/>
        <color theme="1"/>
        <rFont val="맑은 고딕"/>
        <family val="2"/>
        <scheme val="minor"/>
      </rPr>
      <t>Limit
[A]</t>
    </r>
    <phoneticPr fontId="2" type="noConversion"/>
  </si>
  <si>
    <t>E-Stop
Mode</t>
    <phoneticPr fontId="2" type="noConversion"/>
  </si>
  <si>
    <t>Stop
Time</t>
    <phoneticPr fontId="2" type="noConversion"/>
  </si>
  <si>
    <t>Stop
Freq'</t>
    <phoneticPr fontId="2" type="noConversion"/>
  </si>
  <si>
    <t>권장 : 128</t>
    <phoneticPr fontId="2" type="noConversion"/>
  </si>
  <si>
    <t>권장 : Software 1</t>
    <phoneticPr fontId="2" type="noConversion"/>
  </si>
  <si>
    <t>권장 : Yes</t>
    <phoneticPr fontId="2" type="noConversion"/>
  </si>
  <si>
    <t>1=출력 상 순서변경 by S/W</t>
    <phoneticPr fontId="2" type="noConversion"/>
  </si>
  <si>
    <t>1 / Norm.Voltage</t>
    <phoneticPr fontId="2" type="noConversion"/>
  </si>
  <si>
    <t>권장 : 1 또는 2</t>
    <phoneticPr fontId="2" type="noConversion"/>
  </si>
  <si>
    <t>[%]</t>
    <phoneticPr fontId="2" type="noConversion"/>
  </si>
  <si>
    <t>[V]</t>
    <phoneticPr fontId="2" type="noConversion"/>
  </si>
  <si>
    <t>Brake Chopper Level</t>
    <phoneticPr fontId="2" type="noConversion"/>
  </si>
  <si>
    <t>입력
AC</t>
    <phoneticPr fontId="2" type="noConversion"/>
  </si>
  <si>
    <t>[VDC]</t>
    <phoneticPr fontId="2" type="noConversion"/>
  </si>
  <si>
    <t>권장 : Uac*1.35*115%</t>
    <phoneticPr fontId="2" type="noConversion"/>
  </si>
  <si>
    <t>Max
Volate
[V]</t>
    <phoneticPr fontId="2" type="noConversion"/>
  </si>
  <si>
    <t>Prohibit 영역 가감속 time</t>
    <phoneticPr fontId="2" type="noConversion"/>
  </si>
  <si>
    <t>Prohibir Range 설정</t>
    <phoneticPr fontId="2" type="noConversion"/>
  </si>
  <si>
    <t>튜닝시 = 0 사용</t>
    <phoneticPr fontId="2" type="noConversion"/>
  </si>
  <si>
    <t>※ 시운전시 사용될 초기 설정 Parameter 3</t>
    <phoneticPr fontId="2" type="noConversion"/>
  </si>
  <si>
    <t>Motor
Control
Mode</t>
    <phoneticPr fontId="2" type="noConversion"/>
  </si>
  <si>
    <t>7. Motor Control Mode</t>
    <phoneticPr fontId="2" type="noConversion"/>
  </si>
  <si>
    <t>0 / Freq Control</t>
    <phoneticPr fontId="2" type="noConversion"/>
  </si>
  <si>
    <t>1 / OL SpeedCont</t>
    <phoneticPr fontId="2" type="noConversion"/>
  </si>
  <si>
    <t>Switching
Freq
[kHz]</t>
    <phoneticPr fontId="2" type="noConversion"/>
  </si>
  <si>
    <t>Motor Control</t>
    <phoneticPr fontId="2" type="noConversion"/>
  </si>
  <si>
    <t>Varies</t>
    <phoneticPr fontId="2" type="noConversion"/>
  </si>
  <si>
    <t>8. Over Voltage Control</t>
    <phoneticPr fontId="2" type="noConversion"/>
  </si>
  <si>
    <t>0 / Off</t>
    <phoneticPr fontId="2" type="noConversion"/>
  </si>
  <si>
    <t>1 / On:NoRamping</t>
    <phoneticPr fontId="2" type="noConversion"/>
  </si>
  <si>
    <t>2 / On: Ramping</t>
    <phoneticPr fontId="2" type="noConversion"/>
  </si>
  <si>
    <t>9. Identification</t>
    <phoneticPr fontId="2" type="noConversion"/>
  </si>
  <si>
    <t>0 / No Action</t>
    <phoneticPr fontId="2" type="noConversion"/>
  </si>
  <si>
    <t>1 / ID No Run</t>
    <phoneticPr fontId="2" type="noConversion"/>
  </si>
  <si>
    <t>2 / ID With Run</t>
    <phoneticPr fontId="2" type="noConversion"/>
  </si>
  <si>
    <t>3 / Enc. ID Run</t>
    <phoneticPr fontId="2" type="noConversion"/>
  </si>
  <si>
    <t>4 / Ident All</t>
    <phoneticPr fontId="2" type="noConversion"/>
  </si>
  <si>
    <t>5 / DTC Ident</t>
    <phoneticPr fontId="2" type="noConversion"/>
  </si>
  <si>
    <t>6 / IDRunFailed</t>
    <phoneticPr fontId="2" type="noConversion"/>
  </si>
  <si>
    <t>Over Volt. Control Mode</t>
    <phoneticPr fontId="2" type="noConversion"/>
  </si>
  <si>
    <t>Load Droop Ref &gt;0 Enabled</t>
    <phoneticPr fontId="2" type="noConversion"/>
  </si>
  <si>
    <t>Motor Auto Tuning Mode</t>
    <phoneticPr fontId="2" type="noConversion"/>
  </si>
  <si>
    <t>Coast Stop 이후 Restart Delay</t>
    <phoneticPr fontId="2" type="noConversion"/>
  </si>
  <si>
    <t>Drooping 이후 복귀 Ramp</t>
    <phoneticPr fontId="2" type="noConversion"/>
  </si>
  <si>
    <t>Neg</t>
    <phoneticPr fontId="2" type="noConversion"/>
  </si>
  <si>
    <t>Speed Limit
[Hz]</t>
    <phoneticPr fontId="2" type="noConversion"/>
  </si>
  <si>
    <t>Pos</t>
    <phoneticPr fontId="2" type="noConversion"/>
  </si>
  <si>
    <t>Output Freq' Limit</t>
    <phoneticPr fontId="2" type="noConversion"/>
  </si>
  <si>
    <t>Torq Limit
[%]</t>
    <phoneticPr fontId="2" type="noConversion"/>
  </si>
  <si>
    <t>Motoring</t>
    <phoneticPr fontId="2" type="noConversion"/>
  </si>
  <si>
    <t>Generate</t>
    <phoneticPr fontId="2" type="noConversion"/>
  </si>
  <si>
    <t>Generating Torque Limit</t>
    <phoneticPr fontId="2" type="noConversion"/>
  </si>
  <si>
    <t>Motoring Torque Limit</t>
    <phoneticPr fontId="2" type="noConversion"/>
  </si>
  <si>
    <t>Auto Torq Boost 기능</t>
    <phoneticPr fontId="2" type="noConversion"/>
  </si>
  <si>
    <t>Auto
Torq
Boost</t>
    <phoneticPr fontId="2" type="noConversion"/>
  </si>
  <si>
    <t>10. U/f Ration Select</t>
    <phoneticPr fontId="2" type="noConversion"/>
  </si>
  <si>
    <t>0 / Linear</t>
    <phoneticPr fontId="2" type="noConversion"/>
  </si>
  <si>
    <t>1 / Squared</t>
    <phoneticPr fontId="2" type="noConversion"/>
  </si>
  <si>
    <t>2 / Programmable</t>
    <phoneticPr fontId="2" type="noConversion"/>
  </si>
  <si>
    <t>3 / Lin+FluxOpt.</t>
    <phoneticPr fontId="2" type="noConversion"/>
  </si>
  <si>
    <t>U/f Curve Ratio Select</t>
    <phoneticPr fontId="2" type="noConversion"/>
  </si>
  <si>
    <t>if U/f Ration=2, 10%</t>
    <phoneticPr fontId="2" type="noConversion"/>
  </si>
  <si>
    <t>U/f
Ratio
Select</t>
    <phoneticPr fontId="2" type="noConversion"/>
  </si>
  <si>
    <t>Zero Speed 운전시 
Magn. Current에 해당하는
Motor Voltage</t>
    <phoneticPr fontId="2" type="noConversion"/>
  </si>
  <si>
    <t>I/f Control</t>
    <phoneticPr fontId="2" type="noConversion"/>
  </si>
  <si>
    <t>[%]</t>
  </si>
  <si>
    <t>[%]</t>
    <phoneticPr fontId="2" type="noConversion"/>
  </si>
  <si>
    <t>Limit</t>
    <phoneticPr fontId="2" type="noConversion"/>
  </si>
  <si>
    <t>전류</t>
    <phoneticPr fontId="2" type="noConversion"/>
  </si>
  <si>
    <t>I/f Control Enabled</t>
    <phoneticPr fontId="2" type="noConversion"/>
  </si>
  <si>
    <t>동작 범위(정격 주파수 %)</t>
    <phoneticPr fontId="2" type="noConversion"/>
  </si>
  <si>
    <t>동작 전류(정격 전류 %)</t>
    <phoneticPr fontId="2" type="noConversion"/>
  </si>
  <si>
    <t>Magn. Current</t>
    <phoneticPr fontId="2" type="noConversion"/>
  </si>
  <si>
    <t>Brake Chopper 동작 Mode</t>
    <phoneticPr fontId="2" type="noConversion"/>
  </si>
  <si>
    <t>관성보상 time</t>
    <phoneticPr fontId="2" type="noConversion"/>
  </si>
  <si>
    <t>Slip 보상</t>
    <phoneticPr fontId="2" type="noConversion"/>
  </si>
  <si>
    <t>only CL Control Mode</t>
    <phoneticPr fontId="2" type="noConversion"/>
  </si>
  <si>
    <t>11. Start Up Torque</t>
    <phoneticPr fontId="2" type="noConversion"/>
  </si>
  <si>
    <t>1 / TorqMemory</t>
    <phoneticPr fontId="2" type="noConversion"/>
  </si>
  <si>
    <t>2 / Torque Ref</t>
    <phoneticPr fontId="2" type="noConversion"/>
  </si>
  <si>
    <t>3 / Torq.Fwd/Rev</t>
    <phoneticPr fontId="2" type="noConversion"/>
  </si>
  <si>
    <t>PLG fbk filter(10~15ms)</t>
    <phoneticPr fontId="2" type="noConversion"/>
  </si>
  <si>
    <t>Generate Power Limit</t>
    <phoneticPr fontId="2" type="noConversion"/>
  </si>
  <si>
    <t>Motoring Power Limit</t>
    <phoneticPr fontId="2" type="noConversion"/>
  </si>
  <si>
    <t>Negative Torq Limit</t>
    <phoneticPr fontId="2" type="noConversion"/>
  </si>
  <si>
    <t>Positive Torq Limit</t>
    <phoneticPr fontId="2" type="noConversion"/>
  </si>
  <si>
    <t>Start</t>
    <phoneticPr fontId="2" type="noConversion"/>
  </si>
  <si>
    <t>Stop</t>
    <phoneticPr fontId="2" type="noConversion"/>
  </si>
  <si>
    <t>0 Speed Time</t>
    <phoneticPr fontId="2" type="noConversion"/>
  </si>
  <si>
    <t>[ms]</t>
    <phoneticPr fontId="2" type="noConversion"/>
  </si>
  <si>
    <t>Encoder
Filter
Time</t>
    <phoneticPr fontId="2" type="noConversion"/>
  </si>
  <si>
    <t>Gener
Power</t>
    <phoneticPr fontId="2" type="noConversion"/>
  </si>
  <si>
    <t>Motor
Power</t>
    <phoneticPr fontId="2" type="noConversion"/>
  </si>
  <si>
    <t>Neg
Torq</t>
    <phoneticPr fontId="2" type="noConversion"/>
  </si>
  <si>
    <t>Pos
Torq</t>
    <phoneticPr fontId="2" type="noConversion"/>
  </si>
  <si>
    <t>Flux
Off
delay</t>
    <phoneticPr fontId="2" type="noConversion"/>
  </si>
  <si>
    <t>[s]</t>
    <phoneticPr fontId="2" type="noConversion"/>
  </si>
  <si>
    <t>Stop State Flux</t>
    <phoneticPr fontId="2" type="noConversion"/>
  </si>
  <si>
    <t>Flux Off Delay</t>
    <phoneticPr fontId="2" type="noConversion"/>
  </si>
  <si>
    <t>Flux Reference</t>
    <phoneticPr fontId="2" type="noConversion"/>
  </si>
  <si>
    <t>Sine
Filter
사용</t>
    <phoneticPr fontId="2" type="noConversion"/>
  </si>
  <si>
    <t>Sine Filter 사용 여부</t>
    <phoneticPr fontId="2" type="noConversion"/>
  </si>
  <si>
    <t>Modulation Limit
(Sin filter사용시 96%)</t>
    <phoneticPr fontId="2" type="noConversion"/>
  </si>
  <si>
    <t>DigIN:A.6</t>
    <phoneticPr fontId="2" type="noConversion"/>
  </si>
  <si>
    <t>Varies</t>
    <phoneticPr fontId="2" type="noConversion"/>
  </si>
  <si>
    <t>IL</t>
    <phoneticPr fontId="2" type="noConversion"/>
  </si>
  <si>
    <t>℃</t>
  </si>
  <si>
    <t>℃</t>
    <phoneticPr fontId="2" type="noConversion"/>
  </si>
  <si>
    <t>Motor
Type</t>
    <phoneticPr fontId="2" type="noConversion"/>
  </si>
  <si>
    <t>Protection</t>
    <phoneticPr fontId="2" type="noConversion"/>
  </si>
  <si>
    <t>※ 시운전시 사용될 초기 설정 Parameter4</t>
    <phoneticPr fontId="2" type="noConversion"/>
  </si>
  <si>
    <t>Sine Filter사용시 20%</t>
    <phoneticPr fontId="2" type="noConversion"/>
  </si>
  <si>
    <r>
      <t xml:space="preserve">Drive Modulation Freq'
</t>
    </r>
    <r>
      <rPr>
        <sz val="10"/>
        <color theme="1"/>
        <rFont val="맑은 고딕"/>
        <family val="2"/>
        <scheme val="minor"/>
      </rPr>
      <t>(Sin 필터 사용시 min 3.6kHz)</t>
    </r>
    <phoneticPr fontId="2" type="noConversion"/>
  </si>
  <si>
    <t>Motor Type</t>
    <phoneticPr fontId="2" type="noConversion"/>
  </si>
  <si>
    <t>Auto Tuning Result Data</t>
    <phoneticPr fontId="2" type="noConversion"/>
  </si>
  <si>
    <t>Auto Reset Parameter</t>
    <phoneticPr fontId="2" type="noConversion"/>
  </si>
  <si>
    <t>4mA
Input
Fault</t>
    <phoneticPr fontId="2" type="noConversion"/>
  </si>
  <si>
    <t>1 / Warning</t>
    <phoneticPr fontId="2" type="noConversion"/>
  </si>
  <si>
    <t>2 / Warn:PrevFre</t>
  </si>
  <si>
    <t>3 / Warn:PresetF</t>
  </si>
  <si>
    <t>4 / Fault</t>
  </si>
  <si>
    <t>4 / Fault</t>
    <phoneticPr fontId="2" type="noConversion"/>
  </si>
  <si>
    <t>5 / Fault,Coast</t>
  </si>
  <si>
    <t>P2.7.1=3/Warn:PresetFreq일
경우 사용되는 Ref'</t>
    <phoneticPr fontId="2" type="noConversion"/>
  </si>
  <si>
    <t>External
Fault</t>
    <phoneticPr fontId="2" type="noConversion"/>
  </si>
  <si>
    <t>2 / Fault</t>
    <phoneticPr fontId="2" type="noConversion"/>
  </si>
  <si>
    <t>3 / Fault,Coast</t>
    <phoneticPr fontId="2" type="noConversion"/>
  </si>
  <si>
    <t>12. Fault 1</t>
    <phoneticPr fontId="2" type="noConversion"/>
  </si>
  <si>
    <t>13. Fault 2</t>
    <phoneticPr fontId="2" type="noConversion"/>
  </si>
  <si>
    <t>Input
Phase
Superv</t>
    <phoneticPr fontId="2" type="noConversion"/>
  </si>
  <si>
    <r>
      <t xml:space="preserve">AI 4~20mA 사용시
Signal </t>
    </r>
    <r>
      <rPr>
        <sz val="10"/>
        <color theme="1"/>
        <rFont val="맑은 고딕"/>
        <family val="2"/>
      </rPr>
      <t>≤</t>
    </r>
    <r>
      <rPr>
        <sz val="10"/>
        <color theme="1"/>
        <rFont val="맑은 고딕"/>
        <family val="2"/>
        <charset val="129"/>
      </rPr>
      <t>3.5mA인 경우 발생</t>
    </r>
    <phoneticPr fontId="2" type="noConversion"/>
  </si>
  <si>
    <t>DigIN External Fault</t>
    <phoneticPr fontId="2" type="noConversion"/>
  </si>
  <si>
    <t>입력전원 결상 검출</t>
    <phoneticPr fontId="2" type="noConversion"/>
  </si>
  <si>
    <t>Output
Phase
Superv</t>
    <phoneticPr fontId="2" type="noConversion"/>
  </si>
  <si>
    <t>출력전류 결상 검출</t>
    <phoneticPr fontId="2" type="noConversion"/>
  </si>
  <si>
    <t>Earth
Fault</t>
    <phoneticPr fontId="2" type="noConversion"/>
  </si>
  <si>
    <r>
      <t xml:space="preserve">출력전류 합 </t>
    </r>
    <r>
      <rPr>
        <sz val="11"/>
        <color theme="1"/>
        <rFont val="나눔바른고딕"/>
        <family val="2"/>
      </rPr>
      <t>≠</t>
    </r>
    <r>
      <rPr>
        <sz val="11"/>
        <color theme="1"/>
        <rFont val="맑은 고딕"/>
        <family val="2"/>
      </rPr>
      <t xml:space="preserve"> 0 검출</t>
    </r>
    <phoneticPr fontId="2" type="noConversion"/>
  </si>
  <si>
    <t>Motor Thermal
Protect.</t>
    <phoneticPr fontId="2" type="noConversion"/>
  </si>
  <si>
    <t>Motor Thermal(ETR)
Motor Over Load</t>
    <phoneticPr fontId="2" type="noConversion"/>
  </si>
  <si>
    <t>0 speed 전류/정격전류
강제냉각인 경우 90%</t>
    <phoneticPr fontId="2" type="noConversion"/>
  </si>
  <si>
    <t>f0 Current</t>
    <phoneticPr fontId="2" type="noConversion"/>
  </si>
  <si>
    <t>[%]</t>
    <phoneticPr fontId="2" type="noConversion"/>
  </si>
  <si>
    <t>MTP T</t>
    <phoneticPr fontId="2" type="noConversion"/>
  </si>
  <si>
    <t>[min]</t>
    <phoneticPr fontId="2" type="noConversion"/>
  </si>
  <si>
    <t>Duty</t>
    <phoneticPr fontId="2" type="noConversion"/>
  </si>
  <si>
    <t>MTP Time</t>
    <phoneticPr fontId="2" type="noConversion"/>
  </si>
  <si>
    <t>Stall
Protect.</t>
    <phoneticPr fontId="2" type="noConversion"/>
  </si>
  <si>
    <t>Current</t>
    <phoneticPr fontId="2" type="noConversion"/>
  </si>
  <si>
    <t>[A]</t>
    <phoneticPr fontId="2" type="noConversion"/>
  </si>
  <si>
    <t>Time</t>
    <phoneticPr fontId="2" type="noConversion"/>
  </si>
  <si>
    <t>[s]</t>
    <phoneticPr fontId="2" type="noConversion"/>
  </si>
  <si>
    <t>[Hz]</t>
    <phoneticPr fontId="2" type="noConversion"/>
  </si>
  <si>
    <t>Freq Lim</t>
    <phoneticPr fontId="2" type="noConversion"/>
  </si>
  <si>
    <t>Current Limit * 90%</t>
    <phoneticPr fontId="2" type="noConversion"/>
  </si>
  <si>
    <t>Stall 발생 최대 Time</t>
    <phoneticPr fontId="2" type="noConversion"/>
  </si>
  <si>
    <t>Under
load
Protect.</t>
    <phoneticPr fontId="2" type="noConversion"/>
  </si>
  <si>
    <t>UP fnom</t>
    <phoneticPr fontId="2" type="noConversion"/>
  </si>
  <si>
    <t>UP f0</t>
    <phoneticPr fontId="2" type="noConversion"/>
  </si>
  <si>
    <t>Torq[%]</t>
    <phoneticPr fontId="2" type="noConversion"/>
  </si>
  <si>
    <t>Lim[s]</t>
    <phoneticPr fontId="2" type="noConversion"/>
  </si>
  <si>
    <t>Under Load 검출</t>
    <phoneticPr fontId="2" type="noConversion"/>
  </si>
  <si>
    <t>FWP이상에서의 Min Torq</t>
    <phoneticPr fontId="2" type="noConversion"/>
  </si>
  <si>
    <t>0 speed에서의 Min Torq</t>
    <phoneticPr fontId="2" type="noConversion"/>
  </si>
  <si>
    <t>Under load time</t>
    <phoneticPr fontId="2" type="noConversion"/>
  </si>
  <si>
    <t>FBComm.
Fault</t>
    <phoneticPr fontId="2" type="noConversion"/>
  </si>
  <si>
    <t>Board
Slot
Fault</t>
    <phoneticPr fontId="2" type="noConversion"/>
  </si>
  <si>
    <t>Thermistor 센서 Error검출</t>
    <phoneticPr fontId="2" type="noConversion"/>
  </si>
  <si>
    <t>Fieldbus 통신 Error 검출</t>
    <phoneticPr fontId="2" type="noConversion"/>
  </si>
  <si>
    <t>Board Slot Error 검출</t>
    <phoneticPr fontId="2" type="noConversion"/>
  </si>
  <si>
    <t>Warn.</t>
    <phoneticPr fontId="2" type="noConversion"/>
  </si>
  <si>
    <r>
      <t>[</t>
    </r>
    <r>
      <rPr>
        <b/>
        <sz val="11"/>
        <color theme="1"/>
        <rFont val="맑은 고딕"/>
        <family val="2"/>
      </rPr>
      <t>℃</t>
    </r>
    <r>
      <rPr>
        <b/>
        <sz val="11"/>
        <color theme="1"/>
        <rFont val="맑은 고딕"/>
        <family val="2"/>
        <charset val="129"/>
        <scheme val="minor"/>
      </rPr>
      <t>]</t>
    </r>
    <phoneticPr fontId="2" type="noConversion"/>
  </si>
  <si>
    <t>Fault</t>
    <phoneticPr fontId="2" type="noConversion"/>
  </si>
  <si>
    <t>TBoard1</t>
    <phoneticPr fontId="2" type="noConversion"/>
  </si>
  <si>
    <t>TBoard2</t>
    <phoneticPr fontId="2" type="noConversion"/>
  </si>
  <si>
    <t>Fault
action</t>
    <phoneticPr fontId="2" type="noConversion"/>
  </si>
  <si>
    <t>No</t>
    <phoneticPr fontId="2" type="noConversion"/>
  </si>
  <si>
    <t>Temp. Input 채널 수</t>
    <phoneticPr fontId="2" type="noConversion"/>
  </si>
  <si>
    <t>Temp. 고장 검출</t>
    <phoneticPr fontId="2" type="noConversion"/>
  </si>
  <si>
    <t>Temp. Warning Level</t>
    <phoneticPr fontId="2" type="noConversion"/>
  </si>
  <si>
    <t>Temp. Fault Level</t>
    <phoneticPr fontId="2" type="noConversion"/>
  </si>
  <si>
    <r>
      <t xml:space="preserve">Mech Brake Fault
(Brake Control
  </t>
    </r>
    <r>
      <rPr>
        <sz val="10"/>
        <color theme="1"/>
        <rFont val="나눔바른고딕"/>
        <family val="2"/>
      </rPr>
      <t>≠</t>
    </r>
    <r>
      <rPr>
        <sz val="10"/>
        <color theme="1"/>
        <rFont val="맑은 고딕"/>
        <family val="2"/>
        <charset val="129"/>
      </rPr>
      <t>Ext. Brake ACK 인 경우)</t>
    </r>
    <phoneticPr fontId="2" type="noConversion"/>
  </si>
  <si>
    <t>[PPR]</t>
    <phoneticPr fontId="2" type="noConversion"/>
  </si>
  <si>
    <t>I/O Ref' Sel</t>
    <phoneticPr fontId="2" type="noConversion"/>
  </si>
  <si>
    <t>(bit0)</t>
    <phoneticPr fontId="2" type="noConversion"/>
  </si>
  <si>
    <t>(bit1)</t>
    <phoneticPr fontId="2" type="noConversion"/>
  </si>
  <si>
    <t>(bit2)</t>
    <phoneticPr fontId="2" type="noConversion"/>
  </si>
  <si>
    <t>Start/Stop Logic</t>
    <phoneticPr fontId="2" type="noConversion"/>
  </si>
  <si>
    <t>Temp. board Fault(OPT-B8,BH)</t>
    <phoneticPr fontId="2" type="noConversion"/>
  </si>
  <si>
    <t>Ext. Brake Ack 지연 time</t>
    <phoneticPr fontId="2" type="noConversion"/>
  </si>
  <si>
    <t>System Bus Fault
(OPT-D2)</t>
    <phoneticPr fontId="2" type="noConversion"/>
  </si>
  <si>
    <t>P2.2.7.23 delay time</t>
    <phoneticPr fontId="2" type="noConversion"/>
  </si>
  <si>
    <t>Ref'와 Actual Speed간 오차</t>
    <phoneticPr fontId="2" type="noConversion"/>
  </si>
  <si>
    <t>14. Fault 3</t>
    <phoneticPr fontId="2" type="noConversion"/>
  </si>
  <si>
    <t>2 / Fault,Coast</t>
    <phoneticPr fontId="2" type="noConversion"/>
  </si>
  <si>
    <t>STO발생시 동작 방법</t>
    <phoneticPr fontId="2" type="noConversion"/>
  </si>
  <si>
    <t>15. STO 동작</t>
    <phoneticPr fontId="2" type="noConversion"/>
  </si>
  <si>
    <t>0 / WngNotStored</t>
    <phoneticPr fontId="2" type="noConversion"/>
  </si>
  <si>
    <t>P2.7.22=4/Warn:PresetF일때
사용되는 Ref'</t>
    <phoneticPr fontId="2" type="noConversion"/>
  </si>
  <si>
    <t>Reset Data Logger신호
동작방법</t>
    <phoneticPr fontId="2" type="noConversion"/>
  </si>
  <si>
    <t>16. Reset Data Logger</t>
    <phoneticPr fontId="2" type="noConversion"/>
  </si>
  <si>
    <t>0 / Auto</t>
    <phoneticPr fontId="2" type="noConversion"/>
  </si>
  <si>
    <t>1 / ResetToAuto</t>
    <phoneticPr fontId="2" type="noConversion"/>
  </si>
  <si>
    <t>2 / SW Default</t>
    <phoneticPr fontId="2" type="noConversion"/>
  </si>
  <si>
    <t>3 / Auto Fast</t>
    <phoneticPr fontId="2" type="noConversion"/>
  </si>
  <si>
    <t>4 / No Change</t>
    <phoneticPr fontId="2" type="noConversion"/>
  </si>
  <si>
    <t>P2.7.22=5/Warn:PrevFreq
일때 사용되는 Parameter</t>
    <phoneticPr fontId="2" type="noConversion"/>
  </si>
  <si>
    <t>Out1</t>
    <phoneticPr fontId="2" type="noConversion"/>
  </si>
  <si>
    <t>Out2</t>
  </si>
  <si>
    <t>Out3</t>
  </si>
  <si>
    <t>Out4</t>
  </si>
  <si>
    <t>Out5</t>
  </si>
  <si>
    <t>Out6</t>
  </si>
  <si>
    <t>Out7</t>
  </si>
  <si>
    <t>Out8</t>
  </si>
  <si>
    <t>In1</t>
    <phoneticPr fontId="2" type="noConversion"/>
  </si>
  <si>
    <t>In2</t>
    <phoneticPr fontId="2" type="noConversion"/>
  </si>
  <si>
    <t>In3</t>
  </si>
  <si>
    <t>In4</t>
  </si>
  <si>
    <t>In5</t>
  </si>
  <si>
    <t>In6</t>
  </si>
  <si>
    <t>In7</t>
  </si>
  <si>
    <t>In8</t>
  </si>
  <si>
    <t>Min
Scale</t>
    <phoneticPr fontId="2" type="noConversion"/>
  </si>
  <si>
    <t>Max
Scale</t>
    <phoneticPr fontId="2" type="noConversion"/>
  </si>
  <si>
    <t>[Hz]</t>
    <phoneticPr fontId="2" type="noConversion"/>
  </si>
  <si>
    <t>FB Data Out Sel</t>
    <phoneticPr fontId="2" type="noConversion"/>
  </si>
  <si>
    <t>FB Data In Sel</t>
    <phoneticPr fontId="2" type="noConversion"/>
  </si>
  <si>
    <t>Fieldbus 설정</t>
    <phoneticPr fontId="2" type="noConversion"/>
  </si>
  <si>
    <t>State
Machine</t>
    <phoneticPr fontId="2" type="noConversion"/>
  </si>
  <si>
    <t>Slot
D</t>
    <phoneticPr fontId="2" type="noConversion"/>
  </si>
  <si>
    <t>Slot
E</t>
    <phoneticPr fontId="2" type="noConversion"/>
  </si>
  <si>
    <t>17. FB Mode</t>
    <phoneticPr fontId="2" type="noConversion"/>
  </si>
  <si>
    <t>0 / Normal</t>
    <phoneticPr fontId="2" type="noConversion"/>
  </si>
  <si>
    <t>1 / Extended</t>
    <phoneticPr fontId="2" type="noConversion"/>
  </si>
  <si>
    <t>2 / Fast</t>
    <phoneticPr fontId="2" type="noConversion"/>
  </si>
  <si>
    <t>3 / Fast PD</t>
    <phoneticPr fontId="2" type="noConversion"/>
  </si>
  <si>
    <t>4 / Not Control</t>
  </si>
  <si>
    <t>4 / Not Control</t>
    <phoneticPr fontId="2" type="noConversion"/>
  </si>
  <si>
    <t>if Min Scale=Max Scale
P2.1.1 Min Freq'와 
P2.1.2 Max Freq' 사용된다.</t>
    <phoneticPr fontId="2" type="noConversion"/>
  </si>
  <si>
    <t>FB State Machine</t>
    <phoneticPr fontId="2" type="noConversion"/>
  </si>
  <si>
    <t>Slot D FB Mode</t>
    <phoneticPr fontId="2" type="noConversion"/>
  </si>
  <si>
    <t>Slot E FB Mode</t>
    <phoneticPr fontId="2" type="noConversion"/>
  </si>
  <si>
    <t>[%]</t>
    <phoneticPr fontId="2" type="noConversion"/>
  </si>
  <si>
    <t>Torq
Limit</t>
    <phoneticPr fontId="2" type="noConversion"/>
  </si>
  <si>
    <t>18. Torque Ref Select</t>
    <phoneticPr fontId="2" type="noConversion"/>
  </si>
  <si>
    <t>1 / AI1</t>
    <phoneticPr fontId="2" type="noConversion"/>
  </si>
  <si>
    <t>2 / AI2</t>
    <phoneticPr fontId="2" type="noConversion"/>
  </si>
  <si>
    <t>3 / AI3</t>
    <phoneticPr fontId="2" type="noConversion"/>
  </si>
  <si>
    <t>4 / AI4</t>
    <phoneticPr fontId="2" type="noConversion"/>
  </si>
  <si>
    <t>5 / AI1 Joystick</t>
    <phoneticPr fontId="2" type="noConversion"/>
  </si>
  <si>
    <t>6 / AI2 Joystick</t>
    <phoneticPr fontId="2" type="noConversion"/>
  </si>
  <si>
    <t>7 / Keypad Ref.</t>
    <phoneticPr fontId="2" type="noConversion"/>
  </si>
  <si>
    <t>8 / Fieldbus</t>
    <phoneticPr fontId="2" type="noConversion"/>
  </si>
  <si>
    <t>19. Torq Speed Limit CL</t>
    <phoneticPr fontId="2" type="noConversion"/>
  </si>
  <si>
    <t>1 / PosNegFLimts</t>
    <phoneticPr fontId="2" type="noConversion"/>
  </si>
  <si>
    <t>2 / RampOut - +</t>
    <phoneticPr fontId="2" type="noConversion"/>
  </si>
  <si>
    <t>3 / NegF-RampO</t>
    <phoneticPr fontId="2" type="noConversion"/>
  </si>
  <si>
    <t>4 / Ramp-PosF</t>
    <phoneticPr fontId="2" type="noConversion"/>
  </si>
  <si>
    <t>5 / Ramp Window</t>
    <phoneticPr fontId="2" type="noConversion"/>
  </si>
  <si>
    <t>6 / 0 - RampOut</t>
    <phoneticPr fontId="2" type="noConversion"/>
  </si>
  <si>
    <t>7 / RampWinOnOff</t>
    <phoneticPr fontId="2" type="noConversion"/>
  </si>
  <si>
    <t>SPC Out
Torq
Limit</t>
    <phoneticPr fontId="2" type="noConversion"/>
  </si>
  <si>
    <t>20. Follower Ref Sel</t>
    <phoneticPr fontId="2" type="noConversion"/>
  </si>
  <si>
    <t>0 / AI1</t>
    <phoneticPr fontId="2" type="noConversion"/>
  </si>
  <si>
    <t>1 / AI2</t>
    <phoneticPr fontId="2" type="noConversion"/>
  </si>
  <si>
    <t>2 / AI1+AI2</t>
    <phoneticPr fontId="2" type="noConversion"/>
  </si>
  <si>
    <t>3 / AI1-AI2</t>
    <phoneticPr fontId="2" type="noConversion"/>
  </si>
  <si>
    <t>4 / AI2-AI1</t>
    <phoneticPr fontId="2" type="noConversion"/>
  </si>
  <si>
    <t>5 / AI1xAI2</t>
    <phoneticPr fontId="2" type="noConversion"/>
  </si>
  <si>
    <t>6 / AI1 Joystick</t>
    <phoneticPr fontId="2" type="noConversion"/>
  </si>
  <si>
    <t>7 / AI2 Joystick</t>
    <phoneticPr fontId="2" type="noConversion"/>
  </si>
  <si>
    <t>8 / Keypad Ref.</t>
    <phoneticPr fontId="2" type="noConversion"/>
  </si>
  <si>
    <t>9 / Fieldbus</t>
    <phoneticPr fontId="2" type="noConversion"/>
  </si>
  <si>
    <t>10 / Motor Pot</t>
    <phoneticPr fontId="2" type="noConversion"/>
  </si>
  <si>
    <t>11 / AI1, AI2 Min</t>
    <phoneticPr fontId="2" type="noConversion"/>
  </si>
  <si>
    <t>12 / AI1, AI2 Max</t>
    <phoneticPr fontId="2" type="noConversion"/>
  </si>
  <si>
    <t>13 / Max Freq</t>
    <phoneticPr fontId="2" type="noConversion"/>
  </si>
  <si>
    <t>14 / AI1/AI2 Sel</t>
    <phoneticPr fontId="2" type="noConversion"/>
  </si>
  <si>
    <t>15 / Encoder 1</t>
    <phoneticPr fontId="2" type="noConversion"/>
  </si>
  <si>
    <t>16 / Encoder 2</t>
    <phoneticPr fontId="2" type="noConversion"/>
  </si>
  <si>
    <t>17 / Master Ref</t>
    <phoneticPr fontId="2" type="noConversion"/>
  </si>
  <si>
    <t>18 / Master Ramp</t>
    <phoneticPr fontId="2" type="noConversion"/>
  </si>
  <si>
    <t>21. Follower Torque Select</t>
    <phoneticPr fontId="2" type="noConversion"/>
  </si>
  <si>
    <t>9 / MasterTorque</t>
    <phoneticPr fontId="2" type="noConversion"/>
  </si>
  <si>
    <t>Torque Control Parameter</t>
    <phoneticPr fontId="2" type="noConversion"/>
  </si>
  <si>
    <t>Master/Follower function</t>
    <phoneticPr fontId="2" type="noConversion"/>
  </si>
  <si>
    <t>Functional Safety Action</t>
    <phoneticPr fontId="2" type="noConversion"/>
  </si>
  <si>
    <t>Control
Place</t>
    <phoneticPr fontId="2" type="noConversion"/>
  </si>
  <si>
    <t>2 / Keypad Cntrl</t>
  </si>
  <si>
    <t>Control Place(제어권한)</t>
    <phoneticPr fontId="2" type="noConversion"/>
  </si>
  <si>
    <t>0.</t>
    <phoneticPr fontId="2" type="noConversion"/>
  </si>
  <si>
    <t>1.20.1.</t>
    <phoneticPr fontId="2" type="noConversion"/>
  </si>
  <si>
    <t>22. Fan Control</t>
    <phoneticPr fontId="2" type="noConversion"/>
  </si>
  <si>
    <t>0 / Continuous</t>
    <phoneticPr fontId="2" type="noConversion"/>
  </si>
  <si>
    <t>1 / Temperature</t>
    <phoneticPr fontId="2" type="noConversion"/>
  </si>
  <si>
    <t>2 / First start</t>
    <phoneticPr fontId="2" type="noConversion"/>
  </si>
  <si>
    <t>3 / Calc temp</t>
    <phoneticPr fontId="2" type="noConversion"/>
  </si>
  <si>
    <t>Drive 내장 DBR 유/무</t>
    <phoneticPr fontId="2" type="noConversion"/>
  </si>
  <si>
    <t>OPT-A1</t>
    <phoneticPr fontId="2" type="noConversion"/>
  </si>
  <si>
    <t>P7.x.1.1~3 설정(Mode)</t>
    <phoneticPr fontId="2" type="noConversion"/>
  </si>
  <si>
    <t>23. OPTA1 (AI)Parameter</t>
    <phoneticPr fontId="2" type="noConversion"/>
  </si>
  <si>
    <t>24. OPTA1 (AO)Parameter</t>
    <phoneticPr fontId="2" type="noConversion"/>
  </si>
  <si>
    <t>3 / 0...10V</t>
    <phoneticPr fontId="2" type="noConversion"/>
  </si>
  <si>
    <t>3 / 0...10V</t>
    <phoneticPr fontId="2" type="noConversion"/>
  </si>
  <si>
    <t>1 / 0...20mA</t>
    <phoneticPr fontId="2" type="noConversion"/>
  </si>
  <si>
    <t>2 / 4...20mA</t>
    <phoneticPr fontId="2" type="noConversion"/>
  </si>
  <si>
    <t>4 / 2...10V</t>
    <phoneticPr fontId="2" type="noConversion"/>
  </si>
  <si>
    <t>5 / -10...+10V</t>
    <phoneticPr fontId="2" type="noConversion"/>
  </si>
  <si>
    <t>3 / 0...10V</t>
    <phoneticPr fontId="2" type="noConversion"/>
  </si>
  <si>
    <t>P 7.3.1.1</t>
    <phoneticPr fontId="2" type="noConversion"/>
  </si>
  <si>
    <t>P 7.3.1.2</t>
    <phoneticPr fontId="2" type="noConversion"/>
  </si>
  <si>
    <t>P 7.3.1.3</t>
    <phoneticPr fontId="2" type="noConversion"/>
  </si>
  <si>
    <t>P 7.1.1.4</t>
    <phoneticPr fontId="2" type="noConversion"/>
  </si>
  <si>
    <t>OPT-A5</t>
    <phoneticPr fontId="2" type="noConversion"/>
  </si>
  <si>
    <t>Pulse revolution</t>
    <phoneticPr fontId="2" type="noConversion"/>
  </si>
  <si>
    <t>Invert direction</t>
    <phoneticPr fontId="2" type="noConversion"/>
  </si>
  <si>
    <t>Reading rate</t>
    <phoneticPr fontId="2" type="noConversion"/>
  </si>
  <si>
    <t>Encoder type</t>
    <phoneticPr fontId="2" type="noConversion"/>
  </si>
  <si>
    <t>0 / No</t>
    <phoneticPr fontId="2" type="noConversion"/>
  </si>
  <si>
    <t>1 / 1 ms</t>
  </si>
  <si>
    <t>1 / 1 ms</t>
    <phoneticPr fontId="2" type="noConversion"/>
  </si>
  <si>
    <t>1 / A,B=Speed</t>
  </si>
  <si>
    <t>1 / A,B=Speed</t>
    <phoneticPr fontId="2" type="noConversion"/>
  </si>
  <si>
    <t>PLG 방향 변경</t>
    <phoneticPr fontId="2" type="noConversion"/>
  </si>
  <si>
    <t>25. Encoder type</t>
    <phoneticPr fontId="2" type="noConversion"/>
  </si>
  <si>
    <t>1 / A,B=Speed</t>
    <phoneticPr fontId="2" type="noConversion"/>
  </si>
  <si>
    <t>2 / A=Ref,B=Dir</t>
    <phoneticPr fontId="2" type="noConversion"/>
  </si>
  <si>
    <t>3 / A=Forw,B=Rev</t>
    <phoneticPr fontId="2" type="noConversion"/>
  </si>
  <si>
    <t>OPT-E9</t>
    <phoneticPr fontId="2" type="noConversion"/>
  </si>
  <si>
    <t>1 / Modbus</t>
    <phoneticPr fontId="2" type="noConversion"/>
  </si>
  <si>
    <t>0 / Default</t>
  </si>
  <si>
    <t>0 / Default</t>
    <phoneticPr fontId="2" type="noConversion"/>
  </si>
  <si>
    <t>1 / Flying Start</t>
  </si>
  <si>
    <t>5 / ForwR - RevR</t>
  </si>
  <si>
    <t>0 / None</t>
    <phoneticPr fontId="2" type="noConversion"/>
  </si>
  <si>
    <t>2 / 4...20mA</t>
  </si>
  <si>
    <t>Max.
Out</t>
    <phoneticPr fontId="2" type="noConversion"/>
  </si>
  <si>
    <t>*H</t>
  </si>
  <si>
    <t>※ Multi-Purpose Parameter(시운전 설정)</t>
    <phoneticPr fontId="2" type="noConversion"/>
  </si>
  <si>
    <t>2 / Start-Enable</t>
  </si>
  <si>
    <t>Thermist.
Fault
action</t>
    <phoneticPr fontId="2" type="noConversion"/>
  </si>
  <si>
    <t>Ext.
Brake
Fault</t>
    <phoneticPr fontId="2" type="noConversion"/>
  </si>
  <si>
    <t>2 / Programmable</t>
  </si>
  <si>
    <t>AnOUT:A.1</t>
    <phoneticPr fontId="2" type="noConversion"/>
  </si>
  <si>
    <t>AnOUT</t>
    <phoneticPr fontId="2" type="noConversion"/>
  </si>
  <si>
    <t>OPT-A5 (Slot C)</t>
    <phoneticPr fontId="2" type="noConversion"/>
  </si>
  <si>
    <t>AnOUT:x.1</t>
    <phoneticPr fontId="2" type="noConversion"/>
  </si>
  <si>
    <t>AnOUT:x.2</t>
    <phoneticPr fontId="2" type="noConversion"/>
  </si>
  <si>
    <t>AnIN:x.1</t>
    <phoneticPr fontId="2" type="noConversion"/>
  </si>
  <si>
    <t>Used Analog I/O Terminal Select</t>
    <phoneticPr fontId="2" type="noConversion"/>
  </si>
  <si>
    <t>Drive Name
[Node]</t>
    <phoneticPr fontId="2" type="noConversion"/>
  </si>
  <si>
    <t>AnIN:0.1</t>
    <phoneticPr fontId="2" type="noConversion"/>
  </si>
  <si>
    <t>AI
Signal 1</t>
    <phoneticPr fontId="2" type="noConversion"/>
  </si>
  <si>
    <t>AI
Signal 2</t>
    <phoneticPr fontId="2" type="noConversion"/>
  </si>
  <si>
    <t>AO Signal 1</t>
    <phoneticPr fontId="2" type="noConversion"/>
  </si>
  <si>
    <t>AO Signal 2</t>
    <phoneticPr fontId="2" type="noConversion"/>
  </si>
  <si>
    <t>X2
AnIN:A.2</t>
    <phoneticPr fontId="2" type="noConversion"/>
  </si>
  <si>
    <t>X1
AnIN:A.1</t>
    <phoneticPr fontId="2" type="noConversion"/>
  </si>
  <si>
    <t>X6
AnOUT:A.1</t>
    <phoneticPr fontId="2" type="noConversion"/>
  </si>
  <si>
    <t>AI1 mode
AnIN:A.1</t>
    <phoneticPr fontId="2" type="noConversion"/>
  </si>
  <si>
    <t>AI2 mode
AnIN:A.2</t>
    <phoneticPr fontId="2" type="noConversion"/>
  </si>
  <si>
    <t>AO1 mode
AnOUT:A.1</t>
    <phoneticPr fontId="2" type="noConversion"/>
  </si>
  <si>
    <t>AI 1
Signal 1</t>
    <phoneticPr fontId="2" type="noConversion"/>
  </si>
  <si>
    <t>AnIN</t>
    <phoneticPr fontId="2" type="noConversion"/>
  </si>
  <si>
    <t>AI 2
Signal 2</t>
    <phoneticPr fontId="2" type="noConversion"/>
  </si>
  <si>
    <t>AO 1
Signal 1</t>
    <phoneticPr fontId="2" type="noConversion"/>
  </si>
  <si>
    <t>AO 2
Signal 2</t>
    <phoneticPr fontId="2" type="noConversion"/>
  </si>
  <si>
    <t>OPT-B4 (Slot B~D)</t>
    <phoneticPr fontId="2" type="noConversion"/>
  </si>
  <si>
    <t>AnIN:D.1</t>
    <phoneticPr fontId="2" type="noConversion"/>
  </si>
  <si>
    <t>AnIN:D.2</t>
    <phoneticPr fontId="2" type="noConversion"/>
  </si>
  <si>
    <t>AnIN:D.3</t>
    <phoneticPr fontId="2" type="noConversion"/>
  </si>
  <si>
    <t>AnOUT:D.1</t>
    <phoneticPr fontId="2" type="noConversion"/>
  </si>
  <si>
    <t>AnOUT:D.2</t>
    <phoneticPr fontId="2" type="noConversion"/>
  </si>
  <si>
    <t>AnOUT:D.3</t>
    <phoneticPr fontId="2" type="noConversion"/>
  </si>
  <si>
    <t>x : OPT-B4가 설치된 Slot No.</t>
    <phoneticPr fontId="2" type="noConversion"/>
  </si>
  <si>
    <t>INVERTER #1</t>
    <phoneticPr fontId="2" type="noConversion"/>
  </si>
  <si>
    <t>Speed Ref'</t>
    <phoneticPr fontId="2" type="noConversion"/>
  </si>
  <si>
    <r>
      <t xml:space="preserve">OPT-A1 (Slot A) </t>
    </r>
    <r>
      <rPr>
        <b/>
        <sz val="12"/>
        <color theme="1"/>
        <rFont val="맑은 고딕"/>
        <family val="2"/>
        <scheme val="minor"/>
      </rPr>
      <t>(AnIN:A.1 / AnIN:A.2 / AnOUT:A.1)</t>
    </r>
    <phoneticPr fontId="2" type="noConversion"/>
  </si>
  <si>
    <r>
      <t>DC Brake</t>
    </r>
    <r>
      <rPr>
        <b/>
        <sz val="12"/>
        <color theme="1"/>
        <rFont val="맑은 고딕"/>
        <family val="2"/>
        <scheme val="minor"/>
      </rPr>
      <t xml:space="preserve"> (only Open Loop)</t>
    </r>
    <phoneticPr fontId="2" type="noConversion"/>
  </si>
  <si>
    <r>
      <rPr>
        <b/>
        <sz val="14"/>
        <color theme="1"/>
        <rFont val="맑은 고딕"/>
        <family val="2"/>
        <scheme val="minor"/>
      </rPr>
      <t>Flux Brake</t>
    </r>
    <r>
      <rPr>
        <b/>
        <sz val="12"/>
        <color theme="1"/>
        <rFont val="맑은 고딕"/>
        <family val="2"/>
        <scheme val="minor"/>
      </rPr>
      <t xml:space="preserve">
</t>
    </r>
    <r>
      <rPr>
        <b/>
        <sz val="11"/>
        <color theme="1"/>
        <rFont val="맑은 고딕"/>
        <family val="2"/>
        <scheme val="minor"/>
      </rPr>
      <t>(only Open Loop)</t>
    </r>
    <phoneticPr fontId="2" type="noConversion"/>
  </si>
  <si>
    <r>
      <rPr>
        <b/>
        <sz val="12"/>
        <color theme="1"/>
        <rFont val="맑은 고딕"/>
        <family val="2"/>
        <scheme val="minor"/>
      </rPr>
      <t>Start
Function</t>
    </r>
    <r>
      <rPr>
        <b/>
        <sz val="11"/>
        <color theme="1"/>
        <rFont val="맑은 고딕"/>
        <family val="2"/>
        <charset val="129"/>
        <scheme val="minor"/>
      </rPr>
      <t xml:space="preserve">
(기동방법)</t>
    </r>
    <phoneticPr fontId="2" type="noConversion"/>
  </si>
  <si>
    <r>
      <rPr>
        <b/>
        <sz val="12"/>
        <color theme="1"/>
        <rFont val="맑은 고딕"/>
        <family val="2"/>
        <scheme val="minor"/>
      </rPr>
      <t>Stop
Function</t>
    </r>
    <r>
      <rPr>
        <b/>
        <sz val="11"/>
        <color theme="1"/>
        <rFont val="맑은 고딕"/>
        <family val="2"/>
        <charset val="129"/>
        <scheme val="minor"/>
      </rPr>
      <t xml:space="preserve">
(정지방법)</t>
    </r>
    <phoneticPr fontId="2" type="noConversion"/>
  </si>
  <si>
    <t>※ PosDrive(Multi-Purpose) 시운전 결과 예)</t>
    <phoneticPr fontId="2" type="noConversion"/>
  </si>
  <si>
    <t>1) INV001</t>
    <phoneticPr fontId="2" type="noConversion"/>
  </si>
  <si>
    <t>2) INV002</t>
    <phoneticPr fontId="2" type="noConversion"/>
  </si>
  <si>
    <t>1</t>
    <phoneticPr fontId="2" type="noConversion"/>
  </si>
  <si>
    <t>2</t>
    <phoneticPr fontId="2" type="noConversion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</si>
  <si>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</si>
  <si>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</si>
  <si>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</si>
  <si>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</si>
  <si>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</si>
  <si>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</si>
  <si>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</si>
  <si>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</si>
  <si>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</si>
  <si>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</si>
  <si>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</si>
  <si>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</si>
  <si>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</si>
  <si>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</si>
  <si>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</si>
  <si>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</si>
  <si>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</si>
  <si>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</si>
  <si>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</si>
  <si>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</si>
  <si>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</si>
  <si>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</si>
  <si>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</si>
  <si>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</si>
  <si>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</si>
  <si>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</si>
  <si>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</si>
  <si>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</si>
  <si>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</si>
  <si>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</si>
  <si>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</si>
  <si>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</si>
  <si>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</si>
  <si>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Stall 발생 최대 Freq'
(정격 Slip * 3.5 이상)</t>
    <phoneticPr fontId="2" type="noConversion"/>
  </si>
  <si>
    <t>Error</t>
    <phoneticPr fontId="2" type="noConversion"/>
  </si>
  <si>
    <r>
      <rPr>
        <b/>
        <sz val="12"/>
        <color theme="1"/>
        <rFont val="맑은 고딕"/>
        <family val="2"/>
        <scheme val="minor"/>
      </rPr>
      <t>Speed Error</t>
    </r>
    <r>
      <rPr>
        <b/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2"/>
        <scheme val="minor"/>
      </rPr>
      <t>(Ref-Actual)</t>
    </r>
    <phoneticPr fontId="2" type="noConversion"/>
  </si>
  <si>
    <t>Delay</t>
    <phoneticPr fontId="2" type="noConversion"/>
  </si>
  <si>
    <t>※ 파일 사용방법</t>
    <phoneticPr fontId="2" type="noConversion"/>
  </si>
  <si>
    <t>1)</t>
    <phoneticPr fontId="2" type="noConversion"/>
  </si>
  <si>
    <r>
      <t xml:space="preserve">- 입력누락 및 입력오류에 의해 발생되는 </t>
    </r>
    <r>
      <rPr>
        <b/>
        <sz val="10"/>
        <color rgb="FFFF0000"/>
        <rFont val="맑은 고딕"/>
        <family val="2"/>
        <scheme val="minor"/>
      </rPr>
      <t>빨간색 셀</t>
    </r>
    <r>
      <rPr>
        <sz val="10"/>
        <color theme="1"/>
        <rFont val="맑은 고딕"/>
        <family val="2"/>
        <charset val="129"/>
        <scheme val="minor"/>
      </rPr>
      <t>이 없도록 입력해야 한다.</t>
    </r>
    <phoneticPr fontId="2" type="noConversion"/>
  </si>
  <si>
    <t>2)</t>
    <phoneticPr fontId="2" type="noConversion"/>
  </si>
  <si>
    <t>필요시 "4_시운전설정(Par)" Sheet의 하얀색 셀 내용을 추가로 입력한다.</t>
    <phoneticPr fontId="2" type="noConversion"/>
  </si>
  <si>
    <t>3)</t>
    <phoneticPr fontId="2" type="noConversion"/>
  </si>
  <si>
    <r>
      <t xml:space="preserve">"4_시운전설정(Par)" Sheet의 </t>
    </r>
    <r>
      <rPr>
        <sz val="10"/>
        <color rgb="FFEA8B00"/>
        <rFont val="맑은 고딕"/>
        <family val="2"/>
        <scheme val="minor"/>
      </rPr>
      <t xml:space="preserve">주황색 셀 </t>
    </r>
    <r>
      <rPr>
        <sz val="10"/>
        <color theme="1"/>
        <rFont val="맑은 고딕"/>
        <family val="2"/>
        <charset val="129"/>
        <scheme val="minor"/>
      </rPr>
      <t>내용을 참고로 하여 Inverter Parameter를 설정한다.</t>
    </r>
    <phoneticPr fontId="2" type="noConversion"/>
  </si>
  <si>
    <r>
      <t>4</t>
    </r>
    <r>
      <rPr>
        <b/>
        <sz val="10"/>
        <color theme="1"/>
        <rFont val="맑은 고딕"/>
        <family val="2"/>
        <scheme val="minor"/>
      </rPr>
      <t>_시운전설정(Par)</t>
    </r>
    <r>
      <rPr>
        <sz val="10"/>
        <color theme="1"/>
        <rFont val="맑은 고딕"/>
        <family val="2"/>
        <charset val="129"/>
        <scheme val="minor"/>
      </rPr>
      <t xml:space="preserve"> : 입력정보에 의해 설정되는 Parameter List</t>
    </r>
    <phoneticPr fontId="2" type="noConversion"/>
  </si>
  <si>
    <t>"1_Drive및Motor정보" ~ "3_운전방안(4)"를 순서대로 입력한다.</t>
    <phoneticPr fontId="2" type="noConversion"/>
  </si>
  <si>
    <r>
      <t xml:space="preserve">1_Drive및Motor정보 ~ 3_운전방안(4) : </t>
    </r>
    <r>
      <rPr>
        <sz val="10"/>
        <color theme="1"/>
        <rFont val="맑은 고딕"/>
        <family val="2"/>
        <scheme val="minor"/>
      </rPr>
      <t>Drive정보, Motor정보, 운전방안 등을 입력하는 Sheet</t>
    </r>
    <phoneticPr fontId="2" type="noConversion"/>
  </si>
  <si>
    <t>SCR ID FAN_M</t>
    <phoneticPr fontId="2" type="noConversion"/>
  </si>
  <si>
    <t>SCR ID FAN_S</t>
    <phoneticPr fontId="2" type="noConversion"/>
  </si>
  <si>
    <t>NXP 0385 5</t>
  </si>
  <si>
    <t>3 / Motor Speed</t>
  </si>
  <si>
    <t>INV001</t>
    <phoneticPr fontId="2" type="noConversion"/>
  </si>
  <si>
    <t>INV002</t>
    <phoneticPr fontId="2" type="noConversion"/>
  </si>
  <si>
    <t>14 / AI1/AI2 Sel</t>
  </si>
  <si>
    <t>0 / No Inversion</t>
    <phoneticPr fontId="2" type="noConversion"/>
  </si>
  <si>
    <t>AO Signal 3</t>
    <phoneticPr fontId="2" type="noConversion"/>
  </si>
  <si>
    <t>AO 3
Signal 3</t>
    <phoneticPr fontId="2" type="noConversion"/>
  </si>
  <si>
    <t>1 / O/P Freq</t>
  </si>
  <si>
    <t>No</t>
    <phoneticPr fontId="2" type="noConversion"/>
  </si>
  <si>
    <t>Test 항목</t>
    <phoneticPr fontId="2" type="noConversion"/>
  </si>
  <si>
    <t>결과</t>
    <phoneticPr fontId="2" type="noConversion"/>
  </si>
  <si>
    <t>1-1</t>
    <phoneticPr fontId="2" type="noConversion"/>
  </si>
  <si>
    <t>입력전원(R,S,T 또는 P,N)이 Drive 입력부(L1,L2,L3 또는 DC+,DC-)에 올바르게 결선되었는가?</t>
    <phoneticPr fontId="2" type="noConversion"/>
  </si>
  <si>
    <t>1-2</t>
    <phoneticPr fontId="2" type="noConversion"/>
  </si>
  <si>
    <t>Drive 출력부(U,V,W)가 Motor 연결용 단자대로 올바르게 결선되었는가?</t>
    <phoneticPr fontId="2" type="noConversion"/>
  </si>
  <si>
    <t>1-3</t>
    <phoneticPr fontId="2" type="noConversion"/>
  </si>
  <si>
    <t>(NXP의 경우) DBR저항 연결 Cable이 Drive의 R+,R-(단자대에 저항표시되어 있음)에 올바르게 결선되었는가?</t>
    <phoneticPr fontId="2" type="noConversion"/>
  </si>
  <si>
    <t>외부 제어전원이 결선되는  OPT-A1 Board의 단자대가 올바르게 결선되어 있는가?</t>
    <phoneticPr fontId="2" type="noConversion"/>
  </si>
  <si>
    <t>2-1</t>
    <phoneticPr fontId="2" type="noConversion"/>
  </si>
  <si>
    <t>2-2</t>
    <phoneticPr fontId="2" type="noConversion"/>
  </si>
  <si>
    <t>외부 제어전원이 전원 극성이 올바르게 결선되어 있는가?</t>
    <phoneticPr fontId="2" type="noConversion"/>
  </si>
  <si>
    <t>외부 제어전원 결선상태 Check (Drive 제어전원(+24V)을 별도 공급하는 경우)</t>
    <phoneticPr fontId="2" type="noConversion"/>
  </si>
  <si>
    <t>제어전원 투입 후 점검사항</t>
    <phoneticPr fontId="2" type="noConversion"/>
  </si>
  <si>
    <t>점검전 : Power Cable 결선상태의 육안점검을 위해 Drive Cover 분리</t>
    <phoneticPr fontId="2" type="noConversion"/>
  </si>
  <si>
    <t>목    적 : Power Cable 오결선에 의한 Drive 파손 방지</t>
    <phoneticPr fontId="2" type="noConversion"/>
  </si>
  <si>
    <t>점검전 : OPT-A1의 커넥터 분리</t>
    <phoneticPr fontId="2" type="noConversion"/>
  </si>
  <si>
    <t>목    적 : Power Cable 오결선에 의한 Drive 파손 방지</t>
    <phoneticPr fontId="2" type="noConversion"/>
  </si>
  <si>
    <t>3-1</t>
    <phoneticPr fontId="2" type="noConversion"/>
  </si>
  <si>
    <t>3-2</t>
    <phoneticPr fontId="2" type="noConversion"/>
  </si>
  <si>
    <t>Parameter "M6 System Menu" 설정</t>
    <phoneticPr fontId="2" type="noConversion"/>
  </si>
  <si>
    <t>Parameter</t>
    <phoneticPr fontId="2" type="noConversion"/>
  </si>
  <si>
    <t>Value</t>
    <phoneticPr fontId="2" type="noConversion"/>
  </si>
  <si>
    <t>1 / No</t>
    <phoneticPr fontId="2" type="noConversion"/>
  </si>
  <si>
    <t>P6.3.4 Autom. BackUp</t>
    <phoneticPr fontId="2" type="noConversion"/>
  </si>
  <si>
    <t>P6.5.2 Parameter Lock</t>
    <phoneticPr fontId="2" type="noConversion"/>
  </si>
  <si>
    <t>0 / ChangeEnable</t>
    <phoneticPr fontId="2" type="noConversion"/>
  </si>
  <si>
    <t>P6.5.3 Startup wizard</t>
    <phoneticPr fontId="2" type="noConversion"/>
  </si>
  <si>
    <t>0 / No</t>
    <phoneticPr fontId="2" type="noConversion"/>
  </si>
  <si>
    <t>P6.5.4 Multimon. Items</t>
    <phoneticPr fontId="2" type="noConversion"/>
  </si>
  <si>
    <t>0 / ChangeEnable</t>
    <phoneticPr fontId="2" type="noConversion"/>
  </si>
  <si>
    <t>P6.6.1 Default page</t>
    <phoneticPr fontId="2" type="noConversion"/>
  </si>
  <si>
    <t>P6.6.3 Timeout time</t>
    <phoneticPr fontId="2" type="noConversion"/>
  </si>
  <si>
    <t>P6.7.1 InternBrakeRes</t>
    <phoneticPr fontId="2" type="noConversion"/>
  </si>
  <si>
    <t>0 / Not conn.</t>
    <phoneticPr fontId="2" type="noConversion"/>
  </si>
  <si>
    <t>P6.7.2 Fan control</t>
    <phoneticPr fontId="2" type="noConversion"/>
  </si>
  <si>
    <t>0 / Continuous</t>
    <phoneticPr fontId="2" type="noConversion"/>
  </si>
  <si>
    <t>P6.7.5 Sine Filter</t>
    <phoneticPr fontId="2" type="noConversion"/>
  </si>
  <si>
    <t>0 / Not conn.(사용시 1 / Connected)</t>
    <phoneticPr fontId="2" type="noConversion"/>
  </si>
  <si>
    <t>P6.7.6 Pre-Charge Mode</t>
    <phoneticPr fontId="2" type="noConversion"/>
  </si>
  <si>
    <t>0 / Normal FC</t>
    <phoneticPr fontId="2" type="noConversion"/>
  </si>
  <si>
    <r>
      <t>※</t>
    </r>
    <r>
      <rPr>
        <b/>
        <sz val="12.65"/>
        <color theme="1"/>
        <rFont val="나눔바른고딕"/>
        <family val="2"/>
      </rPr>
      <t xml:space="preserve"> </t>
    </r>
    <r>
      <rPr>
        <b/>
        <sz val="11"/>
        <color theme="1"/>
        <rFont val="나눔바른고딕"/>
        <family val="2"/>
      </rPr>
      <t>외부 제어전원을 별도 공급하지 않는 경우 항목 2,3 미 수행</t>
    </r>
    <phoneticPr fontId="2" type="noConversion"/>
  </si>
  <si>
    <t>목    적 : 제어전원 및 제어보드 정상동작 확인</t>
    <phoneticPr fontId="2" type="noConversion"/>
  </si>
  <si>
    <t>1-4</t>
    <phoneticPr fontId="2" type="noConversion"/>
  </si>
  <si>
    <t xml:space="preserve">(NXP의 경우) Panel내 DBR저항 연결 단자대에서 DBR 저항값 측정하여 DBR Cable 및 DBR 저항 단락여부 확인 </t>
    <phoneticPr fontId="2" type="noConversion"/>
  </si>
  <si>
    <r>
      <t xml:space="preserve">System S/W 버전 및 Application S/W 버전 확인 
</t>
    </r>
    <r>
      <rPr>
        <sz val="10"/>
        <color theme="1"/>
        <rFont val="나눔바른고딕"/>
        <family val="2"/>
      </rPr>
      <t>(필요시 NCLoad Tool을 활용하여 S/W 재설치, 사용자 매뉴얼 참조)</t>
    </r>
    <phoneticPr fontId="2" type="noConversion"/>
  </si>
  <si>
    <t>3-3</t>
    <phoneticPr fontId="2" type="noConversion"/>
  </si>
  <si>
    <t>외부 제어전원 투입 후 Keypad가 정상동작 하는지 확인</t>
    <phoneticPr fontId="2" type="noConversion"/>
  </si>
  <si>
    <r>
      <t xml:space="preserve">그 외 필요한 Parameter 설정 </t>
    </r>
    <r>
      <rPr>
        <sz val="10"/>
        <color theme="1"/>
        <rFont val="나눔바른고딕"/>
        <family val="2"/>
      </rPr>
      <t>("Parameter 설정가이드" 활용 권장 ⇐ www.ixotive.com내 최신파일 사용 권장)</t>
    </r>
    <phoneticPr fontId="2" type="noConversion"/>
  </si>
  <si>
    <t>1.20.1</t>
    <phoneticPr fontId="2" type="noConversion"/>
  </si>
  <si>
    <t>주전원 투입 후 Drive 상태 Check</t>
    <phoneticPr fontId="2" type="noConversion"/>
  </si>
  <si>
    <t>목    적 : 주전원 투입에 따른 Drive 정상 동작 상태 확인</t>
    <phoneticPr fontId="2" type="noConversion"/>
  </si>
  <si>
    <t>점검전 : 주전원이 인가되므로 감전 등 안전에 유의한다.</t>
    <phoneticPr fontId="2" type="noConversion"/>
  </si>
  <si>
    <t>4-1</t>
    <phoneticPr fontId="2" type="noConversion"/>
  </si>
  <si>
    <t>주전원 투입 후 Keypad가 정상동작 하는지 확인</t>
    <phoneticPr fontId="2" type="noConversion"/>
  </si>
  <si>
    <t>4-2</t>
    <phoneticPr fontId="2" type="noConversion"/>
  </si>
  <si>
    <t>I/O 결선상태 및 동작상태 Check</t>
    <phoneticPr fontId="2" type="noConversion"/>
  </si>
  <si>
    <t>목    적 : Digital Input/Output 및 Analog Input/Output 결선상태 및 동작상태 확인</t>
    <phoneticPr fontId="2" type="noConversion"/>
  </si>
  <si>
    <t>5-1</t>
    <phoneticPr fontId="2" type="noConversion"/>
  </si>
  <si>
    <t>Digital Input 상태 확인</t>
    <phoneticPr fontId="2" type="noConversion"/>
  </si>
  <si>
    <t>5-2</t>
    <phoneticPr fontId="2" type="noConversion"/>
  </si>
  <si>
    <t>Analog Input 상태 확인</t>
    <phoneticPr fontId="2" type="noConversion"/>
  </si>
  <si>
    <t>5-3</t>
    <phoneticPr fontId="2" type="noConversion"/>
  </si>
  <si>
    <t>Power Cable 결선상태 Check</t>
    <phoneticPr fontId="2" type="noConversion"/>
  </si>
  <si>
    <t>※ DBR저항을 올바르게 결선하지 않았을 경우 DC Charging이 제대로 동작하지 않으며, 내부 DC Charging 회로가 소손될 수 있으므로
     항목 "1. Power Cable 결선상태 Check"가 정확히 수행되어야 한다.</t>
    <phoneticPr fontId="2" type="noConversion"/>
  </si>
  <si>
    <t>Digital Output 상태 확인</t>
    <phoneticPr fontId="2" type="noConversion"/>
  </si>
  <si>
    <t>제어전원 및 주전원 투입 후 점검사항</t>
    <phoneticPr fontId="2" type="noConversion"/>
  </si>
  <si>
    <t>주전원 및 제어전원 투입 전 점검사항</t>
    <phoneticPr fontId="2" type="noConversion"/>
  </si>
  <si>
    <t>■ Shop Test 절차 (Drive Panel Test)</t>
    <phoneticPr fontId="2" type="noConversion"/>
  </si>
  <si>
    <t>※ Monitoring 변수 "DIN1, DIN2, DIN3" 및 "DIN4, DIN5, DIN6"을 활용하여 입력 동작 상태를 확인한다.
     (Keypad 또는 NCDrive를 이용하여 해당 Monitoring 변수 확인 가능)
① 사용되는 Input 접점을 ON/OFF 했을 때 해당되는 Monitoring 변수가 동일하게 동작하는지 확인한다.</t>
    <phoneticPr fontId="2" type="noConversion"/>
  </si>
  <si>
    <t>※ Analog Output 상태는 점검 Test 편의성을 고려하여 Motor 구동 Test시 점검한다.</t>
    <phoneticPr fontId="2" type="noConversion"/>
  </si>
  <si>
    <t>Drive 동작 Test</t>
    <phoneticPr fontId="2" type="noConversion"/>
  </si>
  <si>
    <t>목    적 : Drive Run에 의한 정상 작동 상태 확인(출력 전류, DBR 동작 상태 등)</t>
    <phoneticPr fontId="2" type="noConversion"/>
  </si>
  <si>
    <t>6-1</t>
    <phoneticPr fontId="2" type="noConversion"/>
  </si>
  <si>
    <t>Drive 출력 전압 발생 Test</t>
    <phoneticPr fontId="2" type="noConversion"/>
  </si>
  <si>
    <r>
      <t xml:space="preserve">① (DBR인 결선되어 있는 경우) Drive가 Ready 상태인 조건에서 DBR Test Mode 동작상태를 확인한다.
</t>
    </r>
    <r>
      <rPr>
        <sz val="10"/>
        <color theme="1"/>
        <rFont val="나눔바른고딕"/>
        <family val="2"/>
      </rPr>
      <t xml:space="preserve">     - 정상동작시 "F12 Brake Chopper supervision" 고장이 발생하지 않는다.
     - 정상동작시 DBR에서 약 1초 간격으로 "틱,틱"하는 소리가 미세하게 들린다.</t>
    </r>
    <phoneticPr fontId="2" type="noConversion"/>
  </si>
  <si>
    <t>6-2</t>
    <phoneticPr fontId="2" type="noConversion"/>
  </si>
  <si>
    <t>Motor 구동 및 Analog Output 동작상태 Check</t>
    <phoneticPr fontId="2" type="noConversion"/>
  </si>
  <si>
    <t>① Drive를 Run 시킨 후, Speed Reference = 0% ~ 100%까지 10% 간격으로 증가 시키면서 
     전류 및 Motor 구동 상태가 안정적인 상태인지 확인한다. (Monitoring 변수 "Motor Current")</t>
    <phoneticPr fontId="2" type="noConversion"/>
  </si>
  <si>
    <t>② Speed Reference = 5%로 설정하여 Drive를 Run 시킨 후 출력 전류가 Hunting 없이 안정적 상태인지 
     확인한다. (Monitoring 변수 "Motor Current")</t>
    <phoneticPr fontId="2" type="noConversion"/>
  </si>
  <si>
    <t>Test 완료 후 Parameter 재설정</t>
    <phoneticPr fontId="2" type="noConversion"/>
  </si>
  <si>
    <t xml:space="preserve">목    적 : 현장 시운전 등을 고려하여 실제 적용되는 정보로 Parameter 재설정 </t>
    <phoneticPr fontId="2" type="noConversion"/>
  </si>
  <si>
    <t>7-1</t>
    <phoneticPr fontId="2" type="noConversion"/>
  </si>
  <si>
    <t>7-2</t>
    <phoneticPr fontId="2" type="noConversion"/>
  </si>
  <si>
    <t>Parameter Upload 수행</t>
    <phoneticPr fontId="2" type="noConversion"/>
  </si>
  <si>
    <t>7-3</t>
    <phoneticPr fontId="2" type="noConversion"/>
  </si>
  <si>
    <t>PC로 Parameter 저장 수행</t>
    <phoneticPr fontId="2" type="noConversion"/>
  </si>
  <si>
    <t>7-4</t>
    <phoneticPr fontId="2" type="noConversion"/>
  </si>
  <si>
    <t>PC로 "Service info" 저장 수행</t>
    <phoneticPr fontId="2" type="noConversion"/>
  </si>
  <si>
    <t>7-5</t>
    <phoneticPr fontId="2" type="noConversion"/>
  </si>
  <si>
    <t>실제 적용 현장에서 사용되어 지는 Parameter 재설정 
 ("Parameter 설정가이드" 활용 권장 ⇐ www.ixotive.com내 최신파일 사용 권장)</t>
    <phoneticPr fontId="2" type="noConversion"/>
  </si>
  <si>
    <t>7-6</t>
    <phoneticPr fontId="2" type="noConversion"/>
  </si>
  <si>
    <t>Keypad의 Multi-monitor창 설정
- N 1.20.1 Menu에서 "V1.2"(Freq Reference), "V1.1"(Output Freq), "V1.4"(Motor Current)로 설정</t>
    <phoneticPr fontId="2" type="noConversion"/>
  </si>
  <si>
    <r>
      <t xml:space="preserve">Keypad에  Parameter Backup 수행
- M6 System Menu </t>
    </r>
    <r>
      <rPr>
        <sz val="11"/>
        <color theme="1"/>
        <rFont val="맑은 고딕"/>
        <family val="2"/>
      </rPr>
      <t>→</t>
    </r>
    <r>
      <rPr>
        <sz val="11"/>
        <color theme="1"/>
        <rFont val="나눔바른고딕"/>
        <family val="2"/>
      </rPr>
      <t xml:space="preserve"> S6.3 Copy Parameters </t>
    </r>
    <r>
      <rPr>
        <sz val="11"/>
        <color theme="1"/>
        <rFont val="맑은 고딕"/>
        <family val="2"/>
      </rPr>
      <t>→</t>
    </r>
    <r>
      <rPr>
        <sz val="11"/>
        <color theme="1"/>
        <rFont val="나눔바른고딕"/>
        <family val="2"/>
      </rPr>
      <t xml:space="preserve"> S6.3.2 Up to keypad </t>
    </r>
    <r>
      <rPr>
        <sz val="11"/>
        <color theme="1"/>
        <rFont val="맑은 고딕"/>
        <family val="2"/>
      </rPr>
      <t>→</t>
    </r>
    <r>
      <rPr>
        <sz val="11"/>
        <color theme="1"/>
        <rFont val="나눔바른고딕"/>
        <family val="2"/>
      </rPr>
      <t xml:space="preserve"> All param.</t>
    </r>
    <r>
      <rPr>
        <sz val="11"/>
        <color theme="1"/>
        <rFont val="맑은 고딕"/>
        <family val="2"/>
      </rPr>
      <t>→</t>
    </r>
    <r>
      <rPr>
        <sz val="11"/>
        <color theme="1"/>
        <rFont val="나눔바른고딕"/>
        <family val="2"/>
      </rPr>
      <t>"Enter"키 동작</t>
    </r>
    <phoneticPr fontId="2" type="noConversion"/>
  </si>
  <si>
    <t>3-4</t>
    <phoneticPr fontId="2" type="noConversion"/>
  </si>
  <si>
    <t>3-5</t>
    <phoneticPr fontId="2" type="noConversion"/>
  </si>
  <si>
    <r>
      <t>Parameter Factory 초기화 및 Application 선택</t>
    </r>
    <r>
      <rPr>
        <b/>
        <sz val="11"/>
        <color theme="1"/>
        <rFont val="나눔바른고딕"/>
        <family val="2"/>
      </rPr>
      <t/>
    </r>
    <phoneticPr fontId="2" type="noConversion"/>
  </si>
  <si>
    <r>
      <rPr>
        <b/>
        <sz val="11"/>
        <color theme="1"/>
        <rFont val="나눔바른고딕"/>
        <family val="2"/>
      </rPr>
      <t>① Parameter Factory 초기화</t>
    </r>
    <r>
      <rPr>
        <sz val="11"/>
        <color theme="1"/>
        <rFont val="나눔바른고딕"/>
        <family val="2"/>
      </rPr>
      <t xml:space="preserve">
    - Keypad를 이용하여</t>
    </r>
    <r>
      <rPr>
        <b/>
        <sz val="11"/>
        <color theme="1"/>
        <rFont val="나눔바른고딕"/>
        <family val="2"/>
      </rPr>
      <t xml:space="preserve"> "S 6.3.1 Parameter Sets" = LoadFactDef</t>
    </r>
    <r>
      <rPr>
        <sz val="11"/>
        <color theme="1"/>
        <rFont val="나눔바른고딕"/>
        <family val="2"/>
      </rPr>
      <t xml:space="preserve">를 실행한다. 
</t>
    </r>
    <r>
      <rPr>
        <b/>
        <sz val="11"/>
        <color theme="1"/>
        <rFont val="나눔바른고딕"/>
        <family val="2"/>
      </rPr>
      <t>② Application 선택</t>
    </r>
    <r>
      <rPr>
        <sz val="11"/>
        <color theme="1"/>
        <rFont val="나눔바른고딕"/>
        <family val="2"/>
      </rPr>
      <t xml:space="preserve">
    - Keypad를 이용하여 </t>
    </r>
    <r>
      <rPr>
        <b/>
        <sz val="11"/>
        <color theme="1"/>
        <rFont val="나눔바른고딕"/>
        <family val="2"/>
      </rPr>
      <t>"S 6.2 Application" = Multi-Purpose 또는 SIA Ⅱ 선택</t>
    </r>
    <r>
      <rPr>
        <sz val="11"/>
        <color theme="1"/>
        <rFont val="나눔바른고딕"/>
        <family val="2"/>
      </rPr>
      <t>한다.</t>
    </r>
    <phoneticPr fontId="2" type="noConversion"/>
  </si>
  <si>
    <r>
      <rPr>
        <b/>
        <sz val="11"/>
        <color theme="1"/>
        <rFont val="나눔바른고딕"/>
        <family val="2"/>
      </rPr>
      <t>▶ SIA Ⅱ Application 사용하지 않는 경우</t>
    </r>
    <r>
      <rPr>
        <sz val="11"/>
        <color theme="1"/>
        <rFont val="나눔바른고딕"/>
        <family val="2"/>
      </rPr>
      <t xml:space="preserve">
</t>
    </r>
    <r>
      <rPr>
        <sz val="10"/>
        <color theme="1"/>
        <rFont val="나눔바른고딕"/>
        <family val="2"/>
      </rPr>
      <t xml:space="preserve">      ① System Software 버전 확인 - Parameter Menu "I6.8.3.1 Software package" (예:NXP00002V205)</t>
    </r>
    <r>
      <rPr>
        <sz val="11"/>
        <color theme="1"/>
        <rFont val="나눔바른고딕"/>
        <family val="2"/>
      </rPr>
      <t xml:space="preserve">
</t>
    </r>
    <r>
      <rPr>
        <b/>
        <sz val="11"/>
        <color theme="1"/>
        <rFont val="나눔바른고딕"/>
        <family val="2"/>
      </rPr>
      <t>▶ SIA Ⅱ Application 사용하는 경우</t>
    </r>
    <r>
      <rPr>
        <sz val="11"/>
        <color theme="1"/>
        <rFont val="나눔바른고딕"/>
        <family val="2"/>
      </rPr>
      <t xml:space="preserve">
</t>
    </r>
    <r>
      <rPr>
        <sz val="10"/>
        <color theme="1"/>
        <rFont val="나눔바른고딕"/>
        <family val="2"/>
      </rPr>
      <t xml:space="preserve">      ① System Software 버전 확인 - Parameter Menu "I6.8.3.1 Software package" (예:NXP00002V205)
      ② Application S/W 버전 확인   - Parameter Menu "S6.8.4 Applications"의 SIA Ⅱ Application의 
                                                               "Application id" 및 "Version"을 확인(예:APFIFF40, 1.00) </t>
    </r>
    <r>
      <rPr>
        <sz val="11"/>
        <color theme="1"/>
        <rFont val="나눔바른고딕"/>
        <family val="2"/>
      </rPr>
      <t xml:space="preserve"> </t>
    </r>
    <phoneticPr fontId="2" type="noConversion"/>
  </si>
  <si>
    <r>
      <t>※ Digital Output 관련 Monitoring 변수는 별도 제공되지 않으므로 해당하는 Lamp 또는 접점 동작상태를 
    확인한다.
① Digital Input을 사용하여 임의의 Fault를 발생시킨다.
     (예 : Digital Input Parameter "</t>
    </r>
    <r>
      <rPr>
        <sz val="11"/>
        <color rgb="FF0000FF"/>
        <rFont val="나눔바른고딕"/>
        <family val="2"/>
      </rPr>
      <t>P2.2.7.32 Input Switch Ack</t>
    </r>
    <r>
      <rPr>
        <sz val="11"/>
        <color theme="1"/>
        <rFont val="나눔바른고딕"/>
        <family val="2"/>
      </rPr>
      <t>"=DigIN:C.1로 설정하여, Fault를 발생시킨다.
              ⇒ Test 완료 후 원래의 설정 값으로 재설정 한다.)
② Digital Output Parameter "</t>
    </r>
    <r>
      <rPr>
        <sz val="11"/>
        <color rgb="FF0000FF"/>
        <rFont val="나눔바른고딕"/>
        <family val="2"/>
      </rPr>
      <t>P2.3.3.3 Fault</t>
    </r>
    <r>
      <rPr>
        <sz val="11"/>
        <color theme="1"/>
        <rFont val="나눔바른고딕"/>
        <family val="2"/>
      </rPr>
      <t>"의 Value를 사용되는 접점으로(DigOUT:x.x)순서대로 
     변경하면서 해당 Lamp 또는 접점의 동작상태를 확인한다.(Test 완료 후 원래의 설정 값으로 재설정 한다.)</t>
    </r>
    <phoneticPr fontId="2" type="noConversion"/>
  </si>
  <si>
    <t>점검전 : ① Drive가 Quick Stop 해제 및 Ready 상태이어야 한다.
               ② Test를 위해 연결된 Motor 정보 입력 및 기타 Parameter를 설정한다.</t>
    <phoneticPr fontId="2" type="noConversion"/>
  </si>
  <si>
    <r>
      <t>※ Monitoring 변수 "</t>
    </r>
    <r>
      <rPr>
        <sz val="11"/>
        <color rgb="FF0000FF"/>
        <rFont val="나눔바른고딕"/>
        <family val="2"/>
      </rPr>
      <t>Analogue Input 1</t>
    </r>
    <r>
      <rPr>
        <sz val="11"/>
        <color theme="1"/>
        <rFont val="나눔바른고딕"/>
        <family val="2"/>
      </rPr>
      <t>" ~ "</t>
    </r>
    <r>
      <rPr>
        <sz val="11"/>
        <color rgb="FF0000FF"/>
        <rFont val="나눔바른고딕"/>
        <family val="2"/>
      </rPr>
      <t>Analogue Input 4</t>
    </r>
    <r>
      <rPr>
        <sz val="11"/>
        <color theme="1"/>
        <rFont val="나눔바른고딕"/>
        <family val="2"/>
      </rPr>
      <t>" [%]을 활용하여 입력 동작 상태를 확인한다.
     (Keypad 또는 NCDrive를 이용하여 해당 Monitoring 변수 확인 가능)
※ NOTE : 주전원이 인가되지 않은 상태에서는 Analog 입력 값이 정확히 인식되지 않는다.(예:Offset 발생 등)
① 사용되는 Input에 Analog 값을 직접 입력한 후</t>
    </r>
    <r>
      <rPr>
        <sz val="10"/>
        <color theme="1"/>
        <rFont val="나눔바른고딕"/>
        <family val="2"/>
      </rPr>
      <t>(0%~100%까지 해당하는 전압/전류를 +10%단위로 증가시킨다.)</t>
    </r>
    <r>
      <rPr>
        <sz val="11"/>
        <color theme="1"/>
        <rFont val="나눔바른고딕"/>
        <family val="2"/>
      </rPr>
      <t xml:space="preserve"> 
     해당되는 Monitoring 변수 값이 동일하게 동작하는지 확인한다.</t>
    </r>
    <phoneticPr fontId="2" type="noConversion"/>
  </si>
  <si>
    <t>2-3</t>
    <phoneticPr fontId="2" type="noConversion"/>
  </si>
  <si>
    <t>Option Board의 설치위치 및 Jumper 설정 확인 (Ethernet Board는 가능한 Slot E에 설치하도록 한다.)</t>
    <phoneticPr fontId="2" type="noConversion"/>
  </si>
  <si>
    <r>
      <t xml:space="preserve">(외부 제어전원을 사용하는 않는 경우) </t>
    </r>
    <r>
      <rPr>
        <b/>
        <sz val="11"/>
        <color theme="1"/>
        <rFont val="나눔바른고딕"/>
        <family val="2"/>
      </rPr>
      <t>항목 3-2 ~ 3-5</t>
    </r>
    <r>
      <rPr>
        <sz val="11"/>
        <color theme="1"/>
        <rFont val="나눔바른고딕"/>
        <family val="2"/>
      </rPr>
      <t xml:space="preserve">를 수행 </t>
    </r>
    <phoneticPr fontId="2" type="noConversion"/>
  </si>
  <si>
    <r>
      <t xml:space="preserve">※ Test를 위해 사용되는 Motor Data와 그 외 Test를 위한 Parameter를 다음과 같이 변경한다.
① Motor 정보 입력
</t>
    </r>
    <r>
      <rPr>
        <sz val="10"/>
        <color theme="1"/>
        <rFont val="나눔바른고딕"/>
        <family val="2"/>
      </rPr>
      <t xml:space="preserve">     - </t>
    </r>
    <r>
      <rPr>
        <sz val="10"/>
        <color rgb="FF0000FF"/>
        <rFont val="나눔바른고딕"/>
        <family val="2"/>
      </rPr>
      <t>P2.1.6</t>
    </r>
    <r>
      <rPr>
        <sz val="10"/>
        <color theme="1"/>
        <rFont val="나눔바른고딕"/>
        <family val="2"/>
      </rPr>
      <t xml:space="preserve"> Motor Nom Voltg      = </t>
    </r>
    <r>
      <rPr>
        <sz val="10"/>
        <color rgb="FFFF0000"/>
        <rFont val="나눔바른고딕"/>
        <family val="2"/>
      </rPr>
      <t>모터 정격 전압 * 0.5</t>
    </r>
    <r>
      <rPr>
        <sz val="10"/>
        <color theme="1"/>
        <rFont val="나눔바른고딕"/>
        <family val="2"/>
      </rPr>
      <t xml:space="preserve"> [V]          - </t>
    </r>
    <r>
      <rPr>
        <sz val="10"/>
        <color rgb="FF0000FF"/>
        <rFont val="나눔바른고딕"/>
        <family val="2"/>
      </rPr>
      <t>P2.1.7</t>
    </r>
    <r>
      <rPr>
        <sz val="10"/>
        <color theme="1"/>
        <rFont val="나눔바른고딕"/>
        <family val="2"/>
      </rPr>
      <t xml:space="preserve"> Motor Nom Freq       = 모터 정격 주파수 [Hz]
     - </t>
    </r>
    <r>
      <rPr>
        <sz val="10"/>
        <color rgb="FF0000FF"/>
        <rFont val="나눔바른고딕"/>
        <family val="2"/>
      </rPr>
      <t>P2.1.8</t>
    </r>
    <r>
      <rPr>
        <sz val="10"/>
        <color theme="1"/>
        <rFont val="나눔바른고딕"/>
        <family val="2"/>
      </rPr>
      <t xml:space="preserve"> Motor Nom Speed   = 모터 정격 Speed [rpm]           - </t>
    </r>
    <r>
      <rPr>
        <sz val="10"/>
        <color rgb="FF0000FF"/>
        <rFont val="나눔바른고딕"/>
        <family val="2"/>
      </rPr>
      <t>P2.1.9</t>
    </r>
    <r>
      <rPr>
        <sz val="10"/>
        <color theme="1"/>
        <rFont val="나눔바른고딕"/>
        <family val="2"/>
      </rPr>
      <t xml:space="preserve"> Motor Nom Current = 모터 정격 전류 [A]
     -</t>
    </r>
    <r>
      <rPr>
        <sz val="10"/>
        <color rgb="FF0000FF"/>
        <rFont val="나눔바른고딕"/>
        <family val="2"/>
      </rPr>
      <t xml:space="preserve"> P2.1.10</t>
    </r>
    <r>
      <rPr>
        <sz val="10"/>
        <color theme="1"/>
        <rFont val="나눔바른고딕"/>
        <family val="2"/>
      </rPr>
      <t xml:space="preserve"> Motor Cos Phi         = 모터 역률(1.0 이하)
</t>
    </r>
    <r>
      <rPr>
        <sz val="11"/>
        <color theme="1"/>
        <rFont val="나눔바른고딕"/>
        <family val="2"/>
      </rPr>
      <t>② Test를 위한 기타 Parameter</t>
    </r>
    <r>
      <rPr>
        <sz val="10"/>
        <color theme="1"/>
        <rFont val="나눔바른고딕"/>
        <family val="2"/>
      </rPr>
      <t xml:space="preserve">
     - </t>
    </r>
    <r>
      <rPr>
        <sz val="10"/>
        <color rgb="FF0000FF"/>
        <rFont val="나눔바른고딕"/>
        <family val="2"/>
      </rPr>
      <t>P2.1.3</t>
    </r>
    <r>
      <rPr>
        <sz val="10"/>
        <color theme="1"/>
        <rFont val="나눔바른고딕"/>
        <family val="2"/>
      </rPr>
      <t xml:space="preserve"> Accel Time 1 = 10 [s]                                 - </t>
    </r>
    <r>
      <rPr>
        <sz val="10"/>
        <color rgb="FF0000FF"/>
        <rFont val="나눔바른고딕"/>
        <family val="2"/>
      </rPr>
      <t>P2.1.5</t>
    </r>
    <r>
      <rPr>
        <sz val="10"/>
        <color theme="1"/>
        <rFont val="나눔바른고딕"/>
        <family val="2"/>
      </rPr>
      <t xml:space="preserve"> Current Limit = 모터 정격 전류 * 1.5 [A]
     - </t>
    </r>
    <r>
      <rPr>
        <sz val="10"/>
        <color rgb="FF0000FF"/>
        <rFont val="나눔바른고딕"/>
        <family val="2"/>
      </rPr>
      <t>P2.4.5</t>
    </r>
    <r>
      <rPr>
        <sz val="10"/>
        <color theme="1"/>
        <rFont val="나눔바른고딕"/>
        <family val="2"/>
      </rPr>
      <t xml:space="preserve"> Brake Chopper = 3 / On,Run+Stop         - </t>
    </r>
    <r>
      <rPr>
        <sz val="10"/>
        <color rgb="FF0000FF"/>
        <rFont val="나눔바른고딕"/>
        <family val="2"/>
      </rPr>
      <t>P2.4.20</t>
    </r>
    <r>
      <rPr>
        <sz val="10"/>
        <color theme="1"/>
        <rFont val="나눔바른고딕"/>
        <family val="2"/>
      </rPr>
      <t xml:space="preserve"> Modulator Type = 1 / Software 1
     - </t>
    </r>
    <r>
      <rPr>
        <sz val="10"/>
        <color rgb="FF0000FF"/>
        <rFont val="나눔바른고딕"/>
        <family val="2"/>
      </rPr>
      <t>P2.6.1</t>
    </r>
    <r>
      <rPr>
        <sz val="10"/>
        <color theme="1"/>
        <rFont val="나눔바른고딕"/>
        <family val="2"/>
      </rPr>
      <t xml:space="preserve"> Motor Ctrl Mode = 0 / Freq Control        - </t>
    </r>
    <r>
      <rPr>
        <sz val="10"/>
        <color rgb="FF0000FF"/>
        <rFont val="나눔바른고딕"/>
        <family val="2"/>
      </rPr>
      <t>P2.6.2</t>
    </r>
    <r>
      <rPr>
        <sz val="10"/>
        <color theme="1"/>
        <rFont val="나눔바른고딕"/>
        <family val="2"/>
      </rPr>
      <t xml:space="preserve"> Switching Freq = 4.0 [kHz]
     - </t>
    </r>
    <r>
      <rPr>
        <sz val="10"/>
        <color rgb="FF0000FF"/>
        <rFont val="나눔바른고딕"/>
        <family val="2"/>
      </rPr>
      <t>P2.6.14.2</t>
    </r>
    <r>
      <rPr>
        <sz val="10"/>
        <color theme="1"/>
        <rFont val="나눔바른고딕"/>
        <family val="2"/>
      </rPr>
      <t xml:space="preserve"> U/f Ratio Select = 0 / Linear
</t>
    </r>
    <r>
      <rPr>
        <sz val="11"/>
        <color theme="1"/>
        <rFont val="나눔바른고딕"/>
        <family val="2"/>
      </rPr>
      <t xml:space="preserve">③ Drive 운전 권한인 </t>
    </r>
    <r>
      <rPr>
        <b/>
        <sz val="11"/>
        <color theme="1"/>
        <rFont val="나눔바른고딕"/>
        <family val="2"/>
      </rPr>
      <t>P3.1 Control Place를 설정</t>
    </r>
    <r>
      <rPr>
        <sz val="11"/>
        <color theme="1"/>
        <rFont val="나눔바른고딕"/>
        <family val="2"/>
      </rPr>
      <t>한다.</t>
    </r>
    <phoneticPr fontId="2" type="noConversion"/>
  </si>
  <si>
    <t>※ 참고 : Analog Output Value Graph</t>
    <phoneticPr fontId="2" type="noConversion"/>
  </si>
  <si>
    <r>
      <t xml:space="preserve">② Drive를 Run 시킨 후, Speed Reference = 0% ~ 100%까지 10% 간격으로 증가 시키면서 
     Analog Output 동작 상태를 확인한다.
</t>
    </r>
    <r>
      <rPr>
        <sz val="10"/>
        <color theme="1"/>
        <rFont val="나눔바른고딕"/>
        <family val="2"/>
      </rPr>
      <t xml:space="preserve">     - 사용되는 Analog Output의 Content를 모터 속도로 설정(</t>
    </r>
    <r>
      <rPr>
        <sz val="10"/>
        <color rgb="FF0000FF"/>
        <rFont val="나눔바른고딕"/>
        <family val="2"/>
      </rPr>
      <t>P2.3.x.2</t>
    </r>
    <r>
      <rPr>
        <sz val="10"/>
        <color theme="1"/>
        <rFont val="나눔바른고딕"/>
        <family val="2"/>
      </rPr>
      <t xml:space="preserve"> Iout Content = 3 / Motor Speed)하여
         동작 중인 출력 주파수에 해당하는 Analog Output 값이 정확히 출력되는지 확인한다.
         (Monitoring 변수 "Analogue Out 1"~"Analogue Out 3")  
     ※ Test 완료 후 원래의 설정 값으로 재설정 한다.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</si>
</sst>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####"/>
    <numFmt numFmtId="177" formatCode="&quot;NXP &quot;0000&quot; 2&quot;"/>
    <numFmt numFmtId="178" formatCode="#"/>
    <numFmt numFmtId="179" formatCode="0\ %"/>
    <numFmt numFmtId="180" formatCode="0.0"/>
    <numFmt numFmtId="181" formatCode="0.00_);[Red]\(0.00\)"/>
    <numFmt numFmtId="182" formatCode="0.000"/>
    <numFmt numFmtId="183" formatCode="mm&quot;월&quot;\ dd&quot;일&quot;"/>
  </numFmts>
  <fonts count="5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2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2"/>
      <scheme val="minor"/>
    </font>
    <font>
      <b/>
      <sz val="14"/>
      <color theme="1"/>
      <name val="맑은 고딕"/>
      <family val="2"/>
      <charset val="129"/>
    </font>
    <font>
      <b/>
      <sz val="12"/>
      <color theme="1"/>
      <name val="맑은 고딕"/>
      <family val="2"/>
      <charset val="129"/>
      <scheme val="minor"/>
    </font>
    <font>
      <b/>
      <sz val="18"/>
      <color theme="1"/>
      <name val="맑은 고딕"/>
      <family val="2"/>
    </font>
    <font>
      <sz val="11"/>
      <color theme="1"/>
      <name val="맑은 고딕"/>
      <family val="2"/>
    </font>
    <font>
      <b/>
      <sz val="11"/>
      <color theme="1"/>
      <name val="맑은 고딕"/>
      <family val="2"/>
    </font>
    <font>
      <b/>
      <sz val="12"/>
      <color theme="1"/>
      <name val="맑은 고딕"/>
      <family val="2"/>
      <scheme val="minor"/>
    </font>
    <font>
      <b/>
      <sz val="14"/>
      <color theme="1"/>
      <name val="맑은 고딕"/>
      <family val="2"/>
      <charset val="129"/>
      <scheme val="minor"/>
    </font>
    <font>
      <b/>
      <sz val="10"/>
      <color theme="1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b/>
      <sz val="10"/>
      <color theme="1"/>
      <name val="맑은 고딕"/>
      <family val="2"/>
      <charset val="129"/>
      <scheme val="minor"/>
    </font>
    <font>
      <b/>
      <sz val="10"/>
      <color indexed="81"/>
      <name val="맑은 고딕"/>
      <family val="2"/>
      <scheme val="minor"/>
    </font>
    <font>
      <b/>
      <sz val="9"/>
      <color theme="1"/>
      <name val="맑은 고딕"/>
      <family val="2"/>
      <scheme val="minor"/>
    </font>
    <font>
      <b/>
      <sz val="11"/>
      <color indexed="81"/>
      <name val="맑은 고딕"/>
      <family val="2"/>
      <scheme val="minor"/>
    </font>
    <font>
      <b/>
      <i/>
      <sz val="11"/>
      <color theme="1"/>
      <name val="맑은 고딕"/>
      <family val="2"/>
      <charset val="129"/>
      <scheme val="minor"/>
    </font>
    <font>
      <b/>
      <sz val="13"/>
      <color theme="1"/>
      <name val="맑은 고딕"/>
      <family val="2"/>
      <charset val="129"/>
      <scheme val="minor"/>
    </font>
    <font>
      <b/>
      <sz val="13"/>
      <color theme="1"/>
      <name val="맑은 고딕"/>
      <family val="2"/>
      <scheme val="minor"/>
    </font>
    <font>
      <sz val="11"/>
      <color theme="1"/>
      <name val="나눔바른고딕"/>
      <family val="2"/>
      <charset val="129"/>
    </font>
    <font>
      <sz val="11"/>
      <color indexed="81"/>
      <name val="맑은 고딕"/>
      <family val="2"/>
      <scheme val="minor"/>
    </font>
    <font>
      <sz val="10"/>
      <color theme="1"/>
      <name val="맑은 고딕"/>
      <family val="2"/>
    </font>
    <font>
      <sz val="10"/>
      <color theme="1"/>
      <name val="맑은 고딕"/>
      <family val="2"/>
      <charset val="129"/>
    </font>
    <font>
      <sz val="11"/>
      <color theme="1"/>
      <name val="나눔바른고딕"/>
      <family val="2"/>
    </font>
    <font>
      <sz val="10"/>
      <color theme="1"/>
      <name val="나눔바른고딕"/>
      <family val="2"/>
    </font>
    <font>
      <sz val="9"/>
      <color indexed="81"/>
      <name val="Tahoma"/>
      <family val="2"/>
    </font>
    <font>
      <b/>
      <sz val="14"/>
      <color theme="1"/>
      <name val="맑은 고딕"/>
      <family val="2"/>
      <scheme val="minor"/>
    </font>
    <font>
      <sz val="11"/>
      <color theme="1" tint="0.499984740745262"/>
      <name val="맑은 고딕"/>
      <family val="2"/>
      <charset val="129"/>
      <scheme val="minor"/>
    </font>
    <font>
      <sz val="11"/>
      <color theme="1" tint="0.499984740745262"/>
      <name val="맑은 고딕"/>
      <family val="2"/>
      <scheme val="minor"/>
    </font>
    <font>
      <b/>
      <sz val="11"/>
      <color theme="1"/>
      <name val="맑은 고딕"/>
      <family val="2"/>
      <charset val="129"/>
    </font>
    <font>
      <u/>
      <sz val="11"/>
      <color theme="10"/>
      <name val="맑은 고딕"/>
      <family val="2"/>
      <charset val="129"/>
      <scheme val="minor"/>
    </font>
    <font>
      <u/>
      <sz val="10"/>
      <color theme="10"/>
      <name val="맑은 고딕"/>
      <family val="2"/>
      <charset val="129"/>
      <scheme val="minor"/>
    </font>
    <font>
      <sz val="10"/>
      <color rgb="FFFF0000"/>
      <name val="맑은 고딕"/>
      <family val="2"/>
      <charset val="129"/>
      <scheme val="minor"/>
    </font>
    <font>
      <b/>
      <sz val="10"/>
      <color rgb="FFFF0000"/>
      <name val="맑은 고딕"/>
      <family val="2"/>
      <scheme val="minor"/>
    </font>
    <font>
      <sz val="10"/>
      <color rgb="FFEA8B00"/>
      <name val="맑은 고딕"/>
      <family val="2"/>
      <scheme val="minor"/>
    </font>
    <font>
      <b/>
      <sz val="9"/>
      <color indexed="81"/>
      <name val="Tahoma"/>
      <family val="2"/>
    </font>
    <font>
      <sz val="11"/>
      <color indexed="81"/>
      <name val="나눔바른고딕"/>
      <family val="2"/>
    </font>
    <font>
      <b/>
      <sz val="11"/>
      <color indexed="81"/>
      <name val="나눔바른고딕"/>
      <family val="2"/>
    </font>
    <font>
      <b/>
      <sz val="16"/>
      <color theme="1"/>
      <name val="나눔바른고딕"/>
      <family val="2"/>
      <charset val="129"/>
    </font>
    <font>
      <b/>
      <sz val="11"/>
      <color theme="1"/>
      <name val="나눔바른고딕"/>
      <family val="2"/>
    </font>
    <font>
      <b/>
      <sz val="12.65"/>
      <color theme="1"/>
      <name val="나눔바른고딕"/>
      <family val="2"/>
    </font>
    <font>
      <sz val="10"/>
      <color rgb="FF0000FF"/>
      <name val="나눔바른고딕"/>
      <family val="2"/>
    </font>
    <font>
      <b/>
      <sz val="11"/>
      <color theme="1"/>
      <name val="나눔바른고딕"/>
      <family val="2"/>
      <charset val="129"/>
    </font>
    <font>
      <b/>
      <sz val="12"/>
      <color theme="1"/>
      <name val="나눔바른고딕"/>
      <family val="2"/>
    </font>
    <font>
      <sz val="11"/>
      <color rgb="FF0000FF"/>
      <name val="나눔바른고딕"/>
      <family val="2"/>
    </font>
    <font>
      <sz val="10"/>
      <color rgb="FFFF0000"/>
      <name val="나눔바른고딕"/>
      <family val="2"/>
    </font>
    <font>
      <b/>
      <sz val="12"/>
      <color theme="1"/>
      <name val="나눔바른고딕"/>
      <family val="2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8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3">
    <xf numFmtId="0" fontId="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</cellStyleXfs>
  <cellXfs count="109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2" fontId="0" fillId="2" borderId="13" xfId="0" applyNumberFormat="1" applyFill="1" applyBorder="1" applyAlignment="1">
      <alignment horizontal="center" vertical="center"/>
    </xf>
    <xf numFmtId="176" fontId="0" fillId="2" borderId="39" xfId="0" applyNumberFormat="1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2" borderId="32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0" xfId="0" quotePrefix="1">
      <alignment vertical="center"/>
    </xf>
    <xf numFmtId="0" fontId="13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9" fontId="0" fillId="2" borderId="59" xfId="0" applyNumberForma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0" fillId="2" borderId="62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7" fontId="6" fillId="2" borderId="10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7" fontId="6" fillId="0" borderId="10" xfId="0" applyNumberFormat="1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77" fontId="6" fillId="2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77" fontId="6" fillId="0" borderId="38" xfId="0" applyNumberFormat="1" applyFont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178" fontId="0" fillId="4" borderId="30" xfId="0" applyNumberFormat="1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178" fontId="0" fillId="4" borderId="32" xfId="0" applyNumberFormat="1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178" fontId="0" fillId="4" borderId="33" xfId="0" applyNumberFormat="1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8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3" fillId="2" borderId="37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0" fillId="2" borderId="1" xfId="0" applyNumberFormat="1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2" borderId="38" xfId="0" applyNumberFormat="1" applyFill="1" applyBorder="1" applyAlignment="1">
      <alignment horizontal="center" vertical="center"/>
    </xf>
    <xf numFmtId="0" fontId="0" fillId="2" borderId="38" xfId="0" applyFill="1" applyBorder="1" applyAlignment="1">
      <alignment horizontal="left" vertical="center"/>
    </xf>
    <xf numFmtId="9" fontId="0" fillId="2" borderId="39" xfId="0" applyNumberForma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0" fillId="2" borderId="3" xfId="0" applyNumberFormat="1" applyFill="1" applyBorder="1" applyAlignment="1">
      <alignment horizontal="center" vertical="center"/>
    </xf>
    <xf numFmtId="0" fontId="0" fillId="2" borderId="38" xfId="0" applyFill="1" applyBorder="1">
      <alignment vertical="center"/>
    </xf>
    <xf numFmtId="0" fontId="4" fillId="2" borderId="19" xfId="0" applyFont="1" applyFill="1" applyBorder="1" applyAlignment="1">
      <alignment horizontal="center" vertical="center"/>
    </xf>
    <xf numFmtId="0" fontId="0" fillId="2" borderId="10" xfId="0" applyNumberFormat="1" applyFill="1" applyBorder="1" applyAlignment="1">
      <alignment horizontal="center" vertical="center"/>
    </xf>
    <xf numFmtId="0" fontId="0" fillId="2" borderId="48" xfId="0" applyFill="1" applyBorder="1">
      <alignment vertical="center"/>
    </xf>
    <xf numFmtId="0" fontId="0" fillId="2" borderId="37" xfId="0" applyFill="1" applyBorder="1">
      <alignment vertical="center"/>
    </xf>
    <xf numFmtId="0" fontId="3" fillId="2" borderId="19" xfId="0" applyFont="1" applyFill="1" applyBorder="1" applyAlignment="1">
      <alignment horizontal="center" vertical="center"/>
    </xf>
    <xf numFmtId="0" fontId="0" fillId="2" borderId="37" xfId="0" applyFill="1" applyBorder="1" applyAlignment="1">
      <alignment horizontal="left" vertical="center"/>
    </xf>
    <xf numFmtId="9" fontId="0" fillId="2" borderId="48" xfId="0" applyNumberForma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0" fillId="2" borderId="48" xfId="0" quotePrefix="1" applyFill="1" applyBorder="1" applyAlignment="1">
      <alignment horizontal="left" vertical="center"/>
    </xf>
    <xf numFmtId="0" fontId="0" fillId="2" borderId="35" xfId="0" applyNumberFormat="1" applyFill="1" applyBorder="1" applyAlignment="1">
      <alignment horizontal="center" vertical="center"/>
    </xf>
    <xf numFmtId="0" fontId="0" fillId="0" borderId="30" xfId="0" applyFill="1" applyBorder="1" applyAlignment="1" applyProtection="1">
      <alignment horizontal="center" vertical="center"/>
      <protection locked="0"/>
    </xf>
    <xf numFmtId="0" fontId="0" fillId="0" borderId="29" xfId="0" applyFill="1" applyBorder="1" applyAlignment="1" applyProtection="1">
      <alignment horizontal="center" vertical="center"/>
      <protection locked="0"/>
    </xf>
    <xf numFmtId="0" fontId="0" fillId="0" borderId="32" xfId="0" applyFill="1" applyBorder="1" applyAlignment="1" applyProtection="1">
      <alignment horizontal="center" vertical="center"/>
      <protection locked="0"/>
    </xf>
    <xf numFmtId="0" fontId="0" fillId="0" borderId="31" xfId="0" applyFill="1" applyBorder="1" applyAlignment="1" applyProtection="1">
      <alignment horizontal="center" vertical="center"/>
      <protection locked="0"/>
    </xf>
    <xf numFmtId="0" fontId="0" fillId="0" borderId="33" xfId="0" applyFill="1" applyBorder="1" applyAlignment="1" applyProtection="1">
      <alignment horizontal="center" vertical="center"/>
      <protection locked="0"/>
    </xf>
    <xf numFmtId="0" fontId="0" fillId="0" borderId="27" xfId="0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9" fontId="0" fillId="0" borderId="51" xfId="1" applyFont="1" applyBorder="1" applyAlignment="1" applyProtection="1">
      <alignment horizontal="center" vertical="center"/>
      <protection locked="0"/>
    </xf>
    <xf numFmtId="9" fontId="0" fillId="0" borderId="53" xfId="1" applyFont="1" applyBorder="1" applyAlignment="1" applyProtection="1">
      <alignment horizontal="center" vertical="center"/>
      <protection locked="0"/>
    </xf>
    <xf numFmtId="9" fontId="0" fillId="0" borderId="55" xfId="1" applyFont="1" applyBorder="1" applyAlignment="1" applyProtection="1">
      <alignment horizontal="center" vertical="center"/>
      <protection locked="0"/>
    </xf>
    <xf numFmtId="0" fontId="0" fillId="0" borderId="50" xfId="0" quotePrefix="1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4" xfId="0" quotePrefix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43" xfId="0" quotePrefix="1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2" xfId="0" quotePrefix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50" xfId="0" applyBorder="1" applyProtection="1">
      <alignment vertical="center"/>
      <protection locked="0"/>
    </xf>
    <xf numFmtId="0" fontId="0" fillId="0" borderId="12" xfId="0" applyFill="1" applyBorder="1" applyProtection="1">
      <alignment vertical="center"/>
      <protection locked="0"/>
    </xf>
    <xf numFmtId="0" fontId="0" fillId="0" borderId="3" xfId="0" applyFill="1" applyBorder="1" applyProtection="1">
      <alignment vertical="center"/>
      <protection locked="0"/>
    </xf>
    <xf numFmtId="0" fontId="0" fillId="0" borderId="3" xfId="0" applyNumberFormat="1" applyBorder="1" applyAlignment="1" applyProtection="1">
      <alignment horizontal="center" vertical="center"/>
      <protection locked="0"/>
    </xf>
    <xf numFmtId="0" fontId="0" fillId="0" borderId="7" xfId="0" quotePrefix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44" xfId="0" applyBorder="1" applyProtection="1">
      <alignment vertical="center"/>
      <protection locked="0"/>
    </xf>
    <xf numFmtId="0" fontId="0" fillId="0" borderId="7" xfId="0" applyFill="1" applyBorder="1" applyProtection="1">
      <alignment vertical="center"/>
      <protection locked="0"/>
    </xf>
    <xf numFmtId="0" fontId="0" fillId="0" borderId="1" xfId="0" applyFill="1" applyBorder="1" applyProtection="1">
      <alignment vertical="center"/>
      <protection locked="0"/>
    </xf>
    <xf numFmtId="0" fontId="0" fillId="0" borderId="1" xfId="0" applyNumberFormat="1" applyBorder="1" applyAlignment="1" applyProtection="1">
      <alignment horizontal="center" vertical="center"/>
      <protection locked="0"/>
    </xf>
    <xf numFmtId="0" fontId="0" fillId="0" borderId="9" xfId="0" quotePrefix="1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43" xfId="0" applyBorder="1" applyProtection="1">
      <alignment vertical="center"/>
      <protection locked="0"/>
    </xf>
    <xf numFmtId="0" fontId="0" fillId="0" borderId="9" xfId="0" applyFill="1" applyBorder="1" applyProtection="1">
      <alignment vertical="center"/>
      <protection locked="0"/>
    </xf>
    <xf numFmtId="0" fontId="0" fillId="0" borderId="10" xfId="0" applyFill="1" applyBorder="1" applyProtection="1">
      <alignment vertical="center"/>
      <protection locked="0"/>
    </xf>
    <xf numFmtId="0" fontId="0" fillId="0" borderId="10" xfId="0" applyNumberFormat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3" borderId="32" xfId="0" applyFill="1" applyBorder="1" applyAlignment="1" applyProtection="1">
      <alignment horizontal="center" vertical="center"/>
      <protection locked="0"/>
    </xf>
    <xf numFmtId="0" fontId="0" fillId="3" borderId="31" xfId="0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9" fontId="0" fillId="3" borderId="53" xfId="1" applyFont="1" applyFill="1" applyBorder="1" applyAlignment="1" applyProtection="1">
      <alignment horizontal="center" vertical="center"/>
      <protection locked="0"/>
    </xf>
    <xf numFmtId="0" fontId="0" fillId="3" borderId="44" xfId="0" quotePrefix="1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0" fillId="3" borderId="7" xfId="0" quotePrefix="1" applyFill="1" applyBorder="1" applyAlignment="1" applyProtection="1">
      <alignment horizontal="left" vertical="center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alignment vertical="center"/>
      <protection locked="0"/>
    </xf>
    <xf numFmtId="0" fontId="0" fillId="3" borderId="44" xfId="0" applyFill="1" applyBorder="1" applyProtection="1">
      <alignment vertical="center"/>
      <protection locked="0"/>
    </xf>
    <xf numFmtId="0" fontId="0" fillId="3" borderId="7" xfId="0" applyFill="1" applyBorder="1" applyProtection="1">
      <alignment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0" borderId="45" xfId="0" applyBorder="1" applyAlignment="1" applyProtection="1">
      <alignment horizontal="center" vertical="center"/>
      <protection locked="0"/>
    </xf>
    <xf numFmtId="0" fontId="0" fillId="3" borderId="44" xfId="0" applyFill="1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2" borderId="37" xfId="0" quotePrefix="1" applyFill="1" applyBorder="1" applyAlignment="1">
      <alignment horizontal="left" vertical="center"/>
    </xf>
    <xf numFmtId="0" fontId="0" fillId="2" borderId="39" xfId="0" applyFill="1" applyBorder="1" applyAlignment="1">
      <alignment horizontal="left" vertical="center"/>
    </xf>
    <xf numFmtId="0" fontId="0" fillId="0" borderId="13" xfId="0" applyBorder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178" fontId="0" fillId="2" borderId="35" xfId="0" applyNumberFormat="1" applyFill="1" applyBorder="1" applyAlignment="1">
      <alignment horizontal="left" vertical="center"/>
    </xf>
    <xf numFmtId="178" fontId="0" fillId="4" borderId="30" xfId="0" applyNumberFormat="1" applyFill="1" applyBorder="1" applyAlignment="1">
      <alignment horizontal="left" vertical="center"/>
    </xf>
    <xf numFmtId="178" fontId="0" fillId="4" borderId="32" xfId="0" applyNumberFormat="1" applyFill="1" applyBorder="1" applyAlignment="1">
      <alignment horizontal="left" vertical="center"/>
    </xf>
    <xf numFmtId="178" fontId="0" fillId="4" borderId="33" xfId="0" applyNumberForma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9" fontId="0" fillId="2" borderId="35" xfId="0" applyNumberFormat="1" applyFill="1" applyBorder="1" applyAlignment="1">
      <alignment horizontal="center" vertical="center"/>
    </xf>
    <xf numFmtId="9" fontId="0" fillId="0" borderId="30" xfId="1" applyFont="1" applyBorder="1" applyAlignment="1" applyProtection="1">
      <alignment horizontal="center" vertical="center"/>
      <protection locked="0"/>
    </xf>
    <xf numFmtId="9" fontId="0" fillId="3" borderId="32" xfId="1" applyFont="1" applyFill="1" applyBorder="1" applyAlignment="1" applyProtection="1">
      <alignment horizontal="center" vertical="center"/>
      <protection locked="0"/>
    </xf>
    <xf numFmtId="9" fontId="0" fillId="0" borderId="32" xfId="1" applyFont="1" applyBorder="1" applyAlignment="1" applyProtection="1">
      <alignment horizontal="center" vertical="center"/>
      <protection locked="0"/>
    </xf>
    <xf numFmtId="9" fontId="0" fillId="0" borderId="33" xfId="1" applyFont="1" applyBorder="1" applyAlignment="1" applyProtection="1">
      <alignment horizontal="center" vertical="center"/>
      <protection locked="0"/>
    </xf>
    <xf numFmtId="9" fontId="0" fillId="2" borderId="37" xfId="0" applyNumberFormat="1" applyFill="1" applyBorder="1" applyAlignment="1">
      <alignment horizontal="center" vertical="center"/>
    </xf>
    <xf numFmtId="9" fontId="0" fillId="0" borderId="12" xfId="1" applyFont="1" applyBorder="1" applyAlignment="1" applyProtection="1">
      <alignment horizontal="center" vertical="center"/>
      <protection locked="0"/>
    </xf>
    <xf numFmtId="9" fontId="0" fillId="0" borderId="13" xfId="1" applyFont="1" applyBorder="1" applyAlignment="1" applyProtection="1">
      <alignment horizontal="center" vertical="center"/>
      <protection locked="0"/>
    </xf>
    <xf numFmtId="9" fontId="0" fillId="3" borderId="7" xfId="1" applyFont="1" applyFill="1" applyBorder="1" applyAlignment="1" applyProtection="1">
      <alignment horizontal="center" vertical="center"/>
      <protection locked="0"/>
    </xf>
    <xf numFmtId="9" fontId="0" fillId="3" borderId="8" xfId="1" applyFont="1" applyFill="1" applyBorder="1" applyAlignment="1" applyProtection="1">
      <alignment horizontal="center" vertical="center"/>
      <protection locked="0"/>
    </xf>
    <xf numFmtId="9" fontId="0" fillId="0" borderId="7" xfId="1" applyFont="1" applyBorder="1" applyAlignment="1" applyProtection="1">
      <alignment horizontal="center" vertical="center"/>
      <protection locked="0"/>
    </xf>
    <xf numFmtId="9" fontId="0" fillId="0" borderId="8" xfId="1" applyFont="1" applyBorder="1" applyAlignment="1" applyProtection="1">
      <alignment horizontal="center" vertical="center"/>
      <protection locked="0"/>
    </xf>
    <xf numFmtId="9" fontId="0" fillId="0" borderId="9" xfId="1" applyFont="1" applyBorder="1" applyAlignment="1" applyProtection="1">
      <alignment horizontal="center" vertical="center"/>
      <protection locked="0"/>
    </xf>
    <xf numFmtId="9" fontId="0" fillId="0" borderId="11" xfId="1" applyFont="1" applyBorder="1" applyAlignment="1" applyProtection="1">
      <alignment horizontal="center" vertical="center"/>
      <protection locked="0"/>
    </xf>
    <xf numFmtId="0" fontId="0" fillId="0" borderId="30" xfId="1" applyNumberFormat="1" applyFont="1" applyBorder="1" applyAlignment="1" applyProtection="1">
      <alignment horizontal="center" vertical="center"/>
      <protection locked="0"/>
    </xf>
    <xf numFmtId="0" fontId="0" fillId="3" borderId="32" xfId="1" applyNumberFormat="1" applyFont="1" applyFill="1" applyBorder="1" applyAlignment="1" applyProtection="1">
      <alignment horizontal="center" vertical="center"/>
      <protection locked="0"/>
    </xf>
    <xf numFmtId="0" fontId="0" fillId="0" borderId="32" xfId="1" applyNumberFormat="1" applyFont="1" applyBorder="1" applyAlignment="1" applyProtection="1">
      <alignment horizontal="center" vertical="center"/>
      <protection locked="0"/>
    </xf>
    <xf numFmtId="0" fontId="0" fillId="0" borderId="33" xfId="1" applyNumberFormat="1" applyFont="1" applyBorder="1" applyAlignment="1" applyProtection="1">
      <alignment horizontal="center" vertical="center"/>
      <protection locked="0"/>
    </xf>
    <xf numFmtId="9" fontId="0" fillId="0" borderId="50" xfId="1" applyFont="1" applyBorder="1" applyAlignment="1" applyProtection="1">
      <alignment horizontal="center" vertical="center"/>
      <protection locked="0"/>
    </xf>
    <xf numFmtId="9" fontId="0" fillId="3" borderId="44" xfId="1" applyFont="1" applyFill="1" applyBorder="1" applyAlignment="1" applyProtection="1">
      <alignment horizontal="center" vertical="center"/>
      <protection locked="0"/>
    </xf>
    <xf numFmtId="9" fontId="0" fillId="0" borderId="44" xfId="1" applyFont="1" applyBorder="1" applyAlignment="1" applyProtection="1">
      <alignment horizontal="center" vertical="center"/>
      <protection locked="0"/>
    </xf>
    <xf numFmtId="9" fontId="0" fillId="0" borderId="43" xfId="1" applyFont="1" applyBorder="1" applyAlignment="1" applyProtection="1">
      <alignment horizontal="center" vertical="center"/>
      <protection locked="0"/>
    </xf>
    <xf numFmtId="0" fontId="0" fillId="0" borderId="3" xfId="1" applyNumberFormat="1" applyFont="1" applyBorder="1" applyAlignment="1" applyProtection="1">
      <alignment horizontal="center" vertical="center"/>
      <protection locked="0"/>
    </xf>
    <xf numFmtId="0" fontId="0" fillId="3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10" xfId="1" applyNumberFormat="1" applyFont="1" applyBorder="1" applyAlignment="1" applyProtection="1">
      <alignment horizontal="center" vertical="center"/>
      <protection locked="0"/>
    </xf>
    <xf numFmtId="0" fontId="0" fillId="2" borderId="36" xfId="0" applyFill="1" applyBorder="1" applyAlignment="1" applyProtection="1">
      <alignment horizontal="center" vertical="center"/>
    </xf>
    <xf numFmtId="178" fontId="0" fillId="2" borderId="35" xfId="0" applyNumberFormat="1" applyFill="1" applyBorder="1" applyAlignment="1" applyProtection="1">
      <alignment horizontal="left" vertical="center"/>
    </xf>
    <xf numFmtId="0" fontId="0" fillId="2" borderId="23" xfId="0" applyFill="1" applyBorder="1" applyAlignment="1" applyProtection="1">
      <alignment horizontal="center" vertical="center"/>
    </xf>
    <xf numFmtId="178" fontId="0" fillId="4" borderId="30" xfId="0" applyNumberFormat="1" applyFill="1" applyBorder="1" applyAlignment="1" applyProtection="1">
      <alignment horizontal="left" vertical="center"/>
    </xf>
    <xf numFmtId="0" fontId="0" fillId="2" borderId="31" xfId="0" applyFill="1" applyBorder="1" applyAlignment="1" applyProtection="1">
      <alignment horizontal="center" vertical="center"/>
    </xf>
    <xf numFmtId="178" fontId="0" fillId="4" borderId="32" xfId="0" applyNumberFormat="1" applyFill="1" applyBorder="1" applyAlignment="1" applyProtection="1">
      <alignment horizontal="left" vertical="center"/>
    </xf>
    <xf numFmtId="0" fontId="0" fillId="2" borderId="27" xfId="0" applyFill="1" applyBorder="1" applyAlignment="1" applyProtection="1">
      <alignment horizontal="center" vertical="center"/>
    </xf>
    <xf numFmtId="178" fontId="0" fillId="4" borderId="33" xfId="0" applyNumberFormat="1" applyFill="1" applyBorder="1" applyAlignment="1" applyProtection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 wrapText="1"/>
    </xf>
    <xf numFmtId="179" fontId="0" fillId="2" borderId="48" xfId="0" applyNumberFormat="1" applyFill="1" applyBorder="1" applyAlignment="1">
      <alignment horizontal="right" vertical="center"/>
    </xf>
    <xf numFmtId="179" fontId="0" fillId="3" borderId="44" xfId="0" applyNumberFormat="1" applyFill="1" applyBorder="1" applyAlignment="1" applyProtection="1">
      <alignment horizontal="right" vertical="center"/>
      <protection locked="0"/>
    </xf>
    <xf numFmtId="179" fontId="0" fillId="0" borderId="44" xfId="0" applyNumberFormat="1" applyBorder="1" applyAlignment="1" applyProtection="1">
      <alignment horizontal="right" vertical="center"/>
      <protection locked="0"/>
    </xf>
    <xf numFmtId="179" fontId="0" fillId="0" borderId="43" xfId="0" applyNumberFormat="1" applyBorder="1" applyAlignment="1" applyProtection="1">
      <alignment horizontal="right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9" fontId="0" fillId="2" borderId="39" xfId="0" applyNumberFormat="1" applyFill="1" applyBorder="1" applyAlignment="1">
      <alignment horizontal="right" vertical="center"/>
    </xf>
    <xf numFmtId="179" fontId="0" fillId="0" borderId="13" xfId="0" applyNumberFormat="1" applyBorder="1" applyAlignment="1" applyProtection="1">
      <alignment horizontal="right" vertical="center"/>
      <protection locked="0"/>
    </xf>
    <xf numFmtId="179" fontId="0" fillId="3" borderId="8" xfId="0" applyNumberFormat="1" applyFill="1" applyBorder="1" applyAlignment="1" applyProtection="1">
      <alignment horizontal="right" vertical="center"/>
      <protection locked="0"/>
    </xf>
    <xf numFmtId="179" fontId="0" fillId="0" borderId="8" xfId="0" applyNumberFormat="1" applyBorder="1" applyAlignment="1" applyProtection="1">
      <alignment horizontal="right" vertical="center"/>
      <protection locked="0"/>
    </xf>
    <xf numFmtId="179" fontId="0" fillId="0" borderId="11" xfId="0" applyNumberFormat="1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179" fontId="0" fillId="2" borderId="38" xfId="0" applyNumberFormat="1" applyFill="1" applyBorder="1" applyAlignment="1">
      <alignment horizontal="right" vertical="center"/>
    </xf>
    <xf numFmtId="179" fontId="0" fillId="0" borderId="5" xfId="0" applyNumberFormat="1" applyBorder="1" applyAlignment="1" applyProtection="1">
      <alignment horizontal="right" vertical="center"/>
      <protection locked="0"/>
    </xf>
    <xf numFmtId="179" fontId="0" fillId="3" borderId="1" xfId="0" applyNumberFormat="1" applyFill="1" applyBorder="1" applyAlignment="1" applyProtection="1">
      <alignment horizontal="right" vertical="center"/>
      <protection locked="0"/>
    </xf>
    <xf numFmtId="179" fontId="0" fillId="0" borderId="1" xfId="0" applyNumberFormat="1" applyBorder="1" applyAlignment="1" applyProtection="1">
      <alignment horizontal="right" vertical="center"/>
      <protection locked="0"/>
    </xf>
    <xf numFmtId="179" fontId="0" fillId="0" borderId="10" xfId="0" applyNumberFormat="1" applyBorder="1" applyAlignment="1" applyProtection="1">
      <alignment horizontal="right" vertical="center"/>
      <protection locked="0"/>
    </xf>
    <xf numFmtId="2" fontId="0" fillId="2" borderId="38" xfId="0" applyNumberFormat="1" applyFill="1" applyBorder="1" applyAlignment="1">
      <alignment horizontal="center" vertical="center"/>
    </xf>
    <xf numFmtId="2" fontId="0" fillId="0" borderId="5" xfId="0" applyNumberFormat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2" fontId="0" fillId="0" borderId="10" xfId="0" applyNumberForma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0" fillId="2" borderId="35" xfId="0" applyFill="1" applyBorder="1" applyAlignment="1">
      <alignment horizontal="left" vertical="center"/>
    </xf>
    <xf numFmtId="0" fontId="0" fillId="0" borderId="40" xfId="0" applyBorder="1" applyAlignment="1" applyProtection="1">
      <alignment horizontal="left" vertical="center"/>
      <protection locked="0"/>
    </xf>
    <xf numFmtId="0" fontId="0" fillId="3" borderId="32" xfId="0" applyFill="1" applyBorder="1" applyAlignment="1" applyProtection="1">
      <alignment horizontal="left" vertical="center"/>
      <protection locked="0"/>
    </xf>
    <xf numFmtId="0" fontId="0" fillId="0" borderId="32" xfId="0" applyBorder="1" applyAlignment="1" applyProtection="1">
      <alignment horizontal="left" vertical="center"/>
      <protection locked="0"/>
    </xf>
    <xf numFmtId="0" fontId="0" fillId="0" borderId="33" xfId="0" applyBorder="1" applyAlignment="1" applyProtection="1">
      <alignment horizontal="left" vertical="center"/>
      <protection locked="0"/>
    </xf>
    <xf numFmtId="2" fontId="0" fillId="0" borderId="4" xfId="0" applyNumberFormat="1" applyBorder="1" applyAlignment="1" applyProtection="1">
      <alignment horizontal="left" vertical="center"/>
      <protection locked="0"/>
    </xf>
    <xf numFmtId="2" fontId="0" fillId="0" borderId="5" xfId="0" applyNumberFormat="1" applyBorder="1" applyAlignment="1" applyProtection="1">
      <alignment horizontal="left" vertical="center"/>
      <protection locked="0"/>
    </xf>
    <xf numFmtId="2" fontId="0" fillId="0" borderId="6" xfId="0" applyNumberFormat="1" applyBorder="1" applyAlignment="1" applyProtection="1">
      <alignment horizontal="left" vertical="center"/>
      <protection locked="0"/>
    </xf>
    <xf numFmtId="0" fontId="0" fillId="0" borderId="7" xfId="0" applyNumberFormat="1" applyBorder="1" applyAlignment="1" applyProtection="1">
      <alignment horizontal="left" vertical="center"/>
      <protection locked="0"/>
    </xf>
    <xf numFmtId="0" fontId="0" fillId="0" borderId="1" xfId="0" applyNumberFormat="1" applyBorder="1" applyAlignment="1" applyProtection="1">
      <alignment horizontal="left" vertical="center"/>
      <protection locked="0"/>
    </xf>
    <xf numFmtId="0" fontId="0" fillId="0" borderId="8" xfId="0" applyNumberFormat="1" applyBorder="1" applyAlignment="1" applyProtection="1">
      <alignment horizontal="left" vertical="center"/>
      <protection locked="0"/>
    </xf>
    <xf numFmtId="0" fontId="7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49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0" fillId="2" borderId="4" xfId="0" applyFill="1" applyBorder="1" applyAlignment="1" applyProtection="1">
      <alignment horizontal="center" vertical="center"/>
    </xf>
    <xf numFmtId="0" fontId="4" fillId="4" borderId="5" xfId="0" applyFont="1" applyFill="1" applyBorder="1" applyProtection="1">
      <alignment vertical="center"/>
    </xf>
    <xf numFmtId="0" fontId="4" fillId="4" borderId="5" xfId="0" applyFont="1" applyFill="1" applyBorder="1" applyAlignment="1" applyProtection="1">
      <alignment horizontal="center" vertical="center"/>
    </xf>
    <xf numFmtId="0" fontId="4" fillId="4" borderId="45" xfId="0" applyFont="1" applyFill="1" applyBorder="1" applyAlignment="1" applyProtection="1">
      <alignment horizontal="center" vertical="center"/>
    </xf>
    <xf numFmtId="2" fontId="0" fillId="4" borderId="40" xfId="0" applyNumberFormat="1" applyFont="1" applyFill="1" applyBorder="1" applyAlignment="1" applyProtection="1">
      <alignment horizontal="left" vertical="center"/>
    </xf>
    <xf numFmtId="2" fontId="0" fillId="4" borderId="25" xfId="0" applyNumberFormat="1" applyFont="1" applyFill="1" applyBorder="1" applyAlignment="1" applyProtection="1">
      <alignment horizontal="left" vertical="center"/>
    </xf>
    <xf numFmtId="0" fontId="0" fillId="2" borderId="7" xfId="0" applyFill="1" applyBorder="1" applyAlignment="1" applyProtection="1">
      <alignment horizontal="center" vertical="center"/>
    </xf>
    <xf numFmtId="0" fontId="4" fillId="4" borderId="1" xfId="0" applyFont="1" applyFill="1" applyBorder="1" applyProtection="1">
      <alignment vertical="center"/>
    </xf>
    <xf numFmtId="0" fontId="4" fillId="4" borderId="1" xfId="0" applyFont="1" applyFill="1" applyBorder="1" applyAlignment="1" applyProtection="1">
      <alignment horizontal="center" vertical="center"/>
    </xf>
    <xf numFmtId="0" fontId="4" fillId="4" borderId="44" xfId="0" applyFont="1" applyFill="1" applyBorder="1" applyAlignment="1" applyProtection="1">
      <alignment horizontal="center" vertical="center"/>
    </xf>
    <xf numFmtId="2" fontId="0" fillId="2" borderId="32" xfId="0" applyNumberFormat="1" applyFont="1" applyFill="1" applyBorder="1" applyAlignment="1" applyProtection="1">
      <alignment horizontal="left" vertical="center"/>
    </xf>
    <xf numFmtId="2" fontId="0" fillId="4" borderId="53" xfId="0" applyNumberFormat="1" applyFont="1" applyFill="1" applyBorder="1" applyAlignment="1" applyProtection="1">
      <alignment horizontal="left" vertical="center"/>
    </xf>
    <xf numFmtId="2" fontId="0" fillId="2" borderId="7" xfId="0" applyNumberFormat="1" applyFill="1" applyBorder="1" applyAlignment="1" applyProtection="1">
      <alignment horizontal="left" vertical="center"/>
    </xf>
    <xf numFmtId="2" fontId="0" fillId="2" borderId="1" xfId="0" applyNumberFormat="1" applyFill="1" applyBorder="1" applyAlignment="1" applyProtection="1">
      <alignment horizontal="left" vertical="center"/>
    </xf>
    <xf numFmtId="2" fontId="0" fillId="2" borderId="8" xfId="0" applyNumberFormat="1" applyFill="1" applyBorder="1" applyAlignment="1" applyProtection="1">
      <alignment horizontal="left" vertical="center"/>
    </xf>
    <xf numFmtId="180" fontId="0" fillId="2" borderId="32" xfId="0" applyNumberFormat="1" applyFont="1" applyFill="1" applyBorder="1" applyAlignment="1" applyProtection="1">
      <alignment horizontal="left" vertical="center"/>
    </xf>
    <xf numFmtId="180" fontId="0" fillId="4" borderId="53" xfId="0" applyNumberFormat="1" applyFont="1" applyFill="1" applyBorder="1" applyAlignment="1" applyProtection="1">
      <alignment horizontal="left" vertical="center"/>
    </xf>
    <xf numFmtId="180" fontId="0" fillId="2" borderId="7" xfId="0" applyNumberFormat="1" applyFill="1" applyBorder="1" applyAlignment="1" applyProtection="1">
      <alignment horizontal="left" vertical="center"/>
    </xf>
    <xf numFmtId="180" fontId="0" fillId="2" borderId="1" xfId="0" applyNumberFormat="1" applyFill="1" applyBorder="1" applyAlignment="1" applyProtection="1">
      <alignment horizontal="left" vertical="center"/>
    </xf>
    <xf numFmtId="180" fontId="0" fillId="2" borderId="8" xfId="0" applyNumberFormat="1" applyFill="1" applyBorder="1" applyAlignment="1" applyProtection="1">
      <alignment horizontal="left" vertical="center"/>
    </xf>
    <xf numFmtId="180" fontId="20" fillId="2" borderId="32" xfId="0" applyNumberFormat="1" applyFont="1" applyFill="1" applyBorder="1" applyAlignment="1" applyProtection="1">
      <alignment horizontal="left" vertical="center"/>
    </xf>
    <xf numFmtId="0" fontId="0" fillId="2" borderId="32" xfId="0" applyFont="1" applyFill="1" applyBorder="1" applyAlignment="1" applyProtection="1">
      <alignment horizontal="left" vertical="center"/>
    </xf>
    <xf numFmtId="0" fontId="0" fillId="2" borderId="7" xfId="0" applyNumberFormat="1" applyFill="1" applyBorder="1" applyAlignment="1" applyProtection="1">
      <alignment horizontal="left" vertical="center"/>
    </xf>
    <xf numFmtId="0" fontId="0" fillId="2" borderId="1" xfId="0" applyNumberFormat="1" applyFill="1" applyBorder="1" applyAlignment="1" applyProtection="1">
      <alignment horizontal="left" vertical="center"/>
    </xf>
    <xf numFmtId="0" fontId="0" fillId="2" borderId="8" xfId="0" applyNumberFormat="1" applyFill="1" applyBorder="1" applyAlignment="1" applyProtection="1">
      <alignment horizontal="left" vertical="center"/>
    </xf>
    <xf numFmtId="0" fontId="20" fillId="2" borderId="32" xfId="0" applyFont="1" applyFill="1" applyBorder="1" applyAlignment="1" applyProtection="1">
      <alignment horizontal="left" vertical="center"/>
    </xf>
    <xf numFmtId="0" fontId="0" fillId="4" borderId="32" xfId="0" applyFont="1" applyFill="1" applyBorder="1" applyAlignment="1" applyProtection="1">
      <alignment horizontal="left" vertical="center"/>
    </xf>
    <xf numFmtId="0" fontId="0" fillId="0" borderId="7" xfId="0" applyNumberFormat="1" applyBorder="1" applyAlignment="1" applyProtection="1">
      <alignment horizontal="left" vertical="center"/>
    </xf>
    <xf numFmtId="0" fontId="0" fillId="0" borderId="1" xfId="0" applyNumberFormat="1" applyBorder="1" applyAlignment="1" applyProtection="1">
      <alignment horizontal="left" vertical="center"/>
    </xf>
    <xf numFmtId="0" fontId="0" fillId="0" borderId="8" xfId="0" applyNumberFormat="1" applyBorder="1" applyAlignment="1" applyProtection="1">
      <alignment horizontal="left" vertical="center"/>
    </xf>
    <xf numFmtId="0" fontId="0" fillId="2" borderId="9" xfId="0" applyFill="1" applyBorder="1" applyAlignment="1" applyProtection="1">
      <alignment horizontal="center" vertical="center"/>
    </xf>
    <xf numFmtId="0" fontId="4" fillId="4" borderId="10" xfId="0" applyFont="1" applyFill="1" applyBorder="1" applyProtection="1">
      <alignment vertical="center"/>
    </xf>
    <xf numFmtId="0" fontId="4" fillId="4" borderId="10" xfId="0" applyFont="1" applyFill="1" applyBorder="1" applyAlignment="1" applyProtection="1">
      <alignment horizontal="center" vertical="center"/>
    </xf>
    <xf numFmtId="0" fontId="4" fillId="4" borderId="43" xfId="0" applyFont="1" applyFill="1" applyBorder="1" applyAlignment="1" applyProtection="1">
      <alignment horizontal="center" vertical="center"/>
    </xf>
    <xf numFmtId="2" fontId="0" fillId="2" borderId="33" xfId="0" applyNumberFormat="1" applyFont="1" applyFill="1" applyBorder="1" applyAlignment="1" applyProtection="1">
      <alignment horizontal="left" vertical="center"/>
    </xf>
    <xf numFmtId="2" fontId="0" fillId="2" borderId="9" xfId="0" applyNumberFormat="1" applyFill="1" applyBorder="1" applyAlignment="1" applyProtection="1">
      <alignment horizontal="left" vertical="center"/>
    </xf>
    <xf numFmtId="2" fontId="0" fillId="2" borderId="10" xfId="0" applyNumberFormat="1" applyFill="1" applyBorder="1" applyAlignment="1" applyProtection="1">
      <alignment horizontal="left" vertical="center"/>
    </xf>
    <xf numFmtId="2" fontId="0" fillId="2" borderId="11" xfId="0" applyNumberFormat="1" applyFill="1" applyBorder="1" applyAlignment="1" applyProtection="1">
      <alignment horizontal="left" vertical="center"/>
    </xf>
    <xf numFmtId="0" fontId="0" fillId="2" borderId="30" xfId="0" applyFont="1" applyFill="1" applyBorder="1" applyAlignment="1" applyProtection="1">
      <alignment horizontal="left" vertical="center"/>
    </xf>
    <xf numFmtId="0" fontId="0" fillId="4" borderId="51" xfId="0" applyFont="1" applyFill="1" applyBorder="1" applyAlignment="1" applyProtection="1">
      <alignment horizontal="left" vertical="center" wrapText="1"/>
    </xf>
    <xf numFmtId="0" fontId="0" fillId="2" borderId="4" xfId="0" applyNumberFormat="1" applyFill="1" applyBorder="1" applyAlignment="1" applyProtection="1">
      <alignment horizontal="left" vertical="center"/>
    </xf>
    <xf numFmtId="0" fontId="0" fillId="2" borderId="5" xfId="0" applyNumberFormat="1" applyFill="1" applyBorder="1" applyAlignment="1" applyProtection="1">
      <alignment horizontal="left" vertical="center"/>
    </xf>
    <xf numFmtId="0" fontId="0" fillId="2" borderId="6" xfId="0" applyNumberFormat="1" applyFill="1" applyBorder="1" applyAlignment="1" applyProtection="1">
      <alignment horizontal="left" vertical="center"/>
    </xf>
    <xf numFmtId="180" fontId="0" fillId="4" borderId="32" xfId="0" applyNumberFormat="1" applyFont="1" applyFill="1" applyBorder="1" applyAlignment="1" applyProtection="1">
      <alignment horizontal="left" vertical="center"/>
    </xf>
    <xf numFmtId="0" fontId="0" fillId="4" borderId="53" xfId="0" applyFont="1" applyFill="1" applyBorder="1" applyAlignment="1" applyProtection="1">
      <alignment horizontal="left" vertical="center"/>
    </xf>
    <xf numFmtId="0" fontId="0" fillId="4" borderId="56" xfId="0" applyFont="1" applyFill="1" applyBorder="1" applyAlignment="1" applyProtection="1">
      <alignment horizontal="left" vertical="center"/>
    </xf>
    <xf numFmtId="0" fontId="0" fillId="4" borderId="54" xfId="0" applyFont="1" applyFill="1" applyBorder="1" applyAlignment="1" applyProtection="1">
      <alignment horizontal="left" vertical="center"/>
    </xf>
    <xf numFmtId="0" fontId="0" fillId="4" borderId="40" xfId="0" applyFont="1" applyFill="1" applyBorder="1" applyAlignment="1" applyProtection="1">
      <alignment horizontal="left" vertical="center"/>
    </xf>
    <xf numFmtId="0" fontId="0" fillId="4" borderId="25" xfId="0" applyFont="1" applyFill="1" applyBorder="1" applyAlignment="1" applyProtection="1">
      <alignment horizontal="left" vertical="center"/>
    </xf>
    <xf numFmtId="0" fontId="0" fillId="4" borderId="33" xfId="0" applyFont="1" applyFill="1" applyBorder="1" applyAlignment="1" applyProtection="1">
      <alignment horizontal="left" vertical="center"/>
    </xf>
    <xf numFmtId="0" fontId="0" fillId="4" borderId="55" xfId="0" applyFont="1" applyFill="1" applyBorder="1" applyAlignment="1" applyProtection="1">
      <alignment horizontal="left" vertical="center"/>
    </xf>
    <xf numFmtId="0" fontId="0" fillId="0" borderId="9" xfId="0" applyNumberFormat="1" applyBorder="1" applyAlignment="1" applyProtection="1">
      <alignment horizontal="left" vertical="center"/>
    </xf>
    <xf numFmtId="0" fontId="0" fillId="0" borderId="10" xfId="0" applyNumberFormat="1" applyBorder="1" applyAlignment="1" applyProtection="1">
      <alignment horizontal="left" vertical="center"/>
    </xf>
    <xf numFmtId="0" fontId="0" fillId="0" borderId="11" xfId="0" applyNumberFormat="1" applyBorder="1" applyAlignment="1" applyProtection="1">
      <alignment horizontal="left" vertical="center"/>
    </xf>
    <xf numFmtId="0" fontId="0" fillId="4" borderId="30" xfId="0" applyFont="1" applyFill="1" applyBorder="1" applyAlignment="1" applyProtection="1">
      <alignment horizontal="left" vertical="center"/>
    </xf>
    <xf numFmtId="0" fontId="0" fillId="4" borderId="51" xfId="0" applyFont="1" applyFill="1" applyBorder="1" applyAlignment="1" applyProtection="1">
      <alignment horizontal="left" vertical="center"/>
    </xf>
    <xf numFmtId="0" fontId="0" fillId="2" borderId="12" xfId="0" applyNumberFormat="1" applyFill="1" applyBorder="1" applyAlignment="1" applyProtection="1">
      <alignment horizontal="left" vertical="center"/>
    </xf>
    <xf numFmtId="0" fontId="0" fillId="2" borderId="3" xfId="0" applyNumberFormat="1" applyFill="1" applyBorder="1" applyAlignment="1" applyProtection="1">
      <alignment horizontal="left" vertical="center"/>
    </xf>
    <xf numFmtId="0" fontId="0" fillId="2" borderId="13" xfId="0" applyNumberFormat="1" applyFill="1" applyBorder="1" applyAlignment="1" applyProtection="1">
      <alignment horizontal="left" vertical="center"/>
    </xf>
    <xf numFmtId="0" fontId="0" fillId="4" borderId="53" xfId="0" applyFont="1" applyFill="1" applyBorder="1" applyAlignment="1" applyProtection="1">
      <alignment horizontal="left" vertical="center" wrapText="1"/>
    </xf>
    <xf numFmtId="1" fontId="0" fillId="2" borderId="7" xfId="0" applyNumberFormat="1" applyFill="1" applyBorder="1" applyAlignment="1" applyProtection="1">
      <alignment horizontal="left" vertical="center"/>
    </xf>
    <xf numFmtId="1" fontId="0" fillId="2" borderId="1" xfId="0" applyNumberFormat="1" applyFill="1" applyBorder="1" applyAlignment="1" applyProtection="1">
      <alignment horizontal="left" vertical="center"/>
    </xf>
    <xf numFmtId="1" fontId="0" fillId="2" borderId="8" xfId="0" applyNumberFormat="1" applyFill="1" applyBorder="1" applyAlignment="1" applyProtection="1">
      <alignment horizontal="left" vertical="center"/>
    </xf>
    <xf numFmtId="181" fontId="0" fillId="2" borderId="7" xfId="0" applyNumberFormat="1" applyFill="1" applyBorder="1" applyAlignment="1" applyProtection="1">
      <alignment horizontal="left" vertical="center"/>
    </xf>
    <xf numFmtId="181" fontId="0" fillId="2" borderId="1" xfId="0" applyNumberFormat="1" applyFill="1" applyBorder="1" applyAlignment="1" applyProtection="1">
      <alignment horizontal="left" vertical="center"/>
    </xf>
    <xf numFmtId="181" fontId="0" fillId="2" borderId="8" xfId="0" applyNumberFormat="1" applyFill="1" applyBorder="1" applyAlignment="1" applyProtection="1">
      <alignment horizontal="left" vertical="center"/>
    </xf>
    <xf numFmtId="0" fontId="0" fillId="2" borderId="12" xfId="0" applyFill="1" applyBorder="1" applyAlignment="1" applyProtection="1">
      <alignment horizontal="center" vertical="center"/>
    </xf>
    <xf numFmtId="0" fontId="4" fillId="4" borderId="3" xfId="0" applyFont="1" applyFill="1" applyBorder="1" applyProtection="1">
      <alignment vertical="center"/>
    </xf>
    <xf numFmtId="0" fontId="4" fillId="4" borderId="3" xfId="0" applyFont="1" applyFill="1" applyBorder="1" applyAlignment="1" applyProtection="1">
      <alignment horizontal="center" vertical="center"/>
    </xf>
    <xf numFmtId="0" fontId="4" fillId="4" borderId="50" xfId="0" applyFont="1" applyFill="1" applyBorder="1" applyAlignment="1" applyProtection="1">
      <alignment horizontal="center" vertical="center"/>
    </xf>
    <xf numFmtId="0" fontId="0" fillId="2" borderId="19" xfId="0" applyFill="1" applyBorder="1" applyAlignment="1" applyProtection="1">
      <alignment horizontal="center" vertical="center"/>
    </xf>
    <xf numFmtId="0" fontId="4" fillId="4" borderId="2" xfId="0" applyFont="1" applyFill="1" applyBorder="1" applyProtection="1">
      <alignment vertical="center"/>
    </xf>
    <xf numFmtId="0" fontId="4" fillId="4" borderId="2" xfId="0" applyFont="1" applyFill="1" applyBorder="1" applyAlignment="1" applyProtection="1">
      <alignment horizontal="center" vertical="center"/>
    </xf>
    <xf numFmtId="0" fontId="4" fillId="4" borderId="52" xfId="0" applyFont="1" applyFill="1" applyBorder="1" applyAlignment="1" applyProtection="1">
      <alignment horizontal="center" vertical="center"/>
    </xf>
    <xf numFmtId="0" fontId="0" fillId="4" borderId="17" xfId="0" applyFont="1" applyFill="1" applyBorder="1" applyAlignment="1" applyProtection="1">
      <alignment horizontal="left" vertical="center"/>
    </xf>
    <xf numFmtId="180" fontId="0" fillId="0" borderId="7" xfId="0" applyNumberFormat="1" applyFill="1" applyBorder="1" applyAlignment="1" applyProtection="1">
      <alignment horizontal="left" vertical="center"/>
      <protection locked="0"/>
    </xf>
    <xf numFmtId="180" fontId="0" fillId="0" borderId="1" xfId="0" applyNumberFormat="1" applyFill="1" applyBorder="1" applyAlignment="1" applyProtection="1">
      <alignment horizontal="left" vertical="center"/>
      <protection locked="0"/>
    </xf>
    <xf numFmtId="180" fontId="0" fillId="0" borderId="8" xfId="0" applyNumberFormat="1" applyFill="1" applyBorder="1" applyAlignment="1" applyProtection="1">
      <alignment horizontal="left" vertical="center"/>
      <protection locked="0"/>
    </xf>
    <xf numFmtId="0" fontId="0" fillId="0" borderId="7" xfId="0" applyNumberFormat="1" applyFill="1" applyBorder="1" applyAlignment="1" applyProtection="1">
      <alignment horizontal="left" vertical="center"/>
      <protection locked="0"/>
    </xf>
    <xf numFmtId="0" fontId="0" fillId="0" borderId="1" xfId="0" applyNumberFormat="1" applyFill="1" applyBorder="1" applyAlignment="1" applyProtection="1">
      <alignment horizontal="left" vertical="center"/>
      <protection locked="0"/>
    </xf>
    <xf numFmtId="0" fontId="0" fillId="0" borderId="8" xfId="0" applyNumberFormat="1" applyFill="1" applyBorder="1" applyAlignment="1" applyProtection="1">
      <alignment horizontal="left" vertical="center"/>
      <protection locked="0"/>
    </xf>
    <xf numFmtId="0" fontId="0" fillId="0" borderId="9" xfId="0" applyNumberFormat="1" applyBorder="1" applyAlignment="1" applyProtection="1">
      <alignment horizontal="left" vertical="center"/>
      <protection locked="0"/>
    </xf>
    <xf numFmtId="0" fontId="0" fillId="0" borderId="10" xfId="0" applyNumberFormat="1" applyBorder="1" applyAlignment="1" applyProtection="1">
      <alignment horizontal="left" vertical="center"/>
      <protection locked="0"/>
    </xf>
    <xf numFmtId="0" fontId="0" fillId="0" borderId="11" xfId="0" applyNumberFormat="1" applyBorder="1" applyAlignment="1" applyProtection="1">
      <alignment horizontal="left" vertical="center"/>
      <protection locked="0"/>
    </xf>
    <xf numFmtId="180" fontId="0" fillId="4" borderId="56" xfId="0" applyNumberFormat="1" applyFont="1" applyFill="1" applyBorder="1" applyAlignment="1" applyProtection="1">
      <alignment horizontal="left" vertical="center"/>
    </xf>
    <xf numFmtId="180" fontId="0" fillId="4" borderId="54" xfId="0" applyNumberFormat="1" applyFont="1" applyFill="1" applyBorder="1" applyAlignment="1" applyProtection="1">
      <alignment horizontal="left" vertical="center"/>
    </xf>
    <xf numFmtId="180" fontId="0" fillId="0" borderId="9" xfId="0" applyNumberFormat="1" applyFill="1" applyBorder="1" applyAlignment="1" applyProtection="1">
      <alignment horizontal="left" vertical="center"/>
      <protection locked="0"/>
    </xf>
    <xf numFmtId="180" fontId="0" fillId="0" borderId="10" xfId="0" applyNumberFormat="1" applyFill="1" applyBorder="1" applyAlignment="1" applyProtection="1">
      <alignment horizontal="left" vertical="center"/>
      <protection locked="0"/>
    </xf>
    <xf numFmtId="180" fontId="0" fillId="0" borderId="11" xfId="0" applyNumberFormat="1" applyFill="1" applyBorder="1" applyAlignment="1" applyProtection="1">
      <alignment horizontal="left" vertical="center"/>
      <protection locked="0"/>
    </xf>
    <xf numFmtId="2" fontId="0" fillId="4" borderId="32" xfId="0" applyNumberFormat="1" applyFont="1" applyFill="1" applyBorder="1" applyAlignment="1" applyProtection="1">
      <alignment horizontal="left" vertical="center"/>
    </xf>
    <xf numFmtId="2" fontId="0" fillId="0" borderId="7" xfId="0" applyNumberFormat="1" applyFill="1" applyBorder="1" applyAlignment="1" applyProtection="1">
      <alignment horizontal="left" vertical="center"/>
      <protection locked="0"/>
    </xf>
    <xf numFmtId="2" fontId="0" fillId="0" borderId="1" xfId="0" applyNumberFormat="1" applyFill="1" applyBorder="1" applyAlignment="1" applyProtection="1">
      <alignment horizontal="left" vertical="center"/>
      <protection locked="0"/>
    </xf>
    <xf numFmtId="2" fontId="0" fillId="0" borderId="8" xfId="0" applyNumberFormat="1" applyFill="1" applyBorder="1" applyAlignment="1" applyProtection="1">
      <alignment horizontal="left" vertical="center"/>
      <protection locked="0"/>
    </xf>
    <xf numFmtId="0" fontId="0" fillId="0" borderId="4" xfId="0" applyNumberFormat="1" applyBorder="1" applyAlignment="1" applyProtection="1">
      <alignment horizontal="left" vertical="center"/>
      <protection locked="0"/>
    </xf>
    <xf numFmtId="0" fontId="0" fillId="0" borderId="5" xfId="0" applyNumberFormat="1" applyBorder="1" applyAlignment="1" applyProtection="1">
      <alignment horizontal="left" vertical="center"/>
      <protection locked="0"/>
    </xf>
    <xf numFmtId="0" fontId="0" fillId="0" borderId="6" xfId="0" applyNumberFormat="1" applyBorder="1" applyAlignment="1" applyProtection="1">
      <alignment horizontal="left" vertical="center"/>
      <protection locked="0"/>
    </xf>
    <xf numFmtId="2" fontId="0" fillId="0" borderId="7" xfId="0" applyNumberFormat="1" applyBorder="1" applyAlignment="1" applyProtection="1">
      <alignment horizontal="left" vertical="center"/>
      <protection locked="0"/>
    </xf>
    <xf numFmtId="2" fontId="0" fillId="0" borderId="1" xfId="0" applyNumberFormat="1" applyBorder="1" applyAlignment="1" applyProtection="1">
      <alignment horizontal="left" vertical="center"/>
      <protection locked="0"/>
    </xf>
    <xf numFmtId="2" fontId="0" fillId="0" borderId="8" xfId="0" applyNumberFormat="1" applyBorder="1" applyAlignment="1" applyProtection="1">
      <alignment horizontal="left" vertical="center"/>
      <protection locked="0"/>
    </xf>
    <xf numFmtId="2" fontId="0" fillId="4" borderId="33" xfId="0" applyNumberFormat="1" applyFont="1" applyFill="1" applyBorder="1" applyAlignment="1" applyProtection="1">
      <alignment horizontal="left" vertical="center"/>
    </xf>
    <xf numFmtId="2" fontId="0" fillId="4" borderId="55" xfId="0" applyNumberFormat="1" applyFont="1" applyFill="1" applyBorder="1" applyAlignment="1" applyProtection="1">
      <alignment horizontal="left" vertical="center"/>
    </xf>
    <xf numFmtId="2" fontId="0" fillId="0" borderId="9" xfId="0" applyNumberFormat="1" applyBorder="1" applyAlignment="1" applyProtection="1">
      <alignment horizontal="left" vertical="center"/>
      <protection locked="0"/>
    </xf>
    <xf numFmtId="2" fontId="0" fillId="0" borderId="10" xfId="0" applyNumberFormat="1" applyBorder="1" applyAlignment="1" applyProtection="1">
      <alignment horizontal="left" vertical="center"/>
      <protection locked="0"/>
    </xf>
    <xf numFmtId="2" fontId="0" fillId="0" borderId="11" xfId="0" applyNumberFormat="1" applyBorder="1" applyAlignment="1" applyProtection="1">
      <alignment horizontal="left" vertical="center"/>
      <protection locked="0"/>
    </xf>
    <xf numFmtId="2" fontId="0" fillId="4" borderId="56" xfId="0" applyNumberFormat="1" applyFont="1" applyFill="1" applyBorder="1" applyAlignment="1" applyProtection="1">
      <alignment horizontal="left" vertical="center"/>
    </xf>
    <xf numFmtId="2" fontId="0" fillId="4" borderId="54" xfId="0" applyNumberFormat="1" applyFont="1" applyFill="1" applyBorder="1" applyAlignment="1" applyProtection="1">
      <alignment horizontal="left" vertical="center"/>
    </xf>
    <xf numFmtId="0" fontId="0" fillId="2" borderId="40" xfId="0" applyFont="1" applyFill="1" applyBorder="1" applyAlignment="1" applyProtection="1">
      <alignment horizontal="left" vertical="center"/>
    </xf>
    <xf numFmtId="0" fontId="0" fillId="0" borderId="11" xfId="0" applyBorder="1" applyAlignment="1">
      <alignment vertical="center"/>
    </xf>
    <xf numFmtId="181" fontId="0" fillId="2" borderId="32" xfId="0" applyNumberFormat="1" applyFont="1" applyFill="1" applyBorder="1" applyAlignment="1" applyProtection="1">
      <alignment horizontal="left" vertical="center"/>
    </xf>
    <xf numFmtId="180" fontId="0" fillId="0" borderId="7" xfId="0" applyNumberFormat="1" applyBorder="1" applyAlignment="1" applyProtection="1">
      <alignment horizontal="left" vertical="center"/>
      <protection locked="0"/>
    </xf>
    <xf numFmtId="180" fontId="0" fillId="0" borderId="1" xfId="0" applyNumberFormat="1" applyBorder="1" applyAlignment="1" applyProtection="1">
      <alignment horizontal="left" vertical="center"/>
      <protection locked="0"/>
    </xf>
    <xf numFmtId="180" fontId="0" fillId="0" borderId="8" xfId="0" applyNumberFormat="1" applyBorder="1" applyAlignment="1" applyProtection="1">
      <alignment horizontal="left" vertical="center"/>
      <protection locked="0"/>
    </xf>
    <xf numFmtId="180" fontId="0" fillId="4" borderId="53" xfId="0" applyNumberFormat="1" applyFont="1" applyFill="1" applyBorder="1" applyAlignment="1" applyProtection="1">
      <alignment horizontal="left" vertical="center" wrapText="1"/>
    </xf>
    <xf numFmtId="180" fontId="0" fillId="2" borderId="38" xfId="0" applyNumberFormat="1" applyFill="1" applyBorder="1" applyAlignment="1">
      <alignment horizontal="center" vertical="center"/>
    </xf>
    <xf numFmtId="180" fontId="0" fillId="2" borderId="39" xfId="0" applyNumberFormat="1" applyFill="1" applyBorder="1" applyAlignment="1">
      <alignment horizontal="center" vertical="center"/>
    </xf>
    <xf numFmtId="180" fontId="0" fillId="0" borderId="3" xfId="1" applyNumberFormat="1" applyFont="1" applyBorder="1" applyAlignment="1" applyProtection="1">
      <alignment horizontal="center" vertical="center"/>
      <protection locked="0"/>
    </xf>
    <xf numFmtId="180" fontId="0" fillId="3" borderId="1" xfId="1" applyNumberFormat="1" applyFont="1" applyFill="1" applyBorder="1" applyAlignment="1" applyProtection="1">
      <alignment horizontal="center" vertical="center"/>
      <protection locked="0"/>
    </xf>
    <xf numFmtId="180" fontId="0" fillId="0" borderId="1" xfId="1" applyNumberFormat="1" applyFont="1" applyBorder="1" applyAlignment="1" applyProtection="1">
      <alignment horizontal="center" vertical="center"/>
      <protection locked="0"/>
    </xf>
    <xf numFmtId="180" fontId="0" fillId="0" borderId="10" xfId="1" applyNumberFormat="1" applyFont="1" applyBorder="1" applyAlignment="1" applyProtection="1">
      <alignment horizontal="center" vertical="center"/>
      <protection locked="0"/>
    </xf>
    <xf numFmtId="180" fontId="0" fillId="4" borderId="30" xfId="0" applyNumberFormat="1" applyFont="1" applyFill="1" applyBorder="1" applyAlignment="1" applyProtection="1">
      <alignment horizontal="left" vertical="center"/>
    </xf>
    <xf numFmtId="180" fontId="0" fillId="4" borderId="51" xfId="0" applyNumberFormat="1" applyFont="1" applyFill="1" applyBorder="1" applyAlignment="1" applyProtection="1">
      <alignment horizontal="left" vertical="center"/>
    </xf>
    <xf numFmtId="2" fontId="0" fillId="2" borderId="32" xfId="0" applyNumberFormat="1" applyFill="1" applyBorder="1" applyAlignment="1">
      <alignment horizontal="center" vertical="center"/>
    </xf>
    <xf numFmtId="2" fontId="0" fillId="2" borderId="33" xfId="0" applyNumberFormat="1" applyFill="1" applyBorder="1" applyAlignment="1">
      <alignment horizontal="center" vertical="center"/>
    </xf>
    <xf numFmtId="2" fontId="0" fillId="2" borderId="30" xfId="0" applyNumberFormat="1" applyFill="1" applyBorder="1" applyAlignment="1">
      <alignment horizontal="center" vertical="center"/>
    </xf>
    <xf numFmtId="2" fontId="0" fillId="2" borderId="35" xfId="0" applyNumberForma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80" fontId="0" fillId="0" borderId="7" xfId="0" applyNumberFormat="1" applyBorder="1" applyAlignment="1" applyProtection="1">
      <alignment horizontal="left" vertical="center"/>
    </xf>
    <xf numFmtId="180" fontId="0" fillId="0" borderId="1" xfId="0" applyNumberFormat="1" applyBorder="1" applyAlignment="1" applyProtection="1">
      <alignment horizontal="left" vertical="center"/>
    </xf>
    <xf numFmtId="180" fontId="0" fillId="0" borderId="8" xfId="0" applyNumberFormat="1" applyBorder="1" applyAlignment="1" applyProtection="1">
      <alignment horizontal="left" vertical="center"/>
    </xf>
    <xf numFmtId="0" fontId="5" fillId="4" borderId="53" xfId="0" applyFont="1" applyFill="1" applyBorder="1" applyAlignment="1" applyProtection="1">
      <alignment horizontal="left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2" borderId="37" xfId="0" applyNumberFormat="1" applyFill="1" applyBorder="1" applyAlignment="1">
      <alignment horizontal="center" vertical="center"/>
    </xf>
    <xf numFmtId="0" fontId="0" fillId="0" borderId="4" xfId="1" applyNumberFormat="1" applyFont="1" applyBorder="1" applyAlignment="1" applyProtection="1">
      <alignment horizontal="center" vertical="center"/>
      <protection locked="0"/>
    </xf>
    <xf numFmtId="0" fontId="0" fillId="3" borderId="7" xfId="1" applyNumberFormat="1" applyFont="1" applyFill="1" applyBorder="1" applyAlignment="1" applyProtection="1">
      <alignment horizontal="center" vertical="center"/>
      <protection locked="0"/>
    </xf>
    <xf numFmtId="0" fontId="0" fillId="0" borderId="7" xfId="1" applyNumberFormat="1" applyFont="1" applyBorder="1" applyAlignment="1" applyProtection="1">
      <alignment horizontal="center" vertical="center"/>
      <protection locked="0"/>
    </xf>
    <xf numFmtId="0" fontId="0" fillId="0" borderId="9" xfId="1" applyNumberFormat="1" applyFont="1" applyBorder="1" applyAlignment="1" applyProtection="1">
      <alignment horizontal="center" vertical="center"/>
      <protection locked="0"/>
    </xf>
    <xf numFmtId="182" fontId="0" fillId="0" borderId="8" xfId="0" applyNumberFormat="1" applyBorder="1" applyAlignment="1" applyProtection="1">
      <alignment horizontal="left" vertical="center"/>
      <protection locked="0"/>
    </xf>
    <xf numFmtId="180" fontId="0" fillId="0" borderId="6" xfId="0" applyNumberFormat="1" applyBorder="1" applyAlignment="1" applyProtection="1">
      <alignment horizontal="left" vertical="center"/>
      <protection locked="0"/>
    </xf>
    <xf numFmtId="180" fontId="0" fillId="0" borderId="11" xfId="0" applyNumberFormat="1" applyBorder="1" applyAlignment="1" applyProtection="1">
      <alignment horizontal="left" vertical="center"/>
      <protection locked="0"/>
    </xf>
    <xf numFmtId="1" fontId="0" fillId="0" borderId="8" xfId="0" applyNumberFormat="1" applyBorder="1" applyAlignment="1" applyProtection="1">
      <alignment horizontal="left" vertical="center"/>
      <protection locked="0"/>
    </xf>
    <xf numFmtId="1" fontId="0" fillId="2" borderId="39" xfId="0" applyNumberFormat="1" applyFill="1" applyBorder="1" applyAlignment="1" applyProtection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</xf>
    <xf numFmtId="1" fontId="0" fillId="2" borderId="8" xfId="0" applyNumberFormat="1" applyFill="1" applyBorder="1" applyAlignment="1" applyProtection="1">
      <alignment horizontal="center" vertical="center"/>
    </xf>
    <xf numFmtId="1" fontId="0" fillId="2" borderId="11" xfId="0" applyNumberFormat="1" applyFill="1" applyBorder="1" applyAlignment="1" applyProtection="1">
      <alignment horizontal="center" vertical="center"/>
    </xf>
    <xf numFmtId="0" fontId="0" fillId="2" borderId="56" xfId="0" applyFont="1" applyFill="1" applyBorder="1" applyAlignment="1" applyProtection="1">
      <alignment horizontal="left" vertical="center"/>
    </xf>
    <xf numFmtId="0" fontId="0" fillId="2" borderId="40" xfId="0" applyFill="1" applyBorder="1" applyAlignment="1">
      <alignment horizontal="center" vertical="center"/>
    </xf>
    <xf numFmtId="9" fontId="0" fillId="2" borderId="38" xfId="0" applyNumberFormat="1" applyFill="1" applyBorder="1" applyAlignment="1" applyProtection="1">
      <alignment horizontal="right" vertical="center"/>
    </xf>
    <xf numFmtId="9" fontId="0" fillId="2" borderId="5" xfId="1" applyFont="1" applyFill="1" applyBorder="1" applyAlignment="1" applyProtection="1">
      <alignment horizontal="right" vertical="center"/>
    </xf>
    <xf numFmtId="9" fontId="0" fillId="2" borderId="1" xfId="1" applyFont="1" applyFill="1" applyBorder="1" applyAlignment="1" applyProtection="1">
      <alignment horizontal="right" vertical="center"/>
    </xf>
    <xf numFmtId="9" fontId="0" fillId="2" borderId="10" xfId="1" applyFont="1" applyFill="1" applyBorder="1" applyAlignment="1" applyProtection="1">
      <alignment horizontal="right" vertical="center"/>
    </xf>
    <xf numFmtId="180" fontId="0" fillId="0" borderId="4" xfId="0" applyNumberFormat="1" applyBorder="1" applyAlignment="1" applyProtection="1">
      <alignment horizontal="left" vertical="center"/>
      <protection locked="0"/>
    </xf>
    <xf numFmtId="180" fontId="0" fillId="0" borderId="5" xfId="0" applyNumberFormat="1" applyBorder="1" applyAlignment="1" applyProtection="1">
      <alignment horizontal="left" vertical="center"/>
      <protection locked="0"/>
    </xf>
    <xf numFmtId="1" fontId="0" fillId="2" borderId="9" xfId="0" applyNumberFormat="1" applyFill="1" applyBorder="1" applyAlignment="1" applyProtection="1">
      <alignment horizontal="left" vertical="center"/>
    </xf>
    <xf numFmtId="1" fontId="0" fillId="2" borderId="10" xfId="0" applyNumberFormat="1" applyFill="1" applyBorder="1" applyAlignment="1" applyProtection="1">
      <alignment horizontal="left" vertical="center"/>
    </xf>
    <xf numFmtId="1" fontId="0" fillId="2" borderId="11" xfId="0" applyNumberFormat="1" applyFill="1" applyBorder="1" applyAlignment="1" applyProtection="1">
      <alignment horizontal="left" vertical="center"/>
    </xf>
    <xf numFmtId="180" fontId="0" fillId="4" borderId="33" xfId="0" applyNumberFormat="1" applyFont="1" applyFill="1" applyBorder="1" applyAlignment="1" applyProtection="1">
      <alignment horizontal="left" vertical="center"/>
    </xf>
    <xf numFmtId="180" fontId="0" fillId="4" borderId="55" xfId="0" applyNumberFormat="1" applyFont="1" applyFill="1" applyBorder="1" applyAlignment="1" applyProtection="1">
      <alignment horizontal="left" vertical="center"/>
    </xf>
    <xf numFmtId="180" fontId="0" fillId="0" borderId="9" xfId="0" applyNumberFormat="1" applyBorder="1" applyAlignment="1" applyProtection="1">
      <alignment horizontal="left" vertical="center"/>
      <protection locked="0"/>
    </xf>
    <xf numFmtId="180" fontId="0" fillId="0" borderId="10" xfId="0" applyNumberFormat="1" applyBorder="1" applyAlignment="1" applyProtection="1">
      <alignment horizontal="left" vertical="center"/>
      <protection locked="0"/>
    </xf>
    <xf numFmtId="180" fontId="0" fillId="0" borderId="6" xfId="0" applyNumberFormat="1" applyBorder="1" applyAlignment="1" applyProtection="1">
      <alignment horizontal="center" vertical="center"/>
      <protection locked="0"/>
    </xf>
    <xf numFmtId="180" fontId="0" fillId="3" borderId="8" xfId="0" applyNumberFormat="1" applyFill="1" applyBorder="1" applyAlignment="1" applyProtection="1">
      <alignment horizontal="center" vertical="center"/>
      <protection locked="0"/>
    </xf>
    <xf numFmtId="180" fontId="0" fillId="0" borderId="8" xfId="0" applyNumberFormat="1" applyBorder="1" applyAlignment="1" applyProtection="1">
      <alignment horizontal="center" vertical="center"/>
      <protection locked="0"/>
    </xf>
    <xf numFmtId="180" fontId="0" fillId="0" borderId="11" xfId="0" applyNumberFormat="1" applyBorder="1" applyAlignment="1" applyProtection="1">
      <alignment horizontal="center" vertical="center"/>
      <protection locked="0"/>
    </xf>
    <xf numFmtId="0" fontId="0" fillId="0" borderId="49" xfId="0" applyFill="1" applyBorder="1" applyAlignment="1">
      <alignment vertical="center"/>
    </xf>
    <xf numFmtId="0" fontId="0" fillId="0" borderId="72" xfId="0" applyFill="1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49" xfId="0" applyBorder="1" applyAlignment="1">
      <alignment vertical="center"/>
    </xf>
    <xf numFmtId="2" fontId="5" fillId="4" borderId="53" xfId="0" applyNumberFormat="1" applyFont="1" applyFill="1" applyBorder="1" applyAlignment="1" applyProtection="1">
      <alignment horizontal="left" vertical="center"/>
    </xf>
    <xf numFmtId="182" fontId="5" fillId="4" borderId="53" xfId="0" applyNumberFormat="1" applyFont="1" applyFill="1" applyBorder="1" applyAlignment="1" applyProtection="1">
      <alignment horizontal="left" vertical="center"/>
    </xf>
    <xf numFmtId="182" fontId="20" fillId="4" borderId="32" xfId="0" applyNumberFormat="1" applyFont="1" applyFill="1" applyBorder="1" applyAlignment="1" applyProtection="1">
      <alignment horizontal="left" vertical="center"/>
    </xf>
    <xf numFmtId="2" fontId="0" fillId="2" borderId="37" xfId="0" applyNumberFormat="1" applyFill="1" applyBorder="1" applyAlignment="1">
      <alignment horizontal="center" vertical="center"/>
    </xf>
    <xf numFmtId="2" fontId="0" fillId="2" borderId="39" xfId="0" applyNumberFormat="1" applyFill="1" applyBorder="1" applyAlignment="1">
      <alignment horizontal="center" vertical="center"/>
    </xf>
    <xf numFmtId="2" fontId="0" fillId="0" borderId="4" xfId="0" applyNumberFormat="1" applyBorder="1" applyAlignment="1" applyProtection="1">
      <alignment horizontal="center" vertical="center"/>
      <protection locked="0"/>
    </xf>
    <xf numFmtId="2" fontId="0" fillId="0" borderId="6" xfId="0" applyNumberFormat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2" fontId="0" fillId="0" borderId="7" xfId="0" applyNumberFormat="1" applyBorder="1" applyAlignment="1" applyProtection="1">
      <alignment horizontal="center" vertical="center"/>
      <protection locked="0"/>
    </xf>
    <xf numFmtId="2" fontId="0" fillId="0" borderId="8" xfId="0" applyNumberFormat="1" applyBorder="1" applyAlignment="1" applyProtection="1">
      <alignment horizontal="center" vertical="center"/>
      <protection locked="0"/>
    </xf>
    <xf numFmtId="2" fontId="0" fillId="0" borderId="9" xfId="0" applyNumberFormat="1" applyBorder="1" applyAlignment="1" applyProtection="1">
      <alignment horizontal="center" vertical="center"/>
      <protection locked="0"/>
    </xf>
    <xf numFmtId="2" fontId="0" fillId="0" borderId="11" xfId="0" applyNumberFormat="1" applyBorder="1" applyAlignment="1" applyProtection="1">
      <alignment horizontal="center" vertical="center"/>
      <protection locked="0"/>
    </xf>
    <xf numFmtId="182" fontId="0" fillId="0" borderId="7" xfId="0" applyNumberFormat="1" applyBorder="1" applyAlignment="1" applyProtection="1">
      <alignment horizontal="left" vertical="center"/>
      <protection locked="0"/>
    </xf>
    <xf numFmtId="182" fontId="0" fillId="0" borderId="1" xfId="0" applyNumberFormat="1" applyBorder="1" applyAlignment="1" applyProtection="1">
      <alignment horizontal="left" vertical="center"/>
      <protection locked="0"/>
    </xf>
    <xf numFmtId="1" fontId="0" fillId="0" borderId="7" xfId="0" applyNumberFormat="1" applyBorder="1" applyAlignment="1" applyProtection="1">
      <alignment horizontal="left" vertical="center"/>
      <protection locked="0"/>
    </xf>
    <xf numFmtId="1" fontId="0" fillId="0" borderId="1" xfId="0" applyNumberFormat="1" applyBorder="1" applyAlignment="1" applyProtection="1">
      <alignment horizontal="left" vertical="center"/>
      <protection locked="0"/>
    </xf>
    <xf numFmtId="180" fontId="0" fillId="2" borderId="37" xfId="0" applyNumberFormat="1" applyFill="1" applyBorder="1" applyAlignment="1">
      <alignment horizontal="center" vertical="center"/>
    </xf>
    <xf numFmtId="180" fontId="0" fillId="0" borderId="4" xfId="0" applyNumberFormat="1" applyBorder="1" applyAlignment="1" applyProtection="1">
      <alignment horizontal="center" vertical="center"/>
      <protection locked="0"/>
    </xf>
    <xf numFmtId="180" fontId="0" fillId="3" borderId="7" xfId="0" applyNumberFormat="1" applyFill="1" applyBorder="1" applyAlignment="1" applyProtection="1">
      <alignment horizontal="center" vertical="center"/>
      <protection locked="0"/>
    </xf>
    <xf numFmtId="180" fontId="0" fillId="0" borderId="7" xfId="0" applyNumberFormat="1" applyBorder="1" applyAlignment="1" applyProtection="1">
      <alignment horizontal="center" vertical="center"/>
      <protection locked="0"/>
    </xf>
    <xf numFmtId="180" fontId="0" fillId="0" borderId="9" xfId="0" applyNumberFormat="1" applyBorder="1" applyAlignment="1" applyProtection="1">
      <alignment horizontal="center" vertical="center"/>
      <protection locked="0"/>
    </xf>
    <xf numFmtId="180" fontId="0" fillId="2" borderId="56" xfId="0" applyNumberFormat="1" applyFont="1" applyFill="1" applyBorder="1" applyAlignment="1" applyProtection="1">
      <alignment horizontal="left" vertical="center"/>
    </xf>
    <xf numFmtId="180" fontId="0" fillId="2" borderId="9" xfId="0" applyNumberFormat="1" applyFill="1" applyBorder="1" applyAlignment="1" applyProtection="1">
      <alignment horizontal="left" vertical="center"/>
    </xf>
    <xf numFmtId="180" fontId="0" fillId="2" borderId="10" xfId="0" applyNumberFormat="1" applyFill="1" applyBorder="1" applyAlignment="1" applyProtection="1">
      <alignment horizontal="left" vertical="center"/>
    </xf>
    <xf numFmtId="180" fontId="0" fillId="2" borderId="11" xfId="0" applyNumberFormat="1" applyFill="1" applyBorder="1" applyAlignment="1" applyProtection="1">
      <alignment horizontal="left" vertical="center"/>
    </xf>
    <xf numFmtId="2" fontId="0" fillId="2" borderId="7" xfId="0" applyNumberFormat="1" applyFont="1" applyFill="1" applyBorder="1" applyAlignment="1" applyProtection="1">
      <alignment horizontal="left" vertical="center"/>
    </xf>
    <xf numFmtId="2" fontId="0" fillId="2" borderId="1" xfId="0" applyNumberFormat="1" applyFont="1" applyFill="1" applyBorder="1" applyAlignment="1" applyProtection="1">
      <alignment horizontal="left" vertical="center"/>
    </xf>
    <xf numFmtId="2" fontId="0" fillId="2" borderId="8" xfId="0" applyNumberFormat="1" applyFont="1" applyFill="1" applyBorder="1" applyAlignment="1" applyProtection="1">
      <alignment horizontal="left" vertical="center"/>
    </xf>
    <xf numFmtId="0" fontId="0" fillId="2" borderId="64" xfId="0" applyFill="1" applyBorder="1" applyAlignment="1">
      <alignment horizontal="left" vertical="center"/>
    </xf>
    <xf numFmtId="0" fontId="0" fillId="0" borderId="26" xfId="0" applyBorder="1" applyAlignment="1" applyProtection="1">
      <alignment horizontal="left" vertical="center"/>
      <protection locked="0"/>
    </xf>
    <xf numFmtId="0" fontId="0" fillId="3" borderId="49" xfId="0" applyFill="1" applyBorder="1" applyAlignment="1" applyProtection="1">
      <alignment horizontal="left" vertical="center"/>
      <protection locked="0"/>
    </xf>
    <xf numFmtId="0" fontId="0" fillId="0" borderId="49" xfId="0" applyBorder="1" applyAlignment="1" applyProtection="1">
      <alignment horizontal="left" vertical="center"/>
      <protection locked="0"/>
    </xf>
    <xf numFmtId="0" fontId="0" fillId="0" borderId="72" xfId="0" applyBorder="1" applyAlignment="1" applyProtection="1">
      <alignment horizontal="left" vertical="center"/>
      <protection locked="0"/>
    </xf>
    <xf numFmtId="2" fontId="5" fillId="4" borderId="53" xfId="0" applyNumberFormat="1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>
      <alignment horizontal="center" vertical="center"/>
    </xf>
    <xf numFmtId="180" fontId="0" fillId="0" borderId="5" xfId="0" applyNumberFormat="1" applyBorder="1" applyAlignment="1" applyProtection="1">
      <alignment horizontal="center" vertical="center"/>
      <protection locked="0"/>
    </xf>
    <xf numFmtId="180" fontId="0" fillId="3" borderId="1" xfId="0" applyNumberFormat="1" applyFill="1" applyBorder="1" applyAlignment="1" applyProtection="1">
      <alignment horizontal="center" vertical="center"/>
      <protection locked="0"/>
    </xf>
    <xf numFmtId="180" fontId="0" fillId="0" borderId="1" xfId="0" applyNumberFormat="1" applyBorder="1" applyAlignment="1" applyProtection="1">
      <alignment horizontal="center" vertical="center"/>
      <protection locked="0"/>
    </xf>
    <xf numFmtId="180" fontId="0" fillId="0" borderId="10" xfId="0" applyNumberFormat="1" applyBorder="1" applyAlignment="1" applyProtection="1">
      <alignment horizontal="center" vertical="center"/>
      <protection locked="0"/>
    </xf>
    <xf numFmtId="180" fontId="0" fillId="2" borderId="39" xfId="0" applyNumberFormat="1" applyFill="1" applyBorder="1" applyAlignment="1" applyProtection="1">
      <alignment horizontal="center" vertical="center"/>
    </xf>
    <xf numFmtId="180" fontId="0" fillId="2" borderId="6" xfId="0" applyNumberFormat="1" applyFill="1" applyBorder="1" applyAlignment="1" applyProtection="1">
      <alignment horizontal="center" vertical="center"/>
    </xf>
    <xf numFmtId="180" fontId="0" fillId="2" borderId="8" xfId="0" applyNumberFormat="1" applyFill="1" applyBorder="1" applyAlignment="1" applyProtection="1">
      <alignment horizontal="center" vertical="center"/>
    </xf>
    <xf numFmtId="180" fontId="0" fillId="2" borderId="11" xfId="0" applyNumberFormat="1" applyFill="1" applyBorder="1" applyAlignment="1" applyProtection="1">
      <alignment horizontal="center" vertical="center"/>
    </xf>
    <xf numFmtId="180" fontId="0" fillId="2" borderId="33" xfId="0" applyNumberFormat="1" applyFont="1" applyFill="1" applyBorder="1" applyAlignment="1" applyProtection="1">
      <alignment horizontal="left" vertical="center"/>
    </xf>
    <xf numFmtId="180" fontId="5" fillId="4" borderId="53" xfId="0" applyNumberFormat="1" applyFont="1" applyFill="1" applyBorder="1" applyAlignment="1" applyProtection="1">
      <alignment horizontal="left" vertical="center"/>
    </xf>
    <xf numFmtId="2" fontId="0" fillId="2" borderId="30" xfId="0" applyNumberFormat="1" applyFont="1" applyFill="1" applyBorder="1" applyAlignment="1" applyProtection="1">
      <alignment horizontal="left" vertical="center"/>
    </xf>
    <xf numFmtId="2" fontId="0" fillId="4" borderId="51" xfId="0" applyNumberFormat="1" applyFont="1" applyFill="1" applyBorder="1" applyAlignment="1" applyProtection="1">
      <alignment horizontal="left" vertical="center"/>
    </xf>
    <xf numFmtId="0" fontId="6" fillId="4" borderId="53" xfId="0" applyFont="1" applyFill="1" applyBorder="1" applyAlignment="1" applyProtection="1">
      <alignment horizontal="left" vertical="center"/>
    </xf>
    <xf numFmtId="1" fontId="0" fillId="4" borderId="32" xfId="0" applyNumberFormat="1" applyFont="1" applyFill="1" applyBorder="1" applyAlignment="1" applyProtection="1">
      <alignment horizontal="left" vertical="center"/>
    </xf>
    <xf numFmtId="1" fontId="0" fillId="4" borderId="53" xfId="0" applyNumberFormat="1" applyFont="1" applyFill="1" applyBorder="1" applyAlignment="1" applyProtection="1">
      <alignment horizontal="left" vertical="center"/>
    </xf>
    <xf numFmtId="180" fontId="0" fillId="4" borderId="25" xfId="0" applyNumberFormat="1" applyFont="1" applyFill="1" applyBorder="1" applyAlignment="1" applyProtection="1">
      <alignment horizontal="left" vertical="center"/>
    </xf>
    <xf numFmtId="180" fontId="0" fillId="2" borderId="37" xfId="0" applyNumberFormat="1" applyFill="1" applyBorder="1" applyAlignment="1" applyProtection="1">
      <alignment horizontal="center" vertical="center"/>
    </xf>
    <xf numFmtId="1" fontId="0" fillId="2" borderId="37" xfId="0" applyNumberFormat="1" applyFill="1" applyBorder="1" applyAlignment="1" applyProtection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180" fontId="0" fillId="2" borderId="35" xfId="0" applyNumberFormat="1" applyFill="1" applyBorder="1" applyAlignment="1" applyProtection="1">
      <alignment horizontal="center" vertical="center"/>
    </xf>
    <xf numFmtId="180" fontId="0" fillId="0" borderId="40" xfId="0" applyNumberFormat="1" applyBorder="1" applyAlignment="1" applyProtection="1">
      <alignment horizontal="center" vertical="center"/>
      <protection locked="0"/>
    </xf>
    <xf numFmtId="180" fontId="0" fillId="3" borderId="32" xfId="0" applyNumberFormat="1" applyFill="1" applyBorder="1" applyAlignment="1" applyProtection="1">
      <alignment horizontal="center" vertical="center"/>
      <protection locked="0"/>
    </xf>
    <xf numFmtId="180" fontId="0" fillId="0" borderId="32" xfId="0" applyNumberFormat="1" applyBorder="1" applyAlignment="1" applyProtection="1">
      <alignment horizontal="center" vertical="center"/>
      <protection locked="0"/>
    </xf>
    <xf numFmtId="180" fontId="0" fillId="0" borderId="33" xfId="0" applyNumberFormat="1" applyBorder="1" applyAlignment="1" applyProtection="1">
      <alignment horizontal="center" vertical="center"/>
      <protection locked="0"/>
    </xf>
    <xf numFmtId="180" fontId="0" fillId="2" borderId="38" xfId="0" applyNumberFormat="1" applyFill="1" applyBorder="1" applyAlignment="1" applyProtection="1">
      <alignment horizontal="center" vertical="center"/>
    </xf>
    <xf numFmtId="1" fontId="0" fillId="2" borderId="32" xfId="0" applyNumberFormat="1" applyFont="1" applyFill="1" applyBorder="1" applyAlignment="1" applyProtection="1">
      <alignment horizontal="left" vertical="center"/>
    </xf>
    <xf numFmtId="1" fontId="0" fillId="2" borderId="35" xfId="0" applyNumberFormat="1" applyFill="1" applyBorder="1" applyAlignment="1" applyProtection="1">
      <alignment horizontal="center" vertical="center"/>
    </xf>
    <xf numFmtId="1" fontId="0" fillId="0" borderId="40" xfId="0" applyNumberFormat="1" applyBorder="1" applyAlignment="1" applyProtection="1">
      <alignment horizontal="center" vertical="center"/>
      <protection locked="0"/>
    </xf>
    <xf numFmtId="1" fontId="0" fillId="3" borderId="32" xfId="0" applyNumberFormat="1" applyFill="1" applyBorder="1" applyAlignment="1" applyProtection="1">
      <alignment horizontal="center" vertical="center"/>
      <protection locked="0"/>
    </xf>
    <xf numFmtId="1" fontId="0" fillId="0" borderId="32" xfId="0" applyNumberFormat="1" applyBorder="1" applyAlignment="1" applyProtection="1">
      <alignment horizontal="center" vertical="center"/>
      <protection locked="0"/>
    </xf>
    <xf numFmtId="1" fontId="0" fillId="0" borderId="33" xfId="0" applyNumberFormat="1" applyBorder="1" applyAlignment="1" applyProtection="1">
      <alignment horizontal="center" vertical="center"/>
      <protection locked="0"/>
    </xf>
    <xf numFmtId="1" fontId="0" fillId="2" borderId="56" xfId="0" applyNumberFormat="1" applyFont="1" applyFill="1" applyBorder="1" applyAlignment="1" applyProtection="1">
      <alignment horizontal="left" vertical="center"/>
    </xf>
    <xf numFmtId="0" fontId="3" fillId="2" borderId="43" xfId="0" applyFont="1" applyFill="1" applyBorder="1" applyAlignment="1">
      <alignment horizontal="center" vertical="center" wrapText="1"/>
    </xf>
    <xf numFmtId="179" fontId="0" fillId="0" borderId="45" xfId="0" applyNumberFormat="1" applyBorder="1" applyAlignment="1" applyProtection="1">
      <alignment horizontal="right" vertical="center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left" vertical="center"/>
    </xf>
    <xf numFmtId="2" fontId="0" fillId="2" borderId="5" xfId="0" applyNumberFormat="1" applyFill="1" applyBorder="1" applyAlignment="1" applyProtection="1">
      <alignment horizontal="left" vertical="center"/>
    </xf>
    <xf numFmtId="2" fontId="0" fillId="2" borderId="6" xfId="0" applyNumberFormat="1" applyFill="1" applyBorder="1" applyAlignment="1" applyProtection="1">
      <alignment horizontal="left" vertical="center"/>
    </xf>
    <xf numFmtId="1" fontId="0" fillId="4" borderId="54" xfId="0" applyNumberFormat="1" applyFont="1" applyFill="1" applyBorder="1" applyAlignment="1" applyProtection="1">
      <alignment horizontal="left" vertical="center" wrapText="1"/>
    </xf>
    <xf numFmtId="0" fontId="11" fillId="4" borderId="44" xfId="0" applyFont="1" applyFill="1" applyBorder="1" applyAlignment="1" applyProtection="1">
      <alignment horizontal="center" vertical="center"/>
    </xf>
    <xf numFmtId="1" fontId="0" fillId="4" borderId="33" xfId="0" applyNumberFormat="1" applyFont="1" applyFill="1" applyBorder="1" applyAlignment="1" applyProtection="1">
      <alignment horizontal="left" vertical="center"/>
    </xf>
    <xf numFmtId="1" fontId="0" fillId="4" borderId="55" xfId="0" applyNumberFormat="1" applyFont="1" applyFill="1" applyBorder="1" applyAlignment="1" applyProtection="1">
      <alignment horizontal="left" vertical="center"/>
    </xf>
    <xf numFmtId="2" fontId="0" fillId="4" borderId="32" xfId="0" applyNumberFormat="1" applyFont="1" applyFill="1" applyBorder="1" applyAlignment="1" applyProtection="1">
      <alignment horizontal="left" vertical="center"/>
      <protection locked="0"/>
    </xf>
    <xf numFmtId="2" fontId="0" fillId="4" borderId="53" xfId="0" applyNumberFormat="1" applyFont="1" applyFill="1" applyBorder="1" applyAlignment="1" applyProtection="1">
      <alignment horizontal="left" vertical="center"/>
      <protection locked="0"/>
    </xf>
    <xf numFmtId="0" fontId="0" fillId="4" borderId="32" xfId="0" applyFont="1" applyFill="1" applyBorder="1" applyAlignment="1" applyProtection="1">
      <alignment horizontal="left" vertical="center"/>
      <protection locked="0"/>
    </xf>
    <xf numFmtId="180" fontId="0" fillId="4" borderId="53" xfId="0" applyNumberFormat="1" applyFont="1" applyFill="1" applyBorder="1" applyAlignment="1" applyProtection="1">
      <alignment horizontal="left" vertical="center"/>
      <protection locked="0"/>
    </xf>
    <xf numFmtId="1" fontId="0" fillId="0" borderId="9" xfId="0" applyNumberFormat="1" applyBorder="1" applyAlignment="1" applyProtection="1">
      <alignment horizontal="left" vertical="center"/>
      <protection locked="0"/>
    </xf>
    <xf numFmtId="1" fontId="0" fillId="0" borderId="10" xfId="0" applyNumberFormat="1" applyBorder="1" applyAlignment="1" applyProtection="1">
      <alignment horizontal="left" vertical="center"/>
      <protection locked="0"/>
    </xf>
    <xf numFmtId="1" fontId="0" fillId="0" borderId="11" xfId="0" applyNumberFormat="1" applyBorder="1" applyAlignment="1" applyProtection="1">
      <alignment horizontal="left" vertical="center"/>
      <protection locked="0"/>
    </xf>
    <xf numFmtId="2" fontId="0" fillId="2" borderId="35" xfId="0" applyNumberFormat="1" applyFill="1" applyBorder="1" applyAlignment="1">
      <alignment vertical="center"/>
    </xf>
    <xf numFmtId="0" fontId="0" fillId="0" borderId="30" xfId="0" applyFill="1" applyBorder="1" applyAlignment="1" applyProtection="1">
      <alignment horizontal="left" vertical="center"/>
      <protection locked="0"/>
    </xf>
    <xf numFmtId="0" fontId="0" fillId="0" borderId="32" xfId="0" applyFill="1" applyBorder="1" applyAlignment="1" applyProtection="1">
      <alignment horizontal="left" vertical="center"/>
      <protection locked="0"/>
    </xf>
    <xf numFmtId="0" fontId="0" fillId="0" borderId="33" xfId="0" applyFill="1" applyBorder="1" applyAlignment="1" applyProtection="1">
      <alignment horizontal="left" vertical="center"/>
      <protection locked="0"/>
    </xf>
    <xf numFmtId="1" fontId="0" fillId="4" borderId="40" xfId="0" applyNumberFormat="1" applyFont="1" applyFill="1" applyBorder="1" applyAlignment="1" applyProtection="1">
      <alignment horizontal="left" vertical="center"/>
    </xf>
    <xf numFmtId="1" fontId="0" fillId="4" borderId="25" xfId="0" applyNumberFormat="1" applyFont="1" applyFill="1" applyBorder="1" applyAlignment="1" applyProtection="1">
      <alignment horizontal="left" vertical="center"/>
    </xf>
    <xf numFmtId="1" fontId="0" fillId="0" borderId="4" xfId="0" applyNumberFormat="1" applyBorder="1" applyAlignment="1" applyProtection="1">
      <alignment horizontal="left" vertical="center"/>
      <protection locked="0"/>
    </xf>
    <xf numFmtId="1" fontId="0" fillId="0" borderId="5" xfId="0" applyNumberFormat="1" applyBorder="1" applyAlignment="1" applyProtection="1">
      <alignment horizontal="left" vertical="center"/>
      <protection locked="0"/>
    </xf>
    <xf numFmtId="1" fontId="0" fillId="0" borderId="6" xfId="0" applyNumberFormat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180" fontId="0" fillId="2" borderId="39" xfId="0" applyNumberFormat="1" applyFill="1" applyBorder="1" applyAlignment="1">
      <alignment horizontal="left" vertical="center"/>
    </xf>
    <xf numFmtId="180" fontId="0" fillId="3" borderId="8" xfId="0" applyNumberFormat="1" applyFill="1" applyBorder="1" applyAlignment="1" applyProtection="1">
      <alignment horizontal="left" vertical="center"/>
      <protection locked="0"/>
    </xf>
    <xf numFmtId="180" fontId="5" fillId="4" borderId="51" xfId="0" applyNumberFormat="1" applyFont="1" applyFill="1" applyBorder="1" applyAlignment="1" applyProtection="1">
      <alignment horizontal="left" vertical="center" wrapText="1"/>
    </xf>
    <xf numFmtId="1" fontId="0" fillId="2" borderId="39" xfId="0" applyNumberFormat="1" applyFill="1" applyBorder="1" applyAlignment="1">
      <alignment horizontal="center" vertical="center"/>
    </xf>
    <xf numFmtId="1" fontId="0" fillId="0" borderId="6" xfId="0" applyNumberFormat="1" applyBorder="1" applyAlignment="1" applyProtection="1">
      <alignment horizontal="center" vertical="center"/>
      <protection locked="0"/>
    </xf>
    <xf numFmtId="1" fontId="0" fillId="3" borderId="8" xfId="0" applyNumberFormat="1" applyFill="1" applyBorder="1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80" fontId="0" fillId="2" borderId="37" xfId="0" applyNumberFormat="1" applyFill="1" applyBorder="1" applyAlignment="1">
      <alignment horizontal="left" vertical="center"/>
    </xf>
    <xf numFmtId="1" fontId="0" fillId="2" borderId="38" xfId="0" applyNumberFormat="1" applyFill="1" applyBorder="1" applyAlignment="1">
      <alignment horizontal="center" vertical="center"/>
    </xf>
    <xf numFmtId="1" fontId="0" fillId="0" borderId="5" xfId="0" applyNumberFormat="1" applyBorder="1" applyAlignment="1" applyProtection="1">
      <alignment horizontal="center" vertical="center"/>
      <protection locked="0"/>
    </xf>
    <xf numFmtId="180" fontId="0" fillId="3" borderId="7" xfId="0" applyNumberFormat="1" applyFill="1" applyBorder="1" applyAlignment="1" applyProtection="1">
      <alignment horizontal="left" vertic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1" fontId="0" fillId="0" borderId="10" xfId="0" applyNumberFormat="1" applyBorder="1" applyAlignment="1" applyProtection="1">
      <alignment horizontal="center" vertical="center"/>
      <protection locked="0"/>
    </xf>
    <xf numFmtId="0" fontId="3" fillId="2" borderId="60" xfId="0" applyFont="1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1" fontId="20" fillId="2" borderId="32" xfId="0" applyNumberFormat="1" applyFont="1" applyFill="1" applyBorder="1" applyAlignment="1" applyProtection="1">
      <alignment horizontal="left" vertical="center"/>
    </xf>
    <xf numFmtId="2" fontId="20" fillId="2" borderId="32" xfId="0" applyNumberFormat="1" applyFont="1" applyFill="1" applyBorder="1" applyAlignment="1" applyProtection="1">
      <alignment horizontal="left" vertical="center"/>
    </xf>
    <xf numFmtId="2" fontId="0" fillId="2" borderId="38" xfId="0" applyNumberFormat="1" applyFill="1" applyBorder="1" applyAlignment="1" applyProtection="1">
      <alignment horizontal="center" vertical="center"/>
    </xf>
    <xf numFmtId="2" fontId="0" fillId="2" borderId="5" xfId="0" applyNumberFormat="1" applyFill="1" applyBorder="1" applyAlignment="1" applyProtection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</xf>
    <xf numFmtId="2" fontId="0" fillId="2" borderId="10" xfId="0" applyNumberFormat="1" applyFill="1" applyBorder="1" applyAlignment="1" applyProtection="1">
      <alignment horizontal="center" vertical="center"/>
    </xf>
    <xf numFmtId="180" fontId="0" fillId="2" borderId="35" xfId="0" applyNumberFormat="1" applyFill="1" applyBorder="1" applyAlignment="1">
      <alignment horizontal="left" vertical="center"/>
    </xf>
    <xf numFmtId="180" fontId="0" fillId="0" borderId="40" xfId="0" applyNumberFormat="1" applyBorder="1" applyAlignment="1" applyProtection="1">
      <alignment horizontal="left" vertical="center"/>
      <protection locked="0"/>
    </xf>
    <xf numFmtId="180" fontId="0" fillId="3" borderId="32" xfId="0" applyNumberFormat="1" applyFill="1" applyBorder="1" applyAlignment="1" applyProtection="1">
      <alignment horizontal="left" vertical="center"/>
      <protection locked="0"/>
    </xf>
    <xf numFmtId="180" fontId="0" fillId="0" borderId="32" xfId="0" applyNumberFormat="1" applyBorder="1" applyAlignment="1" applyProtection="1">
      <alignment horizontal="left" vertical="center"/>
      <protection locked="0"/>
    </xf>
    <xf numFmtId="180" fontId="0" fillId="0" borderId="33" xfId="0" applyNumberFormat="1" applyBorder="1" applyAlignment="1" applyProtection="1">
      <alignment horizontal="left" vertical="center"/>
      <protection locked="0"/>
    </xf>
    <xf numFmtId="1" fontId="0" fillId="2" borderId="38" xfId="0" applyNumberFormat="1" applyFill="1" applyBorder="1" applyAlignment="1" applyProtection="1">
      <alignment horizontal="center" vertical="center"/>
    </xf>
    <xf numFmtId="180" fontId="5" fillId="4" borderId="53" xfId="0" applyNumberFormat="1" applyFont="1" applyFill="1" applyBorder="1" applyAlignment="1" applyProtection="1">
      <alignment horizontal="left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8" fillId="2" borderId="47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8" fillId="2" borderId="46" xfId="0" applyFont="1" applyFill="1" applyBorder="1" applyAlignment="1">
      <alignment vertical="center"/>
    </xf>
    <xf numFmtId="180" fontId="0" fillId="4" borderId="54" xfId="0" applyNumberFormat="1" applyFont="1" applyFill="1" applyBorder="1" applyAlignment="1" applyProtection="1">
      <alignment horizontal="left" vertical="center" wrapText="1"/>
    </xf>
    <xf numFmtId="0" fontId="0" fillId="0" borderId="34" xfId="0" applyFill="1" applyBorder="1" applyAlignment="1">
      <alignment horizontal="center" vertical="center"/>
    </xf>
    <xf numFmtId="0" fontId="0" fillId="0" borderId="18" xfId="0" applyFill="1" applyBorder="1" applyAlignment="1">
      <alignment vertical="center"/>
    </xf>
    <xf numFmtId="0" fontId="3" fillId="2" borderId="77" xfId="0" applyFont="1" applyFill="1" applyBorder="1" applyAlignment="1">
      <alignment horizontal="center" vertical="center"/>
    </xf>
    <xf numFmtId="180" fontId="0" fillId="2" borderId="48" xfId="0" applyNumberFormat="1" applyFill="1" applyBorder="1" applyAlignment="1">
      <alignment horizontal="center" vertical="center"/>
    </xf>
    <xf numFmtId="180" fontId="0" fillId="0" borderId="45" xfId="0" applyNumberFormat="1" applyBorder="1" applyAlignment="1" applyProtection="1">
      <alignment horizontal="center" vertical="center"/>
      <protection locked="0"/>
    </xf>
    <xf numFmtId="180" fontId="0" fillId="3" borderId="44" xfId="0" applyNumberFormat="1" applyFill="1" applyBorder="1" applyAlignment="1" applyProtection="1">
      <alignment horizontal="center" vertical="center"/>
      <protection locked="0"/>
    </xf>
    <xf numFmtId="180" fontId="0" fillId="0" borderId="44" xfId="0" applyNumberFormat="1" applyBorder="1" applyAlignment="1" applyProtection="1">
      <alignment horizontal="center" vertical="center"/>
      <protection locked="0"/>
    </xf>
    <xf numFmtId="180" fontId="0" fillId="0" borderId="43" xfId="0" applyNumberFormat="1" applyBorder="1" applyAlignment="1" applyProtection="1">
      <alignment horizontal="center" vertical="center"/>
      <protection locked="0"/>
    </xf>
    <xf numFmtId="0" fontId="0" fillId="0" borderId="5" xfId="0" applyNumberFormat="1" applyBorder="1" applyAlignment="1" applyProtection="1">
      <alignment horizontal="center" vertical="center"/>
      <protection locked="0"/>
    </xf>
    <xf numFmtId="0" fontId="0" fillId="2" borderId="38" xfId="0" applyNumberFormat="1" applyFill="1" applyBorder="1" applyAlignment="1">
      <alignment horizontal="left" vertical="center"/>
    </xf>
    <xf numFmtId="0" fontId="0" fillId="3" borderId="1" xfId="0" applyNumberFormat="1" applyFill="1" applyBorder="1" applyAlignment="1" applyProtection="1">
      <alignment horizontal="left" vertical="center"/>
      <protection locked="0"/>
    </xf>
    <xf numFmtId="0" fontId="0" fillId="2" borderId="39" xfId="0" applyNumberFormat="1" applyFill="1" applyBorder="1" applyAlignment="1">
      <alignment horizontal="left" vertical="center"/>
    </xf>
    <xf numFmtId="0" fontId="0" fillId="3" borderId="8" xfId="0" applyNumberFormat="1" applyFill="1" applyBorder="1" applyAlignment="1" applyProtection="1">
      <alignment horizontal="left" vertical="center"/>
      <protection locked="0"/>
    </xf>
    <xf numFmtId="0" fontId="0" fillId="2" borderId="9" xfId="0" applyNumberFormat="1" applyFill="1" applyBorder="1" applyAlignment="1" applyProtection="1">
      <alignment horizontal="left" vertical="center"/>
    </xf>
    <xf numFmtId="0" fontId="0" fillId="2" borderId="10" xfId="0" applyNumberFormat="1" applyFill="1" applyBorder="1" applyAlignment="1" applyProtection="1">
      <alignment horizontal="left" vertical="center"/>
    </xf>
    <xf numFmtId="0" fontId="0" fillId="2" borderId="11" xfId="0" applyNumberFormat="1" applyFill="1" applyBorder="1" applyAlignment="1" applyProtection="1">
      <alignment horizontal="left" vertical="center"/>
    </xf>
    <xf numFmtId="180" fontId="0" fillId="2" borderId="40" xfId="0" applyNumberFormat="1" applyFont="1" applyFill="1" applyBorder="1" applyAlignment="1" applyProtection="1">
      <alignment horizontal="left" vertical="center"/>
    </xf>
    <xf numFmtId="180" fontId="0" fillId="2" borderId="35" xfId="0" applyNumberForma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80" fontId="0" fillId="2" borderId="4" xfId="0" applyNumberFormat="1" applyFill="1" applyBorder="1" applyAlignment="1" applyProtection="1">
      <alignment horizontal="left" vertical="center"/>
    </xf>
    <xf numFmtId="180" fontId="0" fillId="2" borderId="5" xfId="0" applyNumberFormat="1" applyFill="1" applyBorder="1" applyAlignment="1" applyProtection="1">
      <alignment horizontal="left" vertical="center"/>
    </xf>
    <xf numFmtId="180" fontId="0" fillId="2" borderId="6" xfId="0" applyNumberFormat="1" applyFill="1" applyBorder="1" applyAlignment="1" applyProtection="1">
      <alignment horizontal="left" vertical="center"/>
    </xf>
    <xf numFmtId="1" fontId="0" fillId="4" borderId="56" xfId="0" applyNumberFormat="1" applyFont="1" applyFill="1" applyBorder="1" applyAlignment="1" applyProtection="1">
      <alignment horizontal="left" vertical="center"/>
    </xf>
    <xf numFmtId="1" fontId="0" fillId="4" borderId="54" xfId="0" applyNumberFormat="1" applyFont="1" applyFill="1" applyBorder="1" applyAlignment="1" applyProtection="1">
      <alignment horizontal="left" vertical="center"/>
    </xf>
    <xf numFmtId="49" fontId="0" fillId="4" borderId="32" xfId="0" applyNumberFormat="1" applyFont="1" applyFill="1" applyBorder="1" applyAlignment="1" applyProtection="1">
      <alignment horizontal="left" vertical="center"/>
    </xf>
    <xf numFmtId="49" fontId="0" fillId="4" borderId="53" xfId="0" applyNumberFormat="1" applyFont="1" applyFill="1" applyBorder="1" applyAlignment="1" applyProtection="1">
      <alignment horizontal="left" vertical="center"/>
    </xf>
    <xf numFmtId="0" fontId="0" fillId="4" borderId="32" xfId="0" applyNumberFormat="1" applyFont="1" applyFill="1" applyBorder="1" applyAlignment="1" applyProtection="1">
      <alignment horizontal="left" vertical="center"/>
    </xf>
    <xf numFmtId="0" fontId="4" fillId="0" borderId="47" xfId="0" applyFont="1" applyFill="1" applyBorder="1" applyProtection="1">
      <alignment vertical="center"/>
    </xf>
    <xf numFmtId="0" fontId="4" fillId="0" borderId="47" xfId="0" applyFont="1" applyFill="1" applyBorder="1" applyAlignment="1" applyProtection="1">
      <alignment horizontal="center" vertical="center"/>
    </xf>
    <xf numFmtId="0" fontId="0" fillId="0" borderId="47" xfId="0" applyFont="1" applyFill="1" applyBorder="1" applyAlignment="1" applyProtection="1">
      <alignment horizontal="left" vertical="center"/>
    </xf>
    <xf numFmtId="180" fontId="0" fillId="0" borderId="47" xfId="0" applyNumberFormat="1" applyFont="1" applyFill="1" applyBorder="1" applyAlignment="1" applyProtection="1">
      <alignment horizontal="left" vertical="center"/>
    </xf>
    <xf numFmtId="0" fontId="0" fillId="0" borderId="47" xfId="0" applyNumberFormat="1" applyFill="1" applyBorder="1" applyAlignment="1" applyProtection="1">
      <alignment horizontal="left" vertical="center"/>
    </xf>
    <xf numFmtId="0" fontId="13" fillId="0" borderId="47" xfId="0" applyFont="1" applyFill="1" applyBorder="1" applyAlignment="1" applyProtection="1">
      <alignment horizontal="left" vertical="center"/>
    </xf>
    <xf numFmtId="0" fontId="0" fillId="2" borderId="38" xfId="0" quotePrefix="1" applyFill="1" applyBorder="1" applyAlignment="1">
      <alignment horizontal="left" vertical="center"/>
    </xf>
    <xf numFmtId="0" fontId="0" fillId="2" borderId="39" xfId="0" quotePrefix="1" applyFill="1" applyBorder="1" applyAlignment="1">
      <alignment horizontal="left" vertical="center"/>
    </xf>
    <xf numFmtId="0" fontId="0" fillId="0" borderId="3" xfId="0" quotePrefix="1" applyBorder="1" applyAlignment="1" applyProtection="1">
      <alignment horizontal="left" vertical="center"/>
      <protection locked="0"/>
    </xf>
    <xf numFmtId="0" fontId="0" fillId="0" borderId="13" xfId="0" quotePrefix="1" applyBorder="1" applyAlignment="1" applyProtection="1">
      <alignment horizontal="left" vertical="center"/>
      <protection locked="0"/>
    </xf>
    <xf numFmtId="0" fontId="0" fillId="3" borderId="1" xfId="0" quotePrefix="1" applyFill="1" applyBorder="1" applyAlignment="1" applyProtection="1">
      <alignment horizontal="left" vertical="center"/>
      <protection locked="0"/>
    </xf>
    <xf numFmtId="0" fontId="0" fillId="3" borderId="8" xfId="0" quotePrefix="1" applyFill="1" applyBorder="1" applyAlignment="1" applyProtection="1">
      <alignment horizontal="left" vertical="center"/>
      <protection locked="0"/>
    </xf>
    <xf numFmtId="0" fontId="0" fillId="0" borderId="1" xfId="0" quotePrefix="1" applyBorder="1" applyAlignment="1" applyProtection="1">
      <alignment horizontal="left" vertical="center"/>
      <protection locked="0"/>
    </xf>
    <xf numFmtId="0" fontId="0" fillId="0" borderId="8" xfId="0" quotePrefix="1" applyBorder="1" applyAlignment="1" applyProtection="1">
      <alignment horizontal="left" vertical="center"/>
      <protection locked="0"/>
    </xf>
    <xf numFmtId="0" fontId="0" fillId="0" borderId="10" xfId="0" quotePrefix="1" applyBorder="1" applyAlignment="1" applyProtection="1">
      <alignment horizontal="left" vertical="center"/>
      <protection locked="0"/>
    </xf>
    <xf numFmtId="0" fontId="0" fillId="0" borderId="11" xfId="0" quotePrefix="1" applyBorder="1" applyAlignment="1" applyProtection="1">
      <alignment horizontal="left" vertical="center"/>
      <protection locked="0"/>
    </xf>
    <xf numFmtId="0" fontId="0" fillId="2" borderId="37" xfId="0" quotePrefix="1" applyNumberFormat="1" applyFill="1" applyBorder="1" applyAlignment="1">
      <alignment horizontal="left" vertical="center"/>
    </xf>
    <xf numFmtId="0" fontId="0" fillId="2" borderId="38" xfId="0" quotePrefix="1" applyNumberFormat="1" applyFill="1" applyBorder="1" applyAlignment="1">
      <alignment horizontal="left" vertical="center"/>
    </xf>
    <xf numFmtId="0" fontId="0" fillId="2" borderId="39" xfId="0" quotePrefix="1" applyNumberFormat="1" applyFill="1" applyBorder="1" applyAlignment="1">
      <alignment horizontal="left" vertical="center"/>
    </xf>
    <xf numFmtId="0" fontId="0" fillId="0" borderId="12" xfId="0" quotePrefix="1" applyNumberFormat="1" applyBorder="1" applyAlignment="1" applyProtection="1">
      <alignment horizontal="left" vertical="center"/>
      <protection locked="0"/>
    </xf>
    <xf numFmtId="0" fontId="0" fillId="0" borderId="3" xfId="0" quotePrefix="1" applyNumberFormat="1" applyBorder="1" applyAlignment="1" applyProtection="1">
      <alignment horizontal="left" vertical="center"/>
      <protection locked="0"/>
    </xf>
    <xf numFmtId="0" fontId="0" fillId="0" borderId="13" xfId="0" quotePrefix="1" applyNumberFormat="1" applyBorder="1" applyAlignment="1" applyProtection="1">
      <alignment horizontal="left" vertical="center"/>
      <protection locked="0"/>
    </xf>
    <xf numFmtId="0" fontId="0" fillId="3" borderId="7" xfId="0" quotePrefix="1" applyNumberFormat="1" applyFill="1" applyBorder="1" applyAlignment="1" applyProtection="1">
      <alignment horizontal="left" vertical="center"/>
      <protection locked="0"/>
    </xf>
    <xf numFmtId="0" fontId="0" fillId="3" borderId="1" xfId="0" quotePrefix="1" applyNumberFormat="1" applyFill="1" applyBorder="1" applyAlignment="1" applyProtection="1">
      <alignment horizontal="left" vertical="center"/>
      <protection locked="0"/>
    </xf>
    <xf numFmtId="0" fontId="0" fillId="3" borderId="8" xfId="0" quotePrefix="1" applyNumberFormat="1" applyFill="1" applyBorder="1" applyAlignment="1" applyProtection="1">
      <alignment horizontal="left" vertical="center"/>
      <protection locked="0"/>
    </xf>
    <xf numFmtId="0" fontId="0" fillId="0" borderId="7" xfId="0" quotePrefix="1" applyNumberFormat="1" applyBorder="1" applyAlignment="1" applyProtection="1">
      <alignment horizontal="left" vertical="center"/>
      <protection locked="0"/>
    </xf>
    <xf numFmtId="0" fontId="0" fillId="0" borderId="1" xfId="0" quotePrefix="1" applyNumberFormat="1" applyBorder="1" applyAlignment="1" applyProtection="1">
      <alignment horizontal="left" vertical="center"/>
      <protection locked="0"/>
    </xf>
    <xf numFmtId="0" fontId="0" fillId="0" borderId="8" xfId="0" quotePrefix="1" applyNumberFormat="1" applyBorder="1" applyAlignment="1" applyProtection="1">
      <alignment horizontal="left" vertical="center"/>
      <protection locked="0"/>
    </xf>
    <xf numFmtId="0" fontId="0" fillId="0" borderId="9" xfId="0" quotePrefix="1" applyNumberFormat="1" applyBorder="1" applyAlignment="1" applyProtection="1">
      <alignment horizontal="left" vertical="center"/>
      <protection locked="0"/>
    </xf>
    <xf numFmtId="0" fontId="0" fillId="0" borderId="10" xfId="0" quotePrefix="1" applyNumberFormat="1" applyBorder="1" applyAlignment="1" applyProtection="1">
      <alignment horizontal="left" vertical="center"/>
      <protection locked="0"/>
    </xf>
    <xf numFmtId="0" fontId="0" fillId="0" borderId="11" xfId="0" quotePrefix="1" applyNumberFormat="1" applyBorder="1" applyAlignment="1" applyProtection="1">
      <alignment horizontal="left" vertical="center"/>
      <protection locked="0"/>
    </xf>
    <xf numFmtId="0" fontId="0" fillId="2" borderId="40" xfId="0" applyNumberFormat="1" applyFont="1" applyFill="1" applyBorder="1" applyAlignment="1" applyProtection="1">
      <alignment horizontal="left" vertical="center"/>
    </xf>
    <xf numFmtId="0" fontId="0" fillId="2" borderId="32" xfId="0" applyNumberFormat="1" applyFont="1" applyFill="1" applyBorder="1" applyAlignment="1" applyProtection="1">
      <alignment horizontal="left" vertical="center"/>
    </xf>
    <xf numFmtId="0" fontId="0" fillId="2" borderId="33" xfId="0" applyNumberFormat="1" applyFont="1" applyFill="1" applyBorder="1" applyAlignment="1" applyProtection="1">
      <alignment horizontal="left" vertical="center"/>
    </xf>
    <xf numFmtId="0" fontId="0" fillId="4" borderId="33" xfId="0" applyNumberFormat="1" applyFont="1" applyFill="1" applyBorder="1" applyAlignment="1" applyProtection="1">
      <alignment horizontal="left" vertical="center"/>
    </xf>
    <xf numFmtId="1" fontId="0" fillId="2" borderId="40" xfId="0" applyNumberFormat="1" applyFont="1" applyFill="1" applyBorder="1" applyAlignment="1" applyProtection="1">
      <alignment horizontal="left" vertical="center"/>
    </xf>
    <xf numFmtId="1" fontId="0" fillId="2" borderId="4" xfId="0" applyNumberFormat="1" applyFill="1" applyBorder="1" applyAlignment="1" applyProtection="1">
      <alignment horizontal="left" vertical="center"/>
    </xf>
    <xf numFmtId="1" fontId="0" fillId="2" borderId="5" xfId="0" applyNumberFormat="1" applyFill="1" applyBorder="1" applyAlignment="1" applyProtection="1">
      <alignment horizontal="left" vertical="center"/>
    </xf>
    <xf numFmtId="1" fontId="0" fillId="2" borderId="6" xfId="0" applyNumberFormat="1" applyFill="1" applyBorder="1" applyAlignment="1" applyProtection="1">
      <alignment horizontal="left" vertical="center"/>
    </xf>
    <xf numFmtId="49" fontId="0" fillId="0" borderId="7" xfId="0" applyNumberFormat="1" applyBorder="1" applyAlignment="1" applyProtection="1">
      <alignment horizontal="left" vertical="center"/>
      <protection locked="0"/>
    </xf>
    <xf numFmtId="49" fontId="0" fillId="0" borderId="1" xfId="0" applyNumberFormat="1" applyBorder="1" applyAlignment="1" applyProtection="1">
      <alignment horizontal="left" vertical="center"/>
      <protection locked="0"/>
    </xf>
    <xf numFmtId="49" fontId="0" fillId="0" borderId="8" xfId="0" applyNumberFormat="1" applyBorder="1" applyAlignment="1" applyProtection="1">
      <alignment horizontal="left" vertical="center"/>
      <protection locked="0"/>
    </xf>
    <xf numFmtId="0" fontId="0" fillId="0" borderId="9" xfId="0" applyNumberFormat="1" applyFill="1" applyBorder="1" applyAlignment="1" applyProtection="1">
      <alignment horizontal="left" vertical="center"/>
      <protection locked="0"/>
    </xf>
    <xf numFmtId="0" fontId="0" fillId="0" borderId="10" xfId="0" applyNumberFormat="1" applyFill="1" applyBorder="1" applyAlignment="1" applyProtection="1">
      <alignment horizontal="left" vertical="center"/>
      <protection locked="0"/>
    </xf>
    <xf numFmtId="0" fontId="0" fillId="0" borderId="11" xfId="0" applyNumberFormat="1" applyFill="1" applyBorder="1" applyAlignment="1" applyProtection="1">
      <alignment horizontal="left" vertical="center"/>
      <protection locked="0"/>
    </xf>
    <xf numFmtId="49" fontId="0" fillId="0" borderId="7" xfId="0" applyNumberFormat="1" applyBorder="1" applyAlignment="1" applyProtection="1">
      <alignment horizontal="left" vertical="center"/>
    </xf>
    <xf numFmtId="0" fontId="4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39" xfId="0" applyFill="1" applyBorder="1">
      <alignment vertical="center"/>
    </xf>
    <xf numFmtId="0" fontId="0" fillId="2" borderId="62" xfId="0" applyFill="1" applyBorder="1" applyAlignment="1">
      <alignment horizontal="left" vertical="center"/>
    </xf>
    <xf numFmtId="0" fontId="0" fillId="0" borderId="16" xfId="0" applyBorder="1" applyAlignment="1" applyProtection="1">
      <alignment horizontal="left" vertical="center"/>
      <protection locked="0"/>
    </xf>
    <xf numFmtId="0" fontId="0" fillId="3" borderId="17" xfId="0" applyFill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3" borderId="8" xfId="0" applyFill="1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178" fontId="0" fillId="2" borderId="39" xfId="0" applyNumberFormat="1" applyFill="1" applyBorder="1" applyAlignment="1">
      <alignment horizontal="left" vertical="center"/>
    </xf>
    <xf numFmtId="178" fontId="0" fillId="4" borderId="12" xfId="0" applyNumberFormat="1" applyFill="1" applyBorder="1" applyAlignment="1">
      <alignment horizontal="center" vertical="center"/>
    </xf>
    <xf numFmtId="178" fontId="0" fillId="4" borderId="13" xfId="0" applyNumberFormat="1" applyFill="1" applyBorder="1" applyAlignment="1">
      <alignment horizontal="left" vertical="center"/>
    </xf>
    <xf numFmtId="178" fontId="0" fillId="4" borderId="7" xfId="0" applyNumberFormat="1" applyFill="1" applyBorder="1" applyAlignment="1">
      <alignment horizontal="center" vertical="center"/>
    </xf>
    <xf numFmtId="178" fontId="0" fillId="4" borderId="8" xfId="0" applyNumberFormat="1" applyFill="1" applyBorder="1" applyAlignment="1">
      <alignment horizontal="left" vertical="center"/>
    </xf>
    <xf numFmtId="178" fontId="0" fillId="4" borderId="9" xfId="0" applyNumberFormat="1" applyFill="1" applyBorder="1" applyAlignment="1">
      <alignment horizontal="center" vertical="center"/>
    </xf>
    <xf numFmtId="178" fontId="0" fillId="4" borderId="11" xfId="0" applyNumberFormat="1" applyFill="1" applyBorder="1" applyAlignment="1">
      <alignment horizontal="left" vertical="center"/>
    </xf>
    <xf numFmtId="0" fontId="0" fillId="0" borderId="59" xfId="0" applyFill="1" applyBorder="1">
      <alignment vertical="center"/>
    </xf>
    <xf numFmtId="0" fontId="4" fillId="2" borderId="11" xfId="0" applyFont="1" applyFill="1" applyBorder="1" applyAlignment="1">
      <alignment horizontal="center" vertical="center" wrapText="1"/>
    </xf>
    <xf numFmtId="178" fontId="0" fillId="2" borderId="35" xfId="0" applyNumberFormat="1" applyFill="1" applyBorder="1" applyAlignment="1" applyProtection="1">
      <alignment horizontal="center" vertical="center"/>
    </xf>
    <xf numFmtId="178" fontId="0" fillId="4" borderId="30" xfId="0" applyNumberFormat="1" applyFill="1" applyBorder="1" applyAlignment="1" applyProtection="1">
      <alignment horizontal="center" vertical="center"/>
    </xf>
    <xf numFmtId="178" fontId="0" fillId="4" borderId="32" xfId="0" applyNumberFormat="1" applyFill="1" applyBorder="1" applyAlignment="1" applyProtection="1">
      <alignment horizontal="center" vertical="center"/>
    </xf>
    <xf numFmtId="178" fontId="0" fillId="4" borderId="33" xfId="0" applyNumberFormat="1" applyFill="1" applyBorder="1" applyAlignment="1" applyProtection="1">
      <alignment horizontal="center" vertical="center"/>
    </xf>
    <xf numFmtId="0" fontId="30" fillId="2" borderId="65" xfId="0" applyFont="1" applyFill="1" applyBorder="1" applyAlignment="1">
      <alignment vertical="center"/>
    </xf>
    <xf numFmtId="0" fontId="31" fillId="0" borderId="0" xfId="0" applyFont="1" applyAlignment="1">
      <alignment horizontal="center" vertical="center"/>
    </xf>
    <xf numFmtId="49" fontId="31" fillId="0" borderId="57" xfId="0" applyNumberFormat="1" applyFont="1" applyFill="1" applyBorder="1" applyAlignment="1" applyProtection="1">
      <alignment horizontal="center" vertical="center"/>
    </xf>
    <xf numFmtId="49" fontId="32" fillId="0" borderId="57" xfId="0" applyNumberFormat="1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6" xfId="0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 wrapText="1"/>
    </xf>
    <xf numFmtId="2" fontId="0" fillId="4" borderId="53" xfId="0" applyNumberFormat="1" applyFont="1" applyFill="1" applyBorder="1" applyAlignment="1" applyProtection="1">
      <alignment horizontal="left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0" fillId="2" borderId="36" xfId="0" applyFill="1" applyBorder="1" applyAlignment="1">
      <alignment horizontal="left" vertical="center"/>
    </xf>
    <xf numFmtId="0" fontId="0" fillId="0" borderId="23" xfId="0" applyBorder="1" applyAlignment="1" applyProtection="1">
      <alignment horizontal="left" vertical="center"/>
      <protection locked="0"/>
    </xf>
    <xf numFmtId="0" fontId="0" fillId="3" borderId="31" xfId="0" applyFill="1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</xf>
    <xf numFmtId="1" fontId="4" fillId="4" borderId="1" xfId="0" applyNumberFormat="1" applyFont="1" applyFill="1" applyBorder="1" applyProtection="1">
      <alignment vertical="center"/>
    </xf>
    <xf numFmtId="1" fontId="4" fillId="4" borderId="1" xfId="0" applyNumberFormat="1" applyFont="1" applyFill="1" applyBorder="1" applyAlignment="1" applyProtection="1">
      <alignment horizontal="center" vertical="center"/>
    </xf>
    <xf numFmtId="1" fontId="4" fillId="4" borderId="44" xfId="0" applyNumberFormat="1" applyFont="1" applyFill="1" applyBorder="1" applyAlignment="1" applyProtection="1">
      <alignment horizontal="center" vertical="center"/>
    </xf>
    <xf numFmtId="0" fontId="33" fillId="0" borderId="0" xfId="0" applyFont="1">
      <alignment vertical="center"/>
    </xf>
    <xf numFmtId="0" fontId="26" fillId="0" borderId="0" xfId="0" applyFont="1">
      <alignment vertical="center"/>
    </xf>
    <xf numFmtId="0" fontId="5" fillId="0" borderId="0" xfId="0" applyFont="1">
      <alignment vertical="center"/>
    </xf>
    <xf numFmtId="0" fontId="16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5" fillId="0" borderId="0" xfId="0" quotePrefix="1" applyFont="1">
      <alignment vertical="center"/>
    </xf>
    <xf numFmtId="0" fontId="35" fillId="0" borderId="0" xfId="2" quotePrefix="1" applyFont="1">
      <alignment vertical="center"/>
    </xf>
    <xf numFmtId="0" fontId="36" fillId="0" borderId="0" xfId="0" applyFont="1">
      <alignment vertical="center"/>
    </xf>
    <xf numFmtId="180" fontId="0" fillId="2" borderId="13" xfId="1" applyNumberFormat="1" applyFont="1" applyFill="1" applyBorder="1" applyAlignment="1" applyProtection="1">
      <alignment horizontal="center" vertical="center"/>
    </xf>
    <xf numFmtId="180" fontId="0" fillId="2" borderId="8" xfId="1" applyNumberFormat="1" applyFont="1" applyFill="1" applyBorder="1" applyAlignment="1" applyProtection="1">
      <alignment horizontal="center" vertical="center"/>
    </xf>
    <xf numFmtId="180" fontId="0" fillId="2" borderId="11" xfId="1" applyNumberFormat="1" applyFont="1" applyFill="1" applyBorder="1" applyAlignment="1" applyProtection="1">
      <alignment horizontal="center" vertical="center"/>
    </xf>
    <xf numFmtId="0" fontId="42" fillId="0" borderId="0" xfId="0" applyFont="1">
      <alignment vertical="center"/>
    </xf>
    <xf numFmtId="0" fontId="28" fillId="0" borderId="1" xfId="0" quotePrefix="1" applyFont="1" applyFill="1" applyBorder="1">
      <alignment vertical="center"/>
    </xf>
    <xf numFmtId="0" fontId="28" fillId="0" borderId="1" xfId="0" quotePrefix="1" applyFont="1" applyFill="1" applyBorder="1" applyAlignment="1">
      <alignment horizontal="left" vertical="center"/>
    </xf>
    <xf numFmtId="0" fontId="28" fillId="0" borderId="1" xfId="0" applyFont="1" applyBorder="1">
      <alignment vertical="center"/>
    </xf>
    <xf numFmtId="0" fontId="28" fillId="0" borderId="73" xfId="0" quotePrefix="1" applyFont="1" applyFill="1" applyBorder="1">
      <alignment vertical="center"/>
    </xf>
    <xf numFmtId="0" fontId="28" fillId="0" borderId="73" xfId="0" quotePrefix="1" applyFont="1" applyFill="1" applyBorder="1" applyAlignment="1">
      <alignment horizontal="left" vertical="center"/>
    </xf>
    <xf numFmtId="0" fontId="28" fillId="0" borderId="73" xfId="0" applyFont="1" applyBorder="1">
      <alignment vertical="center"/>
    </xf>
    <xf numFmtId="0" fontId="28" fillId="0" borderId="3" xfId="0" applyFont="1" applyBorder="1">
      <alignment vertical="center"/>
    </xf>
    <xf numFmtId="0" fontId="27" fillId="0" borderId="0" xfId="0" applyFont="1">
      <alignment vertical="center"/>
    </xf>
    <xf numFmtId="49" fontId="27" fillId="0" borderId="52" xfId="0" applyNumberFormat="1" applyFont="1" applyBorder="1" applyAlignment="1">
      <alignment horizontal="center" vertical="center"/>
    </xf>
    <xf numFmtId="49" fontId="27" fillId="0" borderId="73" xfId="0" applyNumberFormat="1" applyFont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28" fillId="0" borderId="73" xfId="0" applyFont="1" applyFill="1" applyBorder="1" applyAlignment="1">
      <alignment horizontal="center" vertical="center"/>
    </xf>
    <xf numFmtId="49" fontId="27" fillId="0" borderId="3" xfId="0" applyNumberFormat="1" applyFont="1" applyBorder="1" applyAlignment="1">
      <alignment horizontal="center" vertical="center"/>
    </xf>
    <xf numFmtId="49" fontId="27" fillId="0" borderId="44" xfId="0" applyNumberFormat="1" applyFont="1" applyBorder="1" applyAlignment="1">
      <alignment horizontal="center" vertical="center"/>
    </xf>
    <xf numFmtId="49" fontId="27" fillId="0" borderId="50" xfId="0" applyNumberFormat="1" applyFont="1" applyBorder="1" applyAlignment="1">
      <alignment horizontal="center" vertical="center"/>
    </xf>
    <xf numFmtId="0" fontId="45" fillId="0" borderId="1" xfId="0" quotePrefix="1" applyFont="1" applyFill="1" applyBorder="1">
      <alignment vertical="center"/>
    </xf>
    <xf numFmtId="49" fontId="27" fillId="0" borderId="1" xfId="0" applyNumberFormat="1" applyFont="1" applyBorder="1" applyAlignment="1">
      <alignment horizontal="center" vertical="center"/>
    </xf>
    <xf numFmtId="183" fontId="27" fillId="0" borderId="0" xfId="0" applyNumberFormat="1" applyFont="1">
      <alignment vertical="center"/>
    </xf>
    <xf numFmtId="0" fontId="46" fillId="0" borderId="65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7" fillId="0" borderId="8" xfId="0" applyFont="1" applyBorder="1">
      <alignment vertical="center"/>
    </xf>
    <xf numFmtId="0" fontId="27" fillId="0" borderId="34" xfId="0" applyFont="1" applyBorder="1" applyAlignment="1">
      <alignment horizontal="center" vertical="center"/>
    </xf>
    <xf numFmtId="49" fontId="27" fillId="0" borderId="43" xfId="0" applyNumberFormat="1" applyFont="1" applyBorder="1" applyAlignment="1">
      <alignment horizontal="center" vertical="center"/>
    </xf>
    <xf numFmtId="0" fontId="27" fillId="0" borderId="11" xfId="0" applyFont="1" applyBorder="1">
      <alignment vertical="center"/>
    </xf>
    <xf numFmtId="49" fontId="27" fillId="0" borderId="22" xfId="0" applyNumberFormat="1" applyFont="1" applyBorder="1" applyAlignment="1">
      <alignment horizontal="center" vertical="center"/>
    </xf>
    <xf numFmtId="0" fontId="27" fillId="0" borderId="58" xfId="0" applyFont="1" applyBorder="1" applyAlignment="1">
      <alignment horizontal="center" vertical="center"/>
    </xf>
    <xf numFmtId="0" fontId="43" fillId="0" borderId="65" xfId="0" applyFont="1" applyBorder="1" applyAlignment="1">
      <alignment horizontal="center" vertical="center"/>
    </xf>
    <xf numFmtId="0" fontId="43" fillId="0" borderId="66" xfId="0" applyFont="1" applyBorder="1" applyAlignment="1">
      <alignment horizontal="center" vertical="center"/>
    </xf>
    <xf numFmtId="0" fontId="27" fillId="2" borderId="8" xfId="0" applyFont="1" applyFill="1" applyBorder="1">
      <alignment vertical="center"/>
    </xf>
    <xf numFmtId="0" fontId="27" fillId="0" borderId="13" xfId="0" applyFont="1" applyBorder="1">
      <alignment vertical="center"/>
    </xf>
    <xf numFmtId="0" fontId="27" fillId="0" borderId="8" xfId="0" applyFont="1" applyFill="1" applyBorder="1">
      <alignment vertical="center"/>
    </xf>
    <xf numFmtId="0" fontId="43" fillId="2" borderId="68" xfId="0" applyFont="1" applyFill="1" applyBorder="1" applyAlignment="1">
      <alignment horizontal="center" vertical="center"/>
    </xf>
    <xf numFmtId="49" fontId="27" fillId="2" borderId="3" xfId="0" applyNumberFormat="1" applyFont="1" applyFill="1" applyBorder="1" applyAlignment="1">
      <alignment horizontal="center" vertical="center"/>
    </xf>
    <xf numFmtId="0" fontId="50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16" fillId="2" borderId="5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20" xfId="0" applyFont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center" vertical="top"/>
    </xf>
    <xf numFmtId="0" fontId="6" fillId="0" borderId="13" xfId="0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/>
    </xf>
    <xf numFmtId="0" fontId="6" fillId="0" borderId="20" xfId="0" applyFont="1" applyFill="1" applyBorder="1" applyAlignment="1">
      <alignment horizontal="center" vertical="top"/>
    </xf>
    <xf numFmtId="0" fontId="3" fillId="2" borderId="24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30" fillId="2" borderId="23" xfId="0" applyFont="1" applyFill="1" applyBorder="1" applyAlignment="1">
      <alignment horizontal="center" vertical="center"/>
    </xf>
    <xf numFmtId="0" fontId="30" fillId="2" borderId="25" xfId="0" applyFont="1" applyFill="1" applyBorder="1" applyAlignment="1">
      <alignment horizontal="center" vertical="center"/>
    </xf>
    <xf numFmtId="0" fontId="30" fillId="2" borderId="26" xfId="0" applyFont="1" applyFill="1" applyBorder="1" applyAlignment="1">
      <alignment horizontal="center" vertical="center"/>
    </xf>
    <xf numFmtId="0" fontId="4" fillId="2" borderId="68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3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61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13" fillId="2" borderId="40" xfId="0" applyFont="1" applyFill="1" applyBorder="1" applyAlignment="1">
      <alignment horizontal="center" vertical="center" wrapText="1"/>
    </xf>
    <xf numFmtId="0" fontId="30" fillId="2" borderId="32" xfId="0" applyFont="1" applyFill="1" applyBorder="1" applyAlignment="1">
      <alignment horizontal="center" vertical="center" wrapText="1"/>
    </xf>
    <xf numFmtId="0" fontId="30" fillId="2" borderId="56" xfId="0" applyFont="1" applyFill="1" applyBorder="1" applyAlignment="1">
      <alignment horizontal="center" vertical="center" wrapText="1"/>
    </xf>
    <xf numFmtId="0" fontId="13" fillId="2" borderId="74" xfId="0" applyFont="1" applyFill="1" applyBorder="1" applyAlignment="1">
      <alignment horizontal="center" vertical="center"/>
    </xf>
    <xf numFmtId="0" fontId="30" fillId="2" borderId="54" xfId="0" applyFont="1" applyFill="1" applyBorder="1" applyAlignment="1">
      <alignment horizontal="center" vertical="center"/>
    </xf>
    <xf numFmtId="0" fontId="30" fillId="2" borderId="21" xfId="0" applyFont="1" applyFill="1" applyBorder="1" applyAlignment="1">
      <alignment horizontal="center" vertical="center"/>
    </xf>
    <xf numFmtId="0" fontId="30" fillId="2" borderId="58" xfId="0" applyFont="1" applyFill="1" applyBorder="1" applyAlignment="1">
      <alignment horizontal="center" vertical="center"/>
    </xf>
    <xf numFmtId="0" fontId="30" fillId="2" borderId="57" xfId="0" applyFont="1" applyFill="1" applyBorder="1" applyAlignment="1">
      <alignment horizontal="center" vertical="center"/>
    </xf>
    <xf numFmtId="0" fontId="30" fillId="2" borderId="71" xfId="0" applyFont="1" applyFill="1" applyBorder="1" applyAlignment="1">
      <alignment horizontal="center" vertical="center"/>
    </xf>
    <xf numFmtId="0" fontId="12" fillId="2" borderId="74" xfId="0" applyFont="1" applyFill="1" applyBorder="1" applyAlignment="1">
      <alignment horizontal="center" vertical="center" wrapText="1"/>
    </xf>
    <xf numFmtId="0" fontId="12" fillId="2" borderId="75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69" xfId="0" applyFont="1" applyFill="1" applyBorder="1" applyAlignment="1">
      <alignment horizontal="center" vertical="center" wrapText="1"/>
    </xf>
    <xf numFmtId="0" fontId="13" fillId="2" borderId="65" xfId="0" applyFont="1" applyFill="1" applyBorder="1" applyAlignment="1">
      <alignment horizontal="center" vertical="center" wrapText="1"/>
    </xf>
    <xf numFmtId="0" fontId="30" fillId="2" borderId="66" xfId="0" applyFont="1" applyFill="1" applyBorder="1" applyAlignment="1">
      <alignment horizontal="center" vertical="center" wrapText="1"/>
    </xf>
    <xf numFmtId="0" fontId="30" fillId="2" borderId="5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30" fillId="2" borderId="61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 wrapText="1"/>
    </xf>
    <xf numFmtId="0" fontId="30" fillId="2" borderId="61" xfId="0" applyFont="1" applyFill="1" applyBorder="1" applyAlignment="1">
      <alignment horizontal="center" vertical="center" wrapText="1"/>
    </xf>
    <xf numFmtId="0" fontId="30" fillId="2" borderId="2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73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13" fillId="2" borderId="65" xfId="0" applyFont="1" applyFill="1" applyBorder="1" applyAlignment="1">
      <alignment horizontal="center" vertical="center"/>
    </xf>
    <xf numFmtId="0" fontId="30" fillId="2" borderId="46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/>
    </xf>
    <xf numFmtId="0" fontId="30" fillId="2" borderId="14" xfId="0" applyFont="1" applyFill="1" applyBorder="1" applyAlignment="1">
      <alignment horizontal="center" vertical="center"/>
    </xf>
    <xf numFmtId="0" fontId="30" fillId="2" borderId="5" xfId="0" applyFont="1" applyFill="1" applyBorder="1" applyAlignment="1">
      <alignment horizontal="center" vertical="center"/>
    </xf>
    <xf numFmtId="0" fontId="30" fillId="2" borderId="45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 wrapText="1"/>
    </xf>
    <xf numFmtId="0" fontId="3" fillId="2" borderId="53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0" fillId="2" borderId="23" xfId="0" applyFont="1" applyFill="1" applyBorder="1" applyAlignment="1">
      <alignment horizontal="center" vertical="center" wrapText="1"/>
    </xf>
    <xf numFmtId="0" fontId="30" fillId="2" borderId="25" xfId="0" applyFont="1" applyFill="1" applyBorder="1" applyAlignment="1">
      <alignment horizontal="center" vertical="center" wrapText="1"/>
    </xf>
    <xf numFmtId="0" fontId="30" fillId="2" borderId="26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0" fontId="3" fillId="2" borderId="7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76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61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13" fillId="2" borderId="59" xfId="0" applyFont="1" applyFill="1" applyBorder="1" applyAlignment="1">
      <alignment horizontal="center" vertical="center"/>
    </xf>
    <xf numFmtId="0" fontId="13" fillId="2" borderId="64" xfId="0" applyFont="1" applyFill="1" applyBorder="1" applyAlignment="1">
      <alignment horizontal="center" vertical="center"/>
    </xf>
    <xf numFmtId="0" fontId="3" fillId="2" borderId="24" xfId="0" applyFont="1" applyFill="1" applyBorder="1" applyAlignment="1" applyProtection="1">
      <alignment horizontal="center" vertical="center"/>
    </xf>
    <xf numFmtId="0" fontId="3" fillId="2" borderId="61" xfId="0" applyFont="1" applyFill="1" applyBorder="1" applyAlignment="1" applyProtection="1">
      <alignment horizontal="center" vertical="center"/>
    </xf>
    <xf numFmtId="0" fontId="3" fillId="2" borderId="28" xfId="0" applyFont="1" applyFill="1" applyBorder="1" applyAlignment="1" applyProtection="1">
      <alignment horizontal="center" vertical="center"/>
    </xf>
    <xf numFmtId="0" fontId="4" fillId="2" borderId="24" xfId="0" applyFont="1" applyFill="1" applyBorder="1" applyAlignment="1" applyProtection="1">
      <alignment horizontal="center" vertical="center" wrapText="1"/>
    </xf>
    <xf numFmtId="0" fontId="4" fillId="2" borderId="61" xfId="0" applyFont="1" applyFill="1" applyBorder="1" applyAlignment="1" applyProtection="1">
      <alignment horizontal="center" vertical="center" wrapText="1"/>
    </xf>
    <xf numFmtId="0" fontId="4" fillId="2" borderId="28" xfId="0" applyFont="1" applyFill="1" applyBorder="1" applyAlignment="1" applyProtection="1">
      <alignment horizontal="center" vertical="center" wrapText="1"/>
    </xf>
    <xf numFmtId="0" fontId="4" fillId="2" borderId="40" xfId="0" applyFont="1" applyFill="1" applyBorder="1" applyAlignment="1" applyProtection="1">
      <alignment horizontal="center" vertical="center" wrapText="1"/>
    </xf>
    <xf numFmtId="0" fontId="4" fillId="2" borderId="32" xfId="0" applyFont="1" applyFill="1" applyBorder="1" applyAlignment="1" applyProtection="1">
      <alignment horizontal="center" vertical="center" wrapText="1"/>
    </xf>
    <xf numFmtId="0" fontId="4" fillId="2" borderId="56" xfId="0" applyFont="1" applyFill="1" applyBorder="1" applyAlignment="1" applyProtection="1">
      <alignment horizontal="center" vertical="center" wrapText="1"/>
    </xf>
    <xf numFmtId="0" fontId="3" fillId="2" borderId="5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56" xfId="0" applyFont="1" applyFill="1" applyBorder="1" applyAlignment="1">
      <alignment horizontal="center" vertical="center" wrapText="1"/>
    </xf>
    <xf numFmtId="0" fontId="3" fillId="2" borderId="65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69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/>
    </xf>
    <xf numFmtId="0" fontId="30" fillId="2" borderId="59" xfId="0" applyFont="1" applyFill="1" applyBorder="1" applyAlignment="1">
      <alignment horizontal="center" vertical="center"/>
    </xf>
    <xf numFmtId="0" fontId="30" fillId="2" borderId="64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3" fillId="2" borderId="65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69" xfId="0" applyFont="1" applyFill="1" applyBorder="1" applyAlignment="1">
      <alignment horizontal="center" vertical="center"/>
    </xf>
    <xf numFmtId="0" fontId="12" fillId="2" borderId="56" xfId="0" applyFont="1" applyFill="1" applyBorder="1" applyAlignment="1">
      <alignment horizontal="center" vertical="center" wrapText="1"/>
    </xf>
    <xf numFmtId="0" fontId="12" fillId="2" borderId="61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8" fillId="2" borderId="56" xfId="0" applyFont="1" applyFill="1" applyBorder="1" applyAlignment="1">
      <alignment horizontal="center" vertical="center" wrapText="1"/>
    </xf>
    <xf numFmtId="0" fontId="30" fillId="2" borderId="4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0" fillId="2" borderId="4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 wrapText="1"/>
    </xf>
    <xf numFmtId="0" fontId="30" fillId="2" borderId="65" xfId="0" applyFont="1" applyFill="1" applyBorder="1" applyAlignment="1">
      <alignment horizontal="center" vertical="center" wrapText="1"/>
    </xf>
    <xf numFmtId="0" fontId="30" fillId="2" borderId="47" xfId="0" applyFont="1" applyFill="1" applyBorder="1" applyAlignment="1">
      <alignment horizontal="center" vertical="center" wrapText="1"/>
    </xf>
    <xf numFmtId="0" fontId="30" fillId="2" borderId="46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76" xfId="0" applyFont="1" applyFill="1" applyBorder="1" applyAlignment="1">
      <alignment horizontal="center" vertical="center" wrapText="1"/>
    </xf>
    <xf numFmtId="0" fontId="3" fillId="2" borderId="71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2" fillId="2" borderId="65" xfId="0" applyFont="1" applyFill="1" applyBorder="1" applyAlignment="1">
      <alignment horizontal="center" vertical="center" wrapText="1"/>
    </xf>
    <xf numFmtId="0" fontId="12" fillId="2" borderId="46" xfId="0" applyFont="1" applyFill="1" applyBorder="1" applyAlignment="1">
      <alignment horizontal="center" vertical="center" wrapText="1"/>
    </xf>
    <xf numFmtId="0" fontId="12" fillId="2" borderId="66" xfId="0" applyFont="1" applyFill="1" applyBorder="1" applyAlignment="1">
      <alignment horizontal="center" vertical="center" wrapText="1"/>
    </xf>
    <xf numFmtId="0" fontId="12" fillId="2" borderId="70" xfId="0" applyFont="1" applyFill="1" applyBorder="1" applyAlignment="1">
      <alignment horizontal="center" vertical="center" wrapText="1"/>
    </xf>
    <xf numFmtId="0" fontId="3" fillId="2" borderId="74" xfId="0" applyFont="1" applyFill="1" applyBorder="1" applyAlignment="1">
      <alignment horizontal="center" vertical="center" wrapText="1"/>
    </xf>
    <xf numFmtId="0" fontId="3" fillId="2" borderId="75" xfId="0" applyFont="1" applyFill="1" applyBorder="1" applyAlignment="1">
      <alignment horizontal="center" vertical="center" wrapText="1"/>
    </xf>
    <xf numFmtId="0" fontId="0" fillId="0" borderId="66" xfId="0" applyBorder="1" applyAlignment="1">
      <alignment horizontal="center" vertical="center"/>
    </xf>
    <xf numFmtId="0" fontId="30" fillId="2" borderId="67" xfId="0" applyFont="1" applyFill="1" applyBorder="1" applyAlignment="1">
      <alignment horizontal="center" vertical="center" wrapText="1"/>
    </xf>
    <xf numFmtId="0" fontId="30" fillId="2" borderId="6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2" borderId="65" xfId="0" applyFont="1" applyFill="1" applyBorder="1" applyAlignment="1">
      <alignment horizontal="center" vertical="center" wrapText="1"/>
    </xf>
    <xf numFmtId="0" fontId="30" fillId="2" borderId="36" xfId="0" applyFont="1" applyFill="1" applyBorder="1" applyAlignment="1">
      <alignment horizontal="left" vertical="center"/>
    </xf>
    <xf numFmtId="0" fontId="30" fillId="2" borderId="59" xfId="0" applyFont="1" applyFill="1" applyBorder="1" applyAlignment="1">
      <alignment horizontal="left" vertical="center"/>
    </xf>
    <xf numFmtId="0" fontId="30" fillId="2" borderId="64" xfId="0" applyFont="1" applyFill="1" applyBorder="1" applyAlignment="1">
      <alignment horizontal="left" vertical="center"/>
    </xf>
    <xf numFmtId="0" fontId="8" fillId="2" borderId="65" xfId="0" applyFont="1" applyFill="1" applyBorder="1" applyAlignment="1">
      <alignment horizontal="center" vertical="center" wrapText="1"/>
    </xf>
    <xf numFmtId="0" fontId="12" fillId="2" borderId="58" xfId="0" applyFont="1" applyFill="1" applyBorder="1" applyAlignment="1">
      <alignment horizontal="center" vertical="center" wrapText="1"/>
    </xf>
    <xf numFmtId="0" fontId="4" fillId="2" borderId="66" xfId="0" applyFont="1" applyFill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center" vertical="center" wrapText="1"/>
    </xf>
    <xf numFmtId="0" fontId="3" fillId="2" borderId="66" xfId="0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 wrapText="1"/>
    </xf>
    <xf numFmtId="0" fontId="8" fillId="2" borderId="61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0" fontId="4" fillId="2" borderId="53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30" fillId="2" borderId="65" xfId="0" applyFont="1" applyFill="1" applyBorder="1" applyAlignment="1">
      <alignment horizontal="center" vertical="center"/>
    </xf>
    <xf numFmtId="0" fontId="13" fillId="2" borderId="65" xfId="0" applyFont="1" applyFill="1" applyBorder="1" applyAlignment="1">
      <alignment horizontal="left" vertical="center"/>
    </xf>
    <xf numFmtId="0" fontId="30" fillId="2" borderId="25" xfId="0" applyFont="1" applyFill="1" applyBorder="1" applyAlignment="1">
      <alignment horizontal="left" vertical="center"/>
    </xf>
    <xf numFmtId="0" fontId="30" fillId="2" borderId="26" xfId="0" applyFont="1" applyFill="1" applyBorder="1" applyAlignment="1">
      <alignment horizontal="left" vertical="center"/>
    </xf>
    <xf numFmtId="0" fontId="5" fillId="4" borderId="24" xfId="0" applyFont="1" applyFill="1" applyBorder="1" applyAlignment="1" applyProtection="1">
      <alignment horizontal="left" vertical="center"/>
    </xf>
    <xf numFmtId="0" fontId="6" fillId="4" borderId="61" xfId="0" applyFont="1" applyFill="1" applyBorder="1" applyAlignment="1" applyProtection="1">
      <alignment horizontal="left" vertical="center"/>
    </xf>
    <xf numFmtId="0" fontId="6" fillId="4" borderId="28" xfId="0" applyFont="1" applyFill="1" applyBorder="1" applyAlignment="1" applyProtection="1">
      <alignment horizontal="left" vertical="center"/>
    </xf>
    <xf numFmtId="180" fontId="0" fillId="4" borderId="24" xfId="0" applyNumberFormat="1" applyFont="1" applyFill="1" applyBorder="1" applyAlignment="1" applyProtection="1">
      <alignment horizontal="left" vertical="center"/>
    </xf>
    <xf numFmtId="180" fontId="0" fillId="4" borderId="61" xfId="0" applyNumberFormat="1" applyFont="1" applyFill="1" applyBorder="1" applyAlignment="1" applyProtection="1">
      <alignment horizontal="left" vertical="center"/>
    </xf>
    <xf numFmtId="180" fontId="0" fillId="4" borderId="28" xfId="0" applyNumberFormat="1" applyFont="1" applyFill="1" applyBorder="1" applyAlignment="1" applyProtection="1">
      <alignment horizontal="left" vertical="center"/>
    </xf>
    <xf numFmtId="2" fontId="0" fillId="4" borderId="56" xfId="0" applyNumberFormat="1" applyFont="1" applyFill="1" applyBorder="1" applyAlignment="1" applyProtection="1">
      <alignment horizontal="left" vertical="center" wrapText="1"/>
    </xf>
    <xf numFmtId="2" fontId="0" fillId="4" borderId="30" xfId="0" applyNumberFormat="1" applyFont="1" applyFill="1" applyBorder="1" applyAlignment="1" applyProtection="1">
      <alignment horizontal="left" vertical="center"/>
    </xf>
    <xf numFmtId="180" fontId="5" fillId="4" borderId="56" xfId="0" applyNumberFormat="1" applyFont="1" applyFill="1" applyBorder="1" applyAlignment="1" applyProtection="1">
      <alignment horizontal="left" vertical="center"/>
    </xf>
    <xf numFmtId="180" fontId="5" fillId="4" borderId="61" xfId="0" applyNumberFormat="1" applyFont="1" applyFill="1" applyBorder="1" applyAlignment="1" applyProtection="1">
      <alignment horizontal="left" vertical="center"/>
    </xf>
    <xf numFmtId="180" fontId="5" fillId="4" borderId="30" xfId="0" applyNumberFormat="1" applyFont="1" applyFill="1" applyBorder="1" applyAlignment="1" applyProtection="1">
      <alignment horizontal="left" vertical="center"/>
    </xf>
    <xf numFmtId="2" fontId="5" fillId="4" borderId="56" xfId="0" applyNumberFormat="1" applyFont="1" applyFill="1" applyBorder="1" applyAlignment="1" applyProtection="1">
      <alignment horizontal="left" vertical="center" wrapText="1"/>
      <protection locked="0"/>
    </xf>
    <xf numFmtId="2" fontId="6" fillId="4" borderId="30" xfId="0" applyNumberFormat="1" applyFont="1" applyFill="1" applyBorder="1" applyAlignment="1" applyProtection="1">
      <alignment horizontal="left" vertical="center"/>
      <protection locked="0"/>
    </xf>
    <xf numFmtId="180" fontId="5" fillId="4" borderId="24" xfId="0" applyNumberFormat="1" applyFont="1" applyFill="1" applyBorder="1" applyAlignment="1" applyProtection="1">
      <alignment horizontal="left" vertical="center" wrapText="1"/>
    </xf>
    <xf numFmtId="180" fontId="6" fillId="4" borderId="30" xfId="0" applyNumberFormat="1" applyFont="1" applyFill="1" applyBorder="1" applyAlignment="1" applyProtection="1">
      <alignment horizontal="left" vertical="center"/>
    </xf>
    <xf numFmtId="180" fontId="5" fillId="4" borderId="24" xfId="0" applyNumberFormat="1" applyFont="1" applyFill="1" applyBorder="1" applyAlignment="1" applyProtection="1">
      <alignment horizontal="left" vertical="center"/>
    </xf>
    <xf numFmtId="180" fontId="6" fillId="4" borderId="61" xfId="0" applyNumberFormat="1" applyFont="1" applyFill="1" applyBorder="1" applyAlignment="1" applyProtection="1">
      <alignment horizontal="left" vertical="center"/>
    </xf>
    <xf numFmtId="180" fontId="6" fillId="4" borderId="28" xfId="0" applyNumberFormat="1" applyFont="1" applyFill="1" applyBorder="1" applyAlignment="1" applyProtection="1">
      <alignment horizontal="left" vertical="center"/>
    </xf>
    <xf numFmtId="0" fontId="22" fillId="2" borderId="5" xfId="0" applyNumberFormat="1" applyFont="1" applyFill="1" applyBorder="1" applyAlignment="1" applyProtection="1">
      <alignment horizontal="center" vertical="center"/>
    </xf>
    <xf numFmtId="0" fontId="22" fillId="2" borderId="10" xfId="0" applyNumberFormat="1" applyFont="1" applyFill="1" applyBorder="1" applyAlignment="1" applyProtection="1">
      <alignment horizontal="center" vertical="center"/>
    </xf>
    <xf numFmtId="0" fontId="22" fillId="2" borderId="46" xfId="0" applyFont="1" applyFill="1" applyBorder="1" applyAlignment="1" applyProtection="1">
      <alignment horizontal="center" vertical="center" wrapText="1"/>
    </xf>
    <xf numFmtId="0" fontId="22" fillId="2" borderId="63" xfId="0" applyFont="1" applyFill="1" applyBorder="1" applyAlignment="1" applyProtection="1">
      <alignment horizontal="center" vertical="center" wrapText="1"/>
    </xf>
    <xf numFmtId="0" fontId="22" fillId="2" borderId="24" xfId="0" applyFont="1" applyFill="1" applyBorder="1" applyAlignment="1" applyProtection="1">
      <alignment horizontal="center" vertical="center" wrapText="1"/>
    </xf>
    <xf numFmtId="0" fontId="22" fillId="2" borderId="28" xfId="0" applyFont="1" applyFill="1" applyBorder="1" applyAlignment="1" applyProtection="1">
      <alignment horizontal="center" vertical="center" wrapText="1"/>
    </xf>
    <xf numFmtId="0" fontId="22" fillId="2" borderId="4" xfId="0" applyNumberFormat="1" applyFont="1" applyFill="1" applyBorder="1" applyAlignment="1" applyProtection="1">
      <alignment horizontal="center" vertical="center"/>
    </xf>
    <xf numFmtId="0" fontId="22" fillId="2" borderId="9" xfId="0" applyNumberFormat="1" applyFont="1" applyFill="1" applyBorder="1" applyAlignment="1" applyProtection="1">
      <alignment horizontal="center" vertical="center"/>
    </xf>
    <xf numFmtId="0" fontId="21" fillId="2" borderId="4" xfId="0" applyFont="1" applyFill="1" applyBorder="1" applyAlignment="1" applyProtection="1">
      <alignment horizontal="center" vertical="center"/>
    </xf>
    <xf numFmtId="0" fontId="22" fillId="2" borderId="9" xfId="0" applyFont="1" applyFill="1" applyBorder="1" applyAlignment="1" applyProtection="1">
      <alignment horizontal="center" vertical="center"/>
    </xf>
    <xf numFmtId="0" fontId="22" fillId="2" borderId="5" xfId="0" applyFont="1" applyFill="1" applyBorder="1" applyAlignment="1" applyProtection="1">
      <alignment horizontal="center" vertical="center"/>
    </xf>
    <xf numFmtId="0" fontId="22" fillId="2" borderId="10" xfId="0" applyFont="1" applyFill="1" applyBorder="1" applyAlignment="1" applyProtection="1">
      <alignment horizontal="center" vertical="center"/>
    </xf>
    <xf numFmtId="0" fontId="22" fillId="2" borderId="45" xfId="0" applyFont="1" applyFill="1" applyBorder="1" applyAlignment="1" applyProtection="1">
      <alignment horizontal="center" vertical="center"/>
    </xf>
    <xf numFmtId="0" fontId="22" fillId="2" borderId="43" xfId="0" applyFont="1" applyFill="1" applyBorder="1" applyAlignment="1" applyProtection="1">
      <alignment horizontal="center" vertical="center"/>
    </xf>
    <xf numFmtId="0" fontId="0" fillId="4" borderId="56" xfId="0" applyFont="1" applyFill="1" applyBorder="1" applyAlignment="1" applyProtection="1">
      <alignment horizontal="left" vertical="center"/>
    </xf>
    <xf numFmtId="0" fontId="0" fillId="4" borderId="30" xfId="0" applyFont="1" applyFill="1" applyBorder="1" applyAlignment="1" applyProtection="1">
      <alignment horizontal="left" vertical="center"/>
    </xf>
    <xf numFmtId="0" fontId="0" fillId="4" borderId="24" xfId="0" applyFont="1" applyFill="1" applyBorder="1" applyAlignment="1" applyProtection="1">
      <alignment horizontal="left" vertical="center" wrapText="1"/>
    </xf>
    <xf numFmtId="0" fontId="0" fillId="4" borderId="56" xfId="0" applyFont="1" applyFill="1" applyBorder="1" applyAlignment="1" applyProtection="1">
      <alignment horizontal="left" vertical="center" wrapText="1"/>
    </xf>
    <xf numFmtId="0" fontId="0" fillId="4" borderId="61" xfId="0" applyFont="1" applyFill="1" applyBorder="1" applyAlignment="1" applyProtection="1">
      <alignment horizontal="left" vertical="center"/>
    </xf>
    <xf numFmtId="2" fontId="0" fillId="4" borderId="56" xfId="0" applyNumberFormat="1" applyFont="1" applyFill="1" applyBorder="1" applyAlignment="1" applyProtection="1">
      <alignment horizontal="left" vertical="center"/>
    </xf>
    <xf numFmtId="2" fontId="0" fillId="4" borderId="61" xfId="0" applyNumberFormat="1" applyFont="1" applyFill="1" applyBorder="1" applyAlignment="1" applyProtection="1">
      <alignment horizontal="left" vertical="center"/>
    </xf>
    <xf numFmtId="2" fontId="0" fillId="4" borderId="28" xfId="0" applyNumberFormat="1" applyFont="1" applyFill="1" applyBorder="1" applyAlignment="1" applyProtection="1">
      <alignment horizontal="left" vertical="center"/>
    </xf>
    <xf numFmtId="2" fontId="0" fillId="4" borderId="24" xfId="0" applyNumberFormat="1" applyFont="1" applyFill="1" applyBorder="1" applyAlignment="1" applyProtection="1">
      <alignment horizontal="left" vertical="center"/>
    </xf>
    <xf numFmtId="0" fontId="27" fillId="0" borderId="17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/>
    </xf>
    <xf numFmtId="0" fontId="27" fillId="0" borderId="15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/>
    </xf>
    <xf numFmtId="0" fontId="27" fillId="0" borderId="53" xfId="0" applyFont="1" applyBorder="1" applyAlignment="1">
      <alignment horizontal="left" vertical="center" wrapText="1"/>
    </xf>
    <xf numFmtId="0" fontId="27" fillId="0" borderId="53" xfId="0" applyFont="1" applyBorder="1" applyAlignment="1">
      <alignment horizontal="left" vertical="center"/>
    </xf>
    <xf numFmtId="0" fontId="27" fillId="0" borderId="17" xfId="0" applyFont="1" applyBorder="1" applyAlignment="1">
      <alignment horizontal="left" vertical="center"/>
    </xf>
    <xf numFmtId="0" fontId="27" fillId="2" borderId="1" xfId="0" applyFont="1" applyFill="1" applyBorder="1" applyAlignment="1">
      <alignment horizontal="left" vertical="center"/>
    </xf>
    <xf numFmtId="0" fontId="27" fillId="2" borderId="8" xfId="0" applyFont="1" applyFill="1" applyBorder="1" applyAlignment="1">
      <alignment horizontal="left" vertical="center"/>
    </xf>
    <xf numFmtId="0" fontId="27" fillId="0" borderId="1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49" fontId="46" fillId="0" borderId="14" xfId="0" applyNumberFormat="1" applyFont="1" applyBorder="1" applyAlignment="1">
      <alignment horizontal="left" vertical="center"/>
    </xf>
    <xf numFmtId="49" fontId="46" fillId="0" borderId="5" xfId="0" applyNumberFormat="1" applyFont="1" applyBorder="1" applyAlignment="1">
      <alignment horizontal="left" vertical="center"/>
    </xf>
    <xf numFmtId="49" fontId="46" fillId="0" borderId="6" xfId="0" applyNumberFormat="1" applyFont="1" applyBorder="1" applyAlignment="1">
      <alignment horizontal="left" vertical="center"/>
    </xf>
    <xf numFmtId="0" fontId="27" fillId="2" borderId="2" xfId="0" applyFont="1" applyFill="1" applyBorder="1" applyAlignment="1">
      <alignment horizontal="left" vertical="center" wrapText="1"/>
    </xf>
    <xf numFmtId="0" fontId="27" fillId="0" borderId="8" xfId="0" applyFont="1" applyBorder="1" applyAlignment="1">
      <alignment horizontal="left" vertical="center" wrapText="1"/>
    </xf>
    <xf numFmtId="49" fontId="27" fillId="0" borderId="43" xfId="0" applyNumberFormat="1" applyFont="1" applyBorder="1" applyAlignment="1">
      <alignment horizontal="left" vertical="center"/>
    </xf>
    <xf numFmtId="49" fontId="27" fillId="0" borderId="55" xfId="0" applyNumberFormat="1" applyFont="1" applyBorder="1" applyAlignment="1">
      <alignment horizontal="left" vertical="center"/>
    </xf>
    <xf numFmtId="49" fontId="27" fillId="0" borderId="72" xfId="0" applyNumberFormat="1" applyFont="1" applyBorder="1" applyAlignment="1">
      <alignment horizontal="left" vertical="center"/>
    </xf>
    <xf numFmtId="0" fontId="27" fillId="0" borderId="44" xfId="0" applyFont="1" applyBorder="1" applyAlignment="1">
      <alignment horizontal="left" vertical="center"/>
    </xf>
    <xf numFmtId="49" fontId="27" fillId="0" borderId="43" xfId="0" applyNumberFormat="1" applyFont="1" applyBorder="1" applyAlignment="1">
      <alignment horizontal="left" vertical="center" wrapText="1"/>
    </xf>
    <xf numFmtId="0" fontId="43" fillId="2" borderId="67" xfId="0" applyFont="1" applyFill="1" applyBorder="1" applyAlignment="1">
      <alignment horizontal="center" vertical="center"/>
    </xf>
    <xf numFmtId="0" fontId="43" fillId="2" borderId="78" xfId="0" applyFont="1" applyFill="1" applyBorder="1" applyAlignment="1">
      <alignment horizontal="center" vertical="center"/>
    </xf>
    <xf numFmtId="0" fontId="43" fillId="2" borderId="79" xfId="0" applyFont="1" applyFill="1" applyBorder="1" applyAlignment="1">
      <alignment horizontal="center" vertical="center"/>
    </xf>
    <xf numFmtId="0" fontId="43" fillId="2" borderId="47" xfId="0" applyFont="1" applyFill="1" applyBorder="1" applyAlignment="1">
      <alignment horizontal="center" vertical="center"/>
    </xf>
    <xf numFmtId="0" fontId="43" fillId="2" borderId="80" xfId="0" applyFont="1" applyFill="1" applyBorder="1" applyAlignment="1">
      <alignment horizontal="center" vertical="center"/>
    </xf>
    <xf numFmtId="0" fontId="47" fillId="4" borderId="36" xfId="0" applyFont="1" applyFill="1" applyBorder="1" applyAlignment="1">
      <alignment horizontal="left" vertical="center"/>
    </xf>
    <xf numFmtId="0" fontId="47" fillId="4" borderId="59" xfId="0" applyFont="1" applyFill="1" applyBorder="1" applyAlignment="1">
      <alignment horizontal="left" vertical="center"/>
    </xf>
    <xf numFmtId="0" fontId="47" fillId="4" borderId="64" xfId="0" applyFont="1" applyFill="1" applyBorder="1" applyAlignment="1">
      <alignment horizontal="left" vertical="center"/>
    </xf>
    <xf numFmtId="49" fontId="46" fillId="0" borderId="25" xfId="0" applyNumberFormat="1" applyFont="1" applyBorder="1" applyAlignment="1">
      <alignment horizontal="left" vertical="center"/>
    </xf>
    <xf numFmtId="49" fontId="46" fillId="0" borderId="26" xfId="0" applyNumberFormat="1" applyFont="1" applyBorder="1" applyAlignment="1">
      <alignment horizontal="left" vertical="center"/>
    </xf>
    <xf numFmtId="0" fontId="43" fillId="0" borderId="51" xfId="0" applyFont="1" applyBorder="1" applyAlignment="1">
      <alignment horizontal="left" vertical="center"/>
    </xf>
    <xf numFmtId="0" fontId="43" fillId="0" borderId="69" xfId="0" applyFont="1" applyBorder="1" applyAlignment="1">
      <alignment horizontal="left" vertical="center"/>
    </xf>
    <xf numFmtId="0" fontId="27" fillId="2" borderId="44" xfId="0" applyFont="1" applyFill="1" applyBorder="1" applyAlignment="1">
      <alignment horizontal="left" vertical="center"/>
    </xf>
    <xf numFmtId="0" fontId="27" fillId="2" borderId="53" xfId="0" applyFont="1" applyFill="1" applyBorder="1" applyAlignment="1">
      <alignment horizontal="left" vertical="center"/>
    </xf>
    <xf numFmtId="0" fontId="27" fillId="2" borderId="49" xfId="0" applyFont="1" applyFill="1" applyBorder="1" applyAlignment="1">
      <alignment horizontal="left" vertical="center"/>
    </xf>
    <xf numFmtId="0" fontId="27" fillId="0" borderId="55" xfId="0" applyFont="1" applyBorder="1" applyAlignment="1">
      <alignment horizontal="left" vertical="center"/>
    </xf>
    <xf numFmtId="0" fontId="27" fillId="0" borderId="15" xfId="0" applyFont="1" applyBorder="1" applyAlignment="1">
      <alignment horizontal="left" vertical="center"/>
    </xf>
    <xf numFmtId="0" fontId="43" fillId="0" borderId="36" xfId="0" applyFont="1" applyBorder="1" applyAlignment="1">
      <alignment horizontal="left" vertical="center"/>
    </xf>
    <xf numFmtId="0" fontId="43" fillId="0" borderId="59" xfId="0" applyFont="1" applyBorder="1" applyAlignment="1">
      <alignment horizontal="left" vertical="center"/>
    </xf>
    <xf numFmtId="0" fontId="43" fillId="0" borderId="64" xfId="0" applyFont="1" applyBorder="1" applyAlignment="1">
      <alignment horizontal="left" vertical="center"/>
    </xf>
    <xf numFmtId="0" fontId="43" fillId="0" borderId="25" xfId="0" applyFont="1" applyBorder="1" applyAlignment="1">
      <alignment horizontal="left" vertical="center"/>
    </xf>
    <xf numFmtId="0" fontId="43" fillId="0" borderId="26" xfId="0" applyFont="1" applyBorder="1" applyAlignment="1">
      <alignment horizontal="left" vertical="center"/>
    </xf>
    <xf numFmtId="0" fontId="27" fillId="0" borderId="55" xfId="0" applyFont="1" applyFill="1" applyBorder="1" applyAlignment="1">
      <alignment horizontal="left" vertical="center"/>
    </xf>
    <xf numFmtId="0" fontId="27" fillId="0" borderId="15" xfId="0" applyFont="1" applyFill="1" applyBorder="1" applyAlignment="1">
      <alignment horizontal="left" vertical="center"/>
    </xf>
    <xf numFmtId="0" fontId="27" fillId="0" borderId="54" xfId="0" applyFont="1" applyFill="1" applyBorder="1" applyAlignment="1">
      <alignment horizontal="left" vertical="center"/>
    </xf>
    <xf numFmtId="0" fontId="27" fillId="0" borderId="21" xfId="0" applyFont="1" applyFill="1" applyBorder="1" applyAlignment="1">
      <alignment horizontal="left" vertical="center"/>
    </xf>
    <xf numFmtId="0" fontId="27" fillId="0" borderId="44" xfId="0" applyFont="1" applyBorder="1" applyAlignment="1">
      <alignment horizontal="left" vertical="center" wrapText="1"/>
    </xf>
  </cellXfs>
  <cellStyles count="3">
    <cellStyle name="백분율" xfId="1" builtinId="5"/>
    <cellStyle name="표준" xfId="0" builtinId="0"/>
    <cellStyle name="하이퍼링크" xfId="2" builtinId="8"/>
  </cellStyles>
  <dxfs count="385"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ont>
        <color theme="1" tint="0.499984740745262"/>
      </font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ont>
        <b/>
        <i val="0"/>
        <color rgb="FF0000FF"/>
      </font>
    </dxf>
    <dxf>
      <fill>
        <patternFill>
          <bgColor rgb="FFFF0000"/>
        </patternFill>
      </fill>
    </dxf>
    <dxf>
      <font>
        <b/>
        <i val="0"/>
      </font>
    </dxf>
    <dxf>
      <font>
        <b/>
        <i val="0"/>
        <color rgb="FF0000FF"/>
      </font>
    </dxf>
    <dxf>
      <fill>
        <patternFill>
          <bgColor rgb="FFFF0000"/>
        </patternFill>
      </fill>
    </dxf>
    <dxf>
      <font>
        <b/>
        <i val="0"/>
      </font>
    </dxf>
    <dxf>
      <font>
        <b/>
        <i val="0"/>
        <color rgb="FF0000FF"/>
      </font>
    </dxf>
    <dxf>
      <fill>
        <patternFill>
          <bgColor rgb="FFFF0000"/>
        </patternFill>
      </fill>
    </dxf>
    <dxf>
      <font>
        <b/>
        <i val="0"/>
      </font>
    </dxf>
    <dxf>
      <font>
        <b/>
        <i val="0"/>
        <color rgb="FF0000FF"/>
      </font>
    </dxf>
    <dxf>
      <font>
        <color theme="1" tint="0.499984740745262"/>
      </font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ont>
        <b/>
        <i val="0"/>
        <color rgb="FF0000FF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ont>
        <b/>
        <i val="0"/>
      </font>
    </dxf>
    <dxf>
      <font>
        <b/>
        <i val="0"/>
        <color rgb="FF0000FF"/>
      </font>
    </dxf>
    <dxf>
      <font>
        <b/>
        <i val="0"/>
      </font>
    </dxf>
    <dxf>
      <font>
        <b/>
        <i val="0"/>
        <color rgb="FF0000FF"/>
      </font>
    </dxf>
    <dxf>
      <font>
        <b/>
        <i val="0"/>
      </font>
    </dxf>
    <dxf>
      <font>
        <b/>
        <i val="0"/>
        <color rgb="FF0000FF"/>
      </font>
    </dxf>
    <dxf>
      <font>
        <b/>
        <i val="0"/>
      </font>
    </dxf>
    <dxf>
      <font>
        <b/>
        <i val="0"/>
        <color rgb="FF0000FF"/>
      </font>
    </dxf>
    <dxf>
      <font>
        <b/>
        <i val="0"/>
      </font>
    </dxf>
    <dxf>
      <font>
        <b/>
        <i val="0"/>
        <color rgb="FF0000FF"/>
      </font>
    </dxf>
    <dxf>
      <fill>
        <patternFill>
          <bgColor rgb="FFFF0000"/>
        </patternFill>
      </fill>
    </dxf>
    <dxf>
      <font>
        <b/>
        <i val="0"/>
      </font>
    </dxf>
    <dxf>
      <font>
        <b/>
        <i val="0"/>
        <color rgb="FF0000FF"/>
      </font>
    </dxf>
    <dxf>
      <fill>
        <patternFill>
          <bgColor rgb="FFFF0000"/>
        </patternFill>
      </fill>
    </dxf>
    <dxf>
      <font>
        <b/>
        <i val="0"/>
      </font>
    </dxf>
    <dxf>
      <font>
        <b/>
        <i val="0"/>
        <color rgb="FF0000FF"/>
      </font>
    </dxf>
    <dxf>
      <fill>
        <patternFill>
          <bgColor rgb="FFFF0000"/>
        </patternFill>
      </fill>
    </dxf>
    <dxf>
      <font>
        <b/>
        <i val="0"/>
      </font>
    </dxf>
    <dxf>
      <font>
        <b/>
        <i val="0"/>
        <color rgb="FF0000FF"/>
      </font>
    </dxf>
    <dxf>
      <fill>
        <patternFill>
          <bgColor rgb="FFFF0000"/>
        </patternFill>
      </fill>
    </dxf>
    <dxf>
      <font>
        <b/>
        <i val="0"/>
      </font>
    </dxf>
    <dxf>
      <font>
        <b/>
        <i val="0"/>
        <color rgb="FF0000FF"/>
      </font>
    </dxf>
    <dxf>
      <fill>
        <patternFill>
          <bgColor rgb="FFFF0000"/>
        </patternFill>
      </fill>
    </dxf>
    <dxf>
      <font>
        <b/>
        <i val="0"/>
      </font>
    </dxf>
    <dxf>
      <font>
        <b/>
        <i val="0"/>
        <color rgb="FF0000FF"/>
      </font>
    </dxf>
    <dxf>
      <fill>
        <patternFill>
          <bgColor rgb="FFFF0000"/>
        </patternFill>
      </fill>
    </dxf>
    <dxf>
      <font>
        <b/>
        <i val="0"/>
      </font>
    </dxf>
    <dxf>
      <font>
        <b/>
        <i val="0"/>
        <color rgb="FF0000FF"/>
      </font>
    </dxf>
    <dxf>
      <fill>
        <patternFill>
          <bgColor rgb="FFFF0000"/>
        </patternFill>
      </fill>
    </dxf>
    <dxf>
      <font>
        <b/>
        <i val="0"/>
      </font>
    </dxf>
    <dxf>
      <font>
        <b/>
        <i val="0"/>
        <color rgb="FF0000FF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ont>
        <b/>
        <i val="0"/>
        <color rgb="FF0000FF"/>
      </font>
    </dxf>
    <dxf>
      <fill>
        <patternFill>
          <bgColor rgb="FFFF0000"/>
        </patternFill>
      </fill>
    </dxf>
    <dxf>
      <font>
        <b/>
        <i val="0"/>
      </font>
    </dxf>
    <dxf>
      <font>
        <b/>
        <i val="0"/>
        <color rgb="FF0000FF"/>
      </font>
    </dxf>
    <dxf>
      <fill>
        <patternFill>
          <bgColor rgb="FFFF0000"/>
        </patternFill>
      </fill>
    </dxf>
    <dxf>
      <font>
        <b/>
        <i val="0"/>
      </font>
    </dxf>
    <dxf>
      <font>
        <b/>
        <i val="0"/>
        <color rgb="FF0000FF"/>
      </font>
    </dxf>
    <dxf>
      <font>
        <color theme="1" tint="0.499984740745262"/>
      </font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ont>
        <b/>
        <i val="0"/>
      </font>
    </dxf>
    <dxf>
      <font>
        <b/>
        <i val="0"/>
        <color rgb="FF0000FF"/>
      </font>
    </dxf>
    <dxf>
      <font>
        <b/>
        <i val="0"/>
        <color rgb="FF7030A0"/>
      </font>
    </dxf>
    <dxf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b val="0"/>
        <i val="0"/>
        <color theme="1"/>
      </font>
    </dxf>
    <dxf>
      <font>
        <b/>
        <i val="0"/>
        <color theme="1"/>
      </font>
    </dxf>
    <dxf>
      <font>
        <b val="0"/>
        <i val="0"/>
        <color rgb="FF0000FF"/>
      </font>
    </dxf>
    <dxf>
      <font>
        <b/>
        <i val="0"/>
        <color rgb="FF0000FF"/>
      </font>
    </dxf>
    <dxf>
      <fill>
        <patternFill>
          <bgColor rgb="FFFF0000"/>
        </patternFill>
      </fill>
    </dxf>
    <dxf>
      <font>
        <b/>
        <i val="0"/>
      </font>
    </dxf>
    <dxf>
      <font>
        <b/>
        <i val="0"/>
        <color rgb="FF0000FF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color theme="1"/>
      </font>
    </dxf>
    <dxf>
      <font>
        <b/>
        <i val="0"/>
        <color theme="1"/>
      </font>
    </dxf>
    <dxf>
      <fill>
        <patternFill>
          <bgColor rgb="FFFF0000"/>
        </patternFill>
      </fill>
    </dxf>
    <dxf>
      <font>
        <b/>
        <i val="0"/>
        <color theme="1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ont>
        <b/>
        <i val="0"/>
        <color rgb="FF0000FF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ont>
        <b/>
        <i val="0"/>
        <color rgb="FF0000FF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ont>
        <b/>
        <i val="0"/>
        <color rgb="FF0000FF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ont>
        <b/>
        <i val="0"/>
        <color rgb="FF0000FF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color theme="1"/>
      </font>
    </dxf>
    <dxf>
      <font>
        <b val="0"/>
        <i val="0"/>
        <color rgb="FF0000FF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color theme="1"/>
      </font>
    </dxf>
    <dxf>
      <font>
        <b val="0"/>
        <i val="0"/>
        <color rgb="FF0000FF"/>
      </font>
    </dxf>
    <dxf>
      <font>
        <b/>
        <i val="0"/>
        <color rgb="FF7030A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color theme="1"/>
      </font>
    </dxf>
    <dxf>
      <font>
        <b val="0"/>
        <i val="0"/>
        <color rgb="FF0000FF"/>
      </font>
    </dxf>
    <dxf>
      <font>
        <b/>
        <i val="0"/>
        <color rgb="FF7030A0"/>
      </font>
    </dxf>
    <dxf>
      <fill>
        <patternFill>
          <bgColor rgb="FFFF0000"/>
        </patternFill>
      </fill>
    </dxf>
    <dxf>
      <font>
        <b val="0"/>
        <i val="0"/>
        <color theme="1"/>
      </font>
    </dxf>
    <dxf>
      <font>
        <b/>
        <i val="0"/>
        <color theme="1"/>
      </font>
    </dxf>
    <dxf>
      <font>
        <b val="0"/>
        <i val="0"/>
        <color rgb="FF0000FF"/>
      </font>
    </dxf>
    <dxf>
      <font>
        <b/>
        <i val="0"/>
        <color rgb="FF0000FF"/>
      </font>
    </dxf>
    <dxf>
      <font>
        <b/>
        <i val="0"/>
        <color rgb="FF7030A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color theme="1"/>
      </font>
    </dxf>
    <dxf>
      <font>
        <b/>
        <i val="0"/>
        <color theme="1"/>
      </font>
    </dxf>
    <dxf>
      <font>
        <b val="0"/>
        <i val="0"/>
        <color rgb="FF0000FF"/>
      </font>
    </dxf>
    <dxf>
      <font>
        <b/>
        <i val="0"/>
        <color rgb="FF0000FF"/>
      </font>
    </dxf>
    <dxf>
      <font>
        <b/>
        <i val="0"/>
        <color rgb="FF7030A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color theme="1"/>
      </font>
    </dxf>
    <dxf>
      <font>
        <b/>
        <i val="0"/>
        <color theme="1"/>
      </font>
    </dxf>
    <dxf>
      <fill>
        <patternFill>
          <bgColor rgb="FFFF0000"/>
        </patternFill>
      </fill>
    </dxf>
    <dxf>
      <font>
        <b/>
        <i val="0"/>
        <color theme="1"/>
      </font>
    </dxf>
    <dxf>
      <fill>
        <patternFill>
          <bgColor rgb="FFFF0000"/>
        </patternFill>
      </fill>
    </dxf>
    <dxf>
      <font>
        <b/>
        <i val="0"/>
        <color theme="1"/>
      </font>
    </dxf>
    <dxf>
      <fill>
        <patternFill>
          <bgColor rgb="FFFF0000"/>
        </patternFill>
      </fill>
    </dxf>
    <dxf>
      <font>
        <b val="0"/>
        <i val="0"/>
        <color theme="1"/>
      </font>
    </dxf>
    <dxf>
      <font>
        <b/>
        <i val="0"/>
        <color theme="1"/>
      </font>
    </dxf>
    <dxf>
      <font>
        <b val="0"/>
        <i val="0"/>
        <color rgb="FF0000FF"/>
      </font>
    </dxf>
    <dxf>
      <font>
        <b/>
        <i val="0"/>
        <color rgb="FF0000FF"/>
      </font>
    </dxf>
    <dxf>
      <fill>
        <patternFill>
          <bgColor rgb="FFFF0000"/>
        </patternFill>
      </fill>
    </dxf>
    <dxf>
      <font>
        <b val="0"/>
        <i val="0"/>
        <color theme="1"/>
      </font>
    </dxf>
    <dxf>
      <font>
        <b/>
        <i val="0"/>
        <color theme="1"/>
      </font>
    </dxf>
    <dxf>
      <font>
        <b val="0"/>
        <i val="0"/>
        <color rgb="FF0000FF"/>
      </font>
    </dxf>
    <dxf>
      <font>
        <b/>
        <i val="0"/>
        <color rgb="FF0000FF"/>
      </font>
    </dxf>
    <dxf>
      <font>
        <b/>
        <i val="0"/>
        <color rgb="FF7030A0"/>
      </font>
    </dxf>
    <dxf>
      <font>
        <b val="0"/>
        <i val="0"/>
        <color theme="1"/>
      </font>
    </dxf>
    <dxf>
      <font>
        <b/>
        <i val="0"/>
        <color theme="1"/>
      </font>
    </dxf>
    <dxf>
      <font>
        <b val="0"/>
        <i val="0"/>
        <color rgb="FF0000FF"/>
      </font>
    </dxf>
    <dxf>
      <font>
        <b/>
        <i val="0"/>
        <color rgb="FF0000FF"/>
      </font>
    </dxf>
    <dxf>
      <font>
        <b/>
        <i val="0"/>
        <color rgb="FF7030A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  <color rgb="FFFFFF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105784</xdr:colOff>
      <xdr:row>2</xdr:row>
      <xdr:rowOff>71716</xdr:rowOff>
    </xdr:from>
    <xdr:to>
      <xdr:col>18</xdr:col>
      <xdr:colOff>52444</xdr:colOff>
      <xdr:row>11</xdr:row>
      <xdr:rowOff>98612</xdr:rowOff>
    </xdr:to>
    <xdr:grpSp>
      <xdr:nvGrpSpPr>
        <xdr:cNvPr id="28" name="그룹 27"/>
        <xdr:cNvGrpSpPr/>
      </xdr:nvGrpSpPr>
      <xdr:grpSpPr>
        <a:xfrm>
          <a:off x="365760" y="537881"/>
          <a:ext cx="10973249" cy="1801907"/>
          <a:chOff x="320936" y="663387"/>
          <a:chExt cx="10973249" cy="1801907"/>
        </a:xfrm>
      </xdr:grpSpPr>
      <xdr:pic>
        <xdr:nvPicPr>
          <xdr:cNvPr id="27" name="그림 26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685365" y="663387"/>
            <a:ext cx="9332259" cy="1178733"/>
          </a:xfrm>
          <a:prstGeom prst="rect">
            <a:avLst/>
          </a:prstGeom>
        </xdr:spPr>
      </xdr:pic>
      <xdr:cxnSp macro="">
        <xdr:nvCxnSpPr>
          <xdr:cNvPr id="5" name="직선 화살표 연결선 4"/>
          <xdr:cNvCxnSpPr/>
        </xdr:nvCxnSpPr>
        <xdr:spPr>
          <a:xfrm>
            <a:off x="1366007" y="1202558"/>
            <a:ext cx="645485" cy="272947"/>
          </a:xfrm>
          <a:prstGeom prst="straightConnector1">
            <a:avLst/>
          </a:prstGeom>
          <a:ln w="12700"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모서리가 둥근 직사각형 5"/>
          <xdr:cNvSpPr/>
        </xdr:nvSpPr>
        <xdr:spPr>
          <a:xfrm>
            <a:off x="320936" y="891702"/>
            <a:ext cx="1398551" cy="303274"/>
          </a:xfrm>
          <a:prstGeom prst="roundRect">
            <a:avLst/>
          </a:prstGeom>
          <a:solidFill>
            <a:schemeClr val="bg1">
              <a:lumMod val="95000"/>
            </a:schemeClr>
          </a:solidFill>
          <a:ln w="9525"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tIns="18000" rIns="36000" bIns="18000" rtlCol="0" anchor="t"/>
          <a:lstStyle/>
          <a:p>
            <a:pPr algn="l"/>
            <a:r>
              <a:rPr lang="ko-KR" altLang="en-US" sz="1000" b="1">
                <a:solidFill>
                  <a:srgbClr val="0000FF"/>
                </a:solidFill>
              </a:rPr>
              <a:t>초기값 또는 참고값 셀</a:t>
            </a:r>
          </a:p>
        </xdr:txBody>
      </xdr:sp>
      <xdr:cxnSp macro="">
        <xdr:nvCxnSpPr>
          <xdr:cNvPr id="7" name="직선 화살표 연결선 6"/>
          <xdr:cNvCxnSpPr>
            <a:stCxn id="8" idx="0"/>
          </xdr:cNvCxnSpPr>
        </xdr:nvCxnSpPr>
        <xdr:spPr>
          <a:xfrm flipV="1">
            <a:off x="2645451" y="1649887"/>
            <a:ext cx="526378" cy="227456"/>
          </a:xfrm>
          <a:prstGeom prst="straightConnector1">
            <a:avLst/>
          </a:prstGeom>
          <a:ln w="12700"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모서리가 둥근 직사각형 7"/>
          <xdr:cNvSpPr/>
        </xdr:nvSpPr>
        <xdr:spPr>
          <a:xfrm>
            <a:off x="2088336" y="1877343"/>
            <a:ext cx="1114230" cy="303274"/>
          </a:xfrm>
          <a:prstGeom prst="roundRect">
            <a:avLst/>
          </a:prstGeom>
          <a:solidFill>
            <a:schemeClr val="bg1">
              <a:lumMod val="95000"/>
            </a:schemeClr>
          </a:solidFill>
          <a:ln w="9525"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tIns="18000" rIns="36000" bIns="18000" rtlCol="0" anchor="t"/>
          <a:lstStyle/>
          <a:p>
            <a:pPr algn="l"/>
            <a:r>
              <a:rPr lang="ko-KR" altLang="en-US" sz="1000" b="1">
                <a:solidFill>
                  <a:srgbClr val="0000FF"/>
                </a:solidFill>
              </a:rPr>
              <a:t>입력이 필요한 셀</a:t>
            </a:r>
          </a:p>
        </xdr:txBody>
      </xdr:sp>
      <xdr:cxnSp macro="">
        <xdr:nvCxnSpPr>
          <xdr:cNvPr id="9" name="직선 화살표 연결선 8"/>
          <xdr:cNvCxnSpPr/>
        </xdr:nvCxnSpPr>
        <xdr:spPr>
          <a:xfrm flipH="1" flipV="1">
            <a:off x="7571127" y="1691945"/>
            <a:ext cx="195951" cy="235037"/>
          </a:xfrm>
          <a:prstGeom prst="straightConnector1">
            <a:avLst/>
          </a:prstGeom>
          <a:ln w="12700"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모서리가 둥근 직사각형 9"/>
          <xdr:cNvSpPr/>
        </xdr:nvSpPr>
        <xdr:spPr>
          <a:xfrm>
            <a:off x="7329070" y="1926983"/>
            <a:ext cx="1045071" cy="538311"/>
          </a:xfrm>
          <a:prstGeom prst="roundRect">
            <a:avLst/>
          </a:prstGeom>
          <a:solidFill>
            <a:schemeClr val="bg1">
              <a:lumMod val="95000"/>
            </a:schemeClr>
          </a:solidFill>
          <a:ln w="9525"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tIns="18000" rIns="36000" bIns="18000" rtlCol="0" anchor="t"/>
          <a:lstStyle/>
          <a:p>
            <a:pPr algn="l"/>
            <a:r>
              <a:rPr lang="ko-KR" altLang="en-US" sz="1000" b="1">
                <a:solidFill>
                  <a:srgbClr val="0000FF"/>
                </a:solidFill>
              </a:rPr>
              <a:t>자동계산 또는</a:t>
            </a:r>
            <a:endParaRPr lang="en-US" altLang="ko-KR" sz="1000" b="1">
              <a:solidFill>
                <a:srgbClr val="0000FF"/>
              </a:solidFill>
            </a:endParaRPr>
          </a:p>
          <a:p>
            <a:pPr algn="l"/>
            <a:r>
              <a:rPr lang="ko-KR" altLang="en-US" sz="1000" b="1">
                <a:solidFill>
                  <a:srgbClr val="0000FF"/>
                </a:solidFill>
              </a:rPr>
              <a:t>자동선택 셀</a:t>
            </a:r>
          </a:p>
        </xdr:txBody>
      </xdr:sp>
      <xdr:cxnSp macro="">
        <xdr:nvCxnSpPr>
          <xdr:cNvPr id="11" name="직선 화살표 연결선 10"/>
          <xdr:cNvCxnSpPr/>
        </xdr:nvCxnSpPr>
        <xdr:spPr>
          <a:xfrm flipH="1" flipV="1">
            <a:off x="10456591" y="1642306"/>
            <a:ext cx="195951" cy="235037"/>
          </a:xfrm>
          <a:prstGeom prst="straightConnector1">
            <a:avLst/>
          </a:prstGeom>
          <a:ln w="12700"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모서리가 둥근 직사각형 11"/>
          <xdr:cNvSpPr/>
        </xdr:nvSpPr>
        <xdr:spPr>
          <a:xfrm>
            <a:off x="10249114" y="1884925"/>
            <a:ext cx="1045071" cy="538311"/>
          </a:xfrm>
          <a:prstGeom prst="roundRect">
            <a:avLst/>
          </a:prstGeom>
          <a:solidFill>
            <a:schemeClr val="bg1">
              <a:lumMod val="95000"/>
            </a:schemeClr>
          </a:solidFill>
          <a:ln w="9525"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tIns="18000" rIns="36000" bIns="18000" rtlCol="0" anchor="t"/>
          <a:lstStyle/>
          <a:p>
            <a:pPr algn="l"/>
            <a:r>
              <a:rPr lang="ko-KR" altLang="en-US" sz="1000" b="1">
                <a:solidFill>
                  <a:srgbClr val="0000FF"/>
                </a:solidFill>
              </a:rPr>
              <a:t>입력누락 또는</a:t>
            </a:r>
            <a:endParaRPr lang="en-US" altLang="ko-KR" sz="1000" b="1">
              <a:solidFill>
                <a:srgbClr val="0000FF"/>
              </a:solidFill>
            </a:endParaRPr>
          </a:p>
          <a:p>
            <a:pPr algn="l"/>
            <a:r>
              <a:rPr lang="ko-KR" altLang="en-US" sz="1000" b="1">
                <a:solidFill>
                  <a:srgbClr val="0000FF"/>
                </a:solidFill>
              </a:rPr>
              <a:t>입력오류 셀</a:t>
            </a:r>
          </a:p>
        </xdr:txBody>
      </xdr:sp>
      <xdr:cxnSp macro="">
        <xdr:nvCxnSpPr>
          <xdr:cNvPr id="13" name="직선 화살표 연결선 12"/>
          <xdr:cNvCxnSpPr/>
        </xdr:nvCxnSpPr>
        <xdr:spPr>
          <a:xfrm flipH="1" flipV="1">
            <a:off x="6445361" y="1619560"/>
            <a:ext cx="130634" cy="318438"/>
          </a:xfrm>
          <a:prstGeom prst="straightConnector1">
            <a:avLst/>
          </a:prstGeom>
          <a:ln w="12700"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" name="모서리가 둥근 직사각형 13"/>
          <xdr:cNvSpPr/>
        </xdr:nvSpPr>
        <xdr:spPr>
          <a:xfrm>
            <a:off x="6122619" y="1907670"/>
            <a:ext cx="1045071" cy="280528"/>
          </a:xfrm>
          <a:prstGeom prst="roundRect">
            <a:avLst/>
          </a:prstGeom>
          <a:solidFill>
            <a:schemeClr val="bg1">
              <a:lumMod val="95000"/>
            </a:schemeClr>
          </a:solidFill>
          <a:ln w="9525"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tIns="18000" rIns="36000" bIns="18000" rtlCol="0" anchor="t"/>
          <a:lstStyle/>
          <a:p>
            <a:pPr algn="l"/>
            <a:r>
              <a:rPr lang="ko-KR" altLang="en-US" sz="1000" b="1">
                <a:solidFill>
                  <a:srgbClr val="0000FF"/>
                </a:solidFill>
              </a:rPr>
              <a:t>입력관련 설명</a:t>
            </a:r>
          </a:p>
        </xdr:txBody>
      </xdr:sp>
    </xdr:grpSp>
    <xdr:clientData/>
  </xdr:twoCellAnchor>
  <xdr:twoCellAnchor>
    <xdr:from>
      <xdr:col>3</xdr:col>
      <xdr:colOff>376518</xdr:colOff>
      <xdr:row>13</xdr:row>
      <xdr:rowOff>182880</xdr:rowOff>
    </xdr:from>
    <xdr:to>
      <xdr:col>19</xdr:col>
      <xdr:colOff>586740</xdr:colOff>
      <xdr:row>26</xdr:row>
      <xdr:rowOff>0</xdr:rowOff>
    </xdr:to>
    <xdr:grpSp>
      <xdr:nvGrpSpPr>
        <xdr:cNvPr id="30" name="그룹 29"/>
        <xdr:cNvGrpSpPr/>
      </xdr:nvGrpSpPr>
      <xdr:grpSpPr>
        <a:xfrm>
          <a:off x="1577789" y="2818504"/>
          <a:ext cx="10967869" cy="2381025"/>
          <a:chOff x="1577789" y="2818504"/>
          <a:chExt cx="10967869" cy="2381025"/>
        </a:xfrm>
      </xdr:grpSpPr>
      <xdr:pic>
        <xdr:nvPicPr>
          <xdr:cNvPr id="29" name="그림 28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577789" y="3299012"/>
            <a:ext cx="8459324" cy="1900517"/>
          </a:xfrm>
          <a:prstGeom prst="rect">
            <a:avLst/>
          </a:prstGeom>
        </xdr:spPr>
      </xdr:pic>
      <xdr:cxnSp macro="">
        <xdr:nvCxnSpPr>
          <xdr:cNvPr id="17" name="직선 화살표 연결선 16"/>
          <xdr:cNvCxnSpPr/>
        </xdr:nvCxnSpPr>
        <xdr:spPr>
          <a:xfrm flipH="1">
            <a:off x="4936227" y="3175011"/>
            <a:ext cx="15280" cy="280654"/>
          </a:xfrm>
          <a:prstGeom prst="straightConnector1">
            <a:avLst/>
          </a:prstGeom>
          <a:ln w="12700"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" name="모서리가 둥근 직사각형 17"/>
          <xdr:cNvSpPr/>
        </xdr:nvSpPr>
        <xdr:spPr>
          <a:xfrm>
            <a:off x="4470188" y="2864016"/>
            <a:ext cx="1421038" cy="295825"/>
          </a:xfrm>
          <a:prstGeom prst="roundRect">
            <a:avLst/>
          </a:prstGeom>
          <a:solidFill>
            <a:schemeClr val="bg1">
              <a:lumMod val="95000"/>
            </a:schemeClr>
          </a:solidFill>
          <a:ln w="9525"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tIns="18000" rIns="36000" bIns="18000" rtlCol="0" anchor="t"/>
          <a:lstStyle/>
          <a:p>
            <a:pPr algn="l"/>
            <a:r>
              <a:rPr lang="en-US" altLang="ko-KR" sz="1000" b="1">
                <a:solidFill>
                  <a:srgbClr val="0000FF"/>
                </a:solidFill>
              </a:rPr>
              <a:t>Factory Set </a:t>
            </a:r>
            <a:r>
              <a:rPr lang="ko-KR" altLang="en-US" sz="1000" b="1">
                <a:solidFill>
                  <a:srgbClr val="0000FF"/>
                </a:solidFill>
              </a:rPr>
              <a:t>값 </a:t>
            </a:r>
            <a:r>
              <a:rPr lang="en-US" altLang="ko-KR" sz="1000" b="1">
                <a:solidFill>
                  <a:srgbClr val="0000FF"/>
                </a:solidFill>
              </a:rPr>
              <a:t>(</a:t>
            </a:r>
            <a:r>
              <a:rPr lang="ko-KR" altLang="en-US" sz="1000" b="1">
                <a:solidFill>
                  <a:srgbClr val="0000FF"/>
                </a:solidFill>
              </a:rPr>
              <a:t>초기 값</a:t>
            </a:r>
            <a:r>
              <a:rPr lang="en-US" altLang="ko-KR" sz="1000" b="1">
                <a:solidFill>
                  <a:srgbClr val="0000FF"/>
                </a:solidFill>
              </a:rPr>
              <a:t>)</a:t>
            </a:r>
            <a:endParaRPr lang="ko-KR" altLang="en-US" sz="1000" b="1">
              <a:solidFill>
                <a:srgbClr val="0000FF"/>
              </a:solidFill>
            </a:endParaRPr>
          </a:p>
        </xdr:txBody>
      </xdr:sp>
      <xdr:cxnSp macro="">
        <xdr:nvCxnSpPr>
          <xdr:cNvPr id="19" name="직선 화살표 연결선 18"/>
          <xdr:cNvCxnSpPr/>
        </xdr:nvCxnSpPr>
        <xdr:spPr>
          <a:xfrm flipH="1">
            <a:off x="7373384" y="3106744"/>
            <a:ext cx="30560" cy="326166"/>
          </a:xfrm>
          <a:prstGeom prst="straightConnector1">
            <a:avLst/>
          </a:prstGeom>
          <a:ln w="12700"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0" name="모서리가 둥근 직사각형 19"/>
          <xdr:cNvSpPr/>
        </xdr:nvSpPr>
        <xdr:spPr>
          <a:xfrm>
            <a:off x="6800385" y="2841260"/>
            <a:ext cx="2253797" cy="295825"/>
          </a:xfrm>
          <a:prstGeom prst="roundRect">
            <a:avLst/>
          </a:prstGeom>
          <a:solidFill>
            <a:schemeClr val="bg1">
              <a:lumMod val="95000"/>
            </a:schemeClr>
          </a:solidFill>
          <a:ln w="9525"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tIns="18000" rIns="36000" bIns="18000" rtlCol="0" anchor="t"/>
          <a:lstStyle/>
          <a:p>
            <a:pPr marL="0" marR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ko-KR" sz="1000" b="1">
                <a:solidFill>
                  <a:srgbClr val="0000FF"/>
                </a:solidFill>
              </a:rPr>
              <a:t>"1_</a:t>
            </a:r>
            <a:r>
              <a:rPr lang="ko-KR" altLang="en-US" sz="1000" b="1">
                <a:solidFill>
                  <a:srgbClr val="0000FF"/>
                </a:solidFill>
              </a:rPr>
              <a:t>시스템정보</a:t>
            </a:r>
            <a:r>
              <a:rPr lang="en-US" altLang="ko-KR" sz="1000" b="1">
                <a:solidFill>
                  <a:srgbClr val="0000FF"/>
                </a:solidFill>
              </a:rPr>
              <a:t>"</a:t>
            </a:r>
            <a:r>
              <a:rPr lang="ko-KR" altLang="en-US" sz="1000" b="1">
                <a:solidFill>
                  <a:srgbClr val="0000FF"/>
                </a:solidFill>
              </a:rPr>
              <a:t>에서 입력한 </a:t>
            </a:r>
            <a:r>
              <a:rPr lang="en-US" altLang="ko-KR" sz="1100" b="1">
                <a:solidFill>
                  <a:srgbClr val="0000FF"/>
                </a:solidFill>
                <a:effectLst/>
                <a:latin typeface="+mn-lt"/>
                <a:ea typeface="+mn-ea"/>
                <a:cs typeface="+mn-cs"/>
              </a:rPr>
              <a:t>Drive No</a:t>
            </a:r>
            <a:endParaRPr lang="ko-KR" altLang="ko-KR" sz="1000">
              <a:solidFill>
                <a:srgbClr val="0000FF"/>
              </a:solidFill>
              <a:effectLst/>
            </a:endParaRPr>
          </a:p>
          <a:p>
            <a:pPr algn="l"/>
            <a:endParaRPr lang="ko-KR" altLang="en-US" sz="1000" b="1">
              <a:solidFill>
                <a:srgbClr val="0000FF"/>
              </a:solidFill>
            </a:endParaRPr>
          </a:p>
        </xdr:txBody>
      </xdr:sp>
      <xdr:sp macro="" textlink="">
        <xdr:nvSpPr>
          <xdr:cNvPr id="21" name="모서리가 둥근 직사각형 20"/>
          <xdr:cNvSpPr/>
        </xdr:nvSpPr>
        <xdr:spPr>
          <a:xfrm>
            <a:off x="9260462" y="2818504"/>
            <a:ext cx="3285196" cy="326166"/>
          </a:xfrm>
          <a:prstGeom prst="roundRect">
            <a:avLst/>
          </a:prstGeom>
          <a:solidFill>
            <a:schemeClr val="bg1">
              <a:lumMod val="95000"/>
            </a:schemeClr>
          </a:solidFill>
          <a:ln w="9525"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tIns="18000" rIns="36000" bIns="18000" rtlCol="0" anchor="t"/>
          <a:lstStyle/>
          <a:p>
            <a:pPr marL="0" marR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ko-KR" sz="1000" b="1">
                <a:solidFill>
                  <a:srgbClr val="0000FF"/>
                </a:solidFill>
              </a:rPr>
              <a:t>"1_</a:t>
            </a:r>
            <a:r>
              <a:rPr lang="ko-KR" altLang="en-US" sz="1000" b="1">
                <a:solidFill>
                  <a:srgbClr val="0000FF"/>
                </a:solidFill>
              </a:rPr>
              <a:t>시스템정보</a:t>
            </a:r>
            <a:r>
              <a:rPr lang="en-US" altLang="ko-KR" sz="1000" b="1">
                <a:solidFill>
                  <a:srgbClr val="0000FF"/>
                </a:solidFill>
              </a:rPr>
              <a:t>"</a:t>
            </a:r>
            <a:r>
              <a:rPr lang="ko-KR" altLang="en-US" sz="1000" b="1">
                <a:solidFill>
                  <a:srgbClr val="0000FF"/>
                </a:solidFill>
              </a:rPr>
              <a:t>에서 </a:t>
            </a:r>
            <a:r>
              <a:rPr lang="en-US" altLang="ko-KR" sz="1000" b="1">
                <a:solidFill>
                  <a:srgbClr val="0000FF"/>
                </a:solidFill>
              </a:rPr>
              <a:t>Drive</a:t>
            </a:r>
            <a:r>
              <a:rPr lang="ko-KR" altLang="en-US" sz="1000" b="1" baseline="0">
                <a:solidFill>
                  <a:srgbClr val="0000FF"/>
                </a:solidFill>
              </a:rPr>
              <a:t> </a:t>
            </a:r>
            <a:r>
              <a:rPr lang="en-US" altLang="ko-KR" sz="1000" b="1" baseline="0">
                <a:solidFill>
                  <a:srgbClr val="0000FF"/>
                </a:solidFill>
              </a:rPr>
              <a:t>Model</a:t>
            </a:r>
            <a:r>
              <a:rPr lang="ko-KR" altLang="en-US" sz="1000" b="1" baseline="0">
                <a:solidFill>
                  <a:srgbClr val="0000FF"/>
                </a:solidFill>
              </a:rPr>
              <a:t>이 </a:t>
            </a:r>
            <a:r>
              <a:rPr lang="ko-KR" altLang="en-US" sz="1000" b="1" baseline="0">
                <a:solidFill>
                  <a:srgbClr val="0000FF"/>
                </a:solidFill>
                <a:effectLst/>
              </a:rPr>
              <a:t>선택되지 않은 경우</a:t>
            </a:r>
            <a:endParaRPr lang="ko-KR" altLang="ko-KR" sz="1000">
              <a:solidFill>
                <a:srgbClr val="0000FF"/>
              </a:solidFill>
              <a:effectLst/>
            </a:endParaRPr>
          </a:p>
          <a:p>
            <a:pPr algn="l"/>
            <a:endParaRPr lang="ko-KR" altLang="en-US" sz="1000" b="1">
              <a:solidFill>
                <a:srgbClr val="0000FF"/>
              </a:solidFill>
            </a:endParaRPr>
          </a:p>
        </xdr:txBody>
      </xdr:sp>
      <xdr:cxnSp macro="">
        <xdr:nvCxnSpPr>
          <xdr:cNvPr id="22" name="직선 화살표 연결선 21"/>
          <xdr:cNvCxnSpPr/>
        </xdr:nvCxnSpPr>
        <xdr:spPr>
          <a:xfrm flipH="1">
            <a:off x="9703581" y="3152255"/>
            <a:ext cx="129880" cy="280654"/>
          </a:xfrm>
          <a:prstGeom prst="straightConnector1">
            <a:avLst/>
          </a:prstGeom>
          <a:ln w="12700"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3" name="모서리가 둥근 직사각형 22"/>
          <xdr:cNvSpPr/>
        </xdr:nvSpPr>
        <xdr:spPr>
          <a:xfrm>
            <a:off x="8351303" y="3766661"/>
            <a:ext cx="2345477" cy="326166"/>
          </a:xfrm>
          <a:prstGeom prst="roundRect">
            <a:avLst/>
          </a:prstGeom>
          <a:solidFill>
            <a:schemeClr val="bg1">
              <a:lumMod val="95000"/>
            </a:schemeClr>
          </a:solidFill>
          <a:ln w="9525"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tIns="18000" rIns="36000" bIns="18000" rtlCol="0" anchor="t"/>
          <a:lstStyle/>
          <a:p>
            <a:pPr marL="0" marR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ko-KR" altLang="en-US" sz="1000" b="1">
                <a:solidFill>
                  <a:srgbClr val="0000FF"/>
                </a:solidFill>
              </a:rPr>
              <a:t>입력정보에 의해 </a:t>
            </a:r>
            <a:r>
              <a:rPr lang="en-US" altLang="ko-KR" sz="1000" b="1">
                <a:solidFill>
                  <a:srgbClr val="0000FF"/>
                </a:solidFill>
              </a:rPr>
              <a:t>Factory Set</a:t>
            </a:r>
            <a:r>
              <a:rPr lang="ko-KR" altLang="en-US" sz="1000" b="1">
                <a:solidFill>
                  <a:srgbClr val="0000FF"/>
                </a:solidFill>
              </a:rPr>
              <a:t>과 다른 값</a:t>
            </a:r>
          </a:p>
        </xdr:txBody>
      </xdr:sp>
      <xdr:cxnSp macro="">
        <xdr:nvCxnSpPr>
          <xdr:cNvPr id="24" name="직선 화살표 연결선 23"/>
          <xdr:cNvCxnSpPr>
            <a:stCxn id="23" idx="1"/>
          </xdr:cNvCxnSpPr>
        </xdr:nvCxnSpPr>
        <xdr:spPr>
          <a:xfrm flipH="1" flipV="1">
            <a:off x="7740104" y="3834928"/>
            <a:ext cx="611199" cy="94816"/>
          </a:xfrm>
          <a:prstGeom prst="straightConnector1">
            <a:avLst/>
          </a:prstGeom>
          <a:ln w="12700"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" name="모서리가 둥근 직사각형 24"/>
          <xdr:cNvSpPr/>
        </xdr:nvSpPr>
        <xdr:spPr>
          <a:xfrm>
            <a:off x="8358943" y="4650702"/>
            <a:ext cx="1688438" cy="326166"/>
          </a:xfrm>
          <a:prstGeom prst="roundRect">
            <a:avLst/>
          </a:prstGeom>
          <a:solidFill>
            <a:schemeClr val="bg1">
              <a:lumMod val="95000"/>
            </a:schemeClr>
          </a:solidFill>
          <a:ln w="9525"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tIns="18000" rIns="36000" bIns="18000" rtlCol="0" anchor="t"/>
          <a:lstStyle/>
          <a:p>
            <a:pPr marL="0" marR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ko-KR" altLang="en-US" sz="1000" b="1">
                <a:solidFill>
                  <a:srgbClr val="0000FF"/>
                </a:solidFill>
              </a:rPr>
              <a:t>필요시 추가 입력 및 선택</a:t>
            </a:r>
          </a:p>
        </xdr:txBody>
      </xdr:sp>
      <xdr:cxnSp macro="">
        <xdr:nvCxnSpPr>
          <xdr:cNvPr id="26" name="직선 화살표 연결선 25"/>
          <xdr:cNvCxnSpPr/>
        </xdr:nvCxnSpPr>
        <xdr:spPr>
          <a:xfrm flipH="1" flipV="1">
            <a:off x="7732464" y="4681043"/>
            <a:ext cx="611199" cy="94816"/>
          </a:xfrm>
          <a:prstGeom prst="straightConnector1">
            <a:avLst/>
          </a:prstGeom>
          <a:ln w="12700"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73</xdr:row>
          <xdr:rowOff>99060</xdr:rowOff>
        </xdr:from>
        <xdr:to>
          <xdr:col>5</xdr:col>
          <xdr:colOff>777240</xdr:colOff>
          <xdr:row>102</xdr:row>
          <xdr:rowOff>83820</xdr:rowOff>
        </xdr:to>
        <xdr:sp macro="" textlink="">
          <xdr:nvSpPr>
            <xdr:cNvPr id="65538" name="Object 2" hidden="1">
              <a:extLst>
                <a:ext uri="{63B3BB69-23CF-44E3-9099-C40C66FF867C}">
                  <a14:compatExt spid="_x0000_s65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161365</xdr:colOff>
      <xdr:row>2</xdr:row>
      <xdr:rowOff>44825</xdr:rowOff>
    </xdr:from>
    <xdr:to>
      <xdr:col>9</xdr:col>
      <xdr:colOff>572851</xdr:colOff>
      <xdr:row>24</xdr:row>
      <xdr:rowOff>83170</xdr:rowOff>
    </xdr:to>
    <xdr:grpSp>
      <xdr:nvGrpSpPr>
        <xdr:cNvPr id="192" name="그룹 191"/>
        <xdr:cNvGrpSpPr/>
      </xdr:nvGrpSpPr>
      <xdr:grpSpPr>
        <a:xfrm>
          <a:off x="161365" y="639185"/>
          <a:ext cx="6446526" cy="4899905"/>
          <a:chOff x="161365" y="641173"/>
          <a:chExt cx="6434599" cy="4848884"/>
        </a:xfrm>
      </xdr:grpSpPr>
      <xdr:pic>
        <xdr:nvPicPr>
          <xdr:cNvPr id="191" name="그림 190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61365" y="641173"/>
            <a:ext cx="6434599" cy="4848884"/>
          </a:xfrm>
          <a:prstGeom prst="rect">
            <a:avLst/>
          </a:prstGeom>
          <a:ln>
            <a:solidFill>
              <a:schemeClr val="tx1"/>
            </a:solidFill>
          </a:ln>
        </xdr:spPr>
      </xdr:pic>
      <xdr:grpSp>
        <xdr:nvGrpSpPr>
          <xdr:cNvPr id="6" name="그룹 5"/>
          <xdr:cNvGrpSpPr/>
        </xdr:nvGrpSpPr>
        <xdr:grpSpPr>
          <a:xfrm>
            <a:off x="858896" y="822634"/>
            <a:ext cx="5150508" cy="2986552"/>
            <a:chOff x="862255" y="11510928"/>
            <a:chExt cx="5174999" cy="3014184"/>
          </a:xfrm>
        </xdr:grpSpPr>
        <xdr:sp macro="" textlink="">
          <xdr:nvSpPr>
            <xdr:cNvPr id="7" name="직사각형 6"/>
            <xdr:cNvSpPr/>
          </xdr:nvSpPr>
          <xdr:spPr>
            <a:xfrm>
              <a:off x="2204624" y="11825653"/>
              <a:ext cx="311114" cy="133809"/>
            </a:xfrm>
            <a:prstGeom prst="rect">
              <a:avLst/>
            </a:prstGeom>
            <a:solidFill>
              <a:schemeClr val="bg1"/>
            </a:solidFill>
            <a:ln w="635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18000" tIns="18000" rIns="18000" bIns="18000" rtlCol="0" anchor="ctr" anchorCtr="0">
              <a:noAutofit/>
            </a:bodyPr>
            <a:lstStyle/>
            <a:p>
              <a:pPr algn="ctr"/>
              <a:r>
                <a:rPr lang="en-US" altLang="ko-KR" sz="900">
                  <a:solidFill>
                    <a:schemeClr val="tx1"/>
                  </a:solidFill>
                  <a:latin typeface="+mn-ea"/>
                  <a:ea typeface="+mn-ea"/>
                </a:rPr>
                <a:t>30Hz</a:t>
              </a:r>
              <a:endParaRPr lang="ko-KR" altLang="en-US" sz="900">
                <a:solidFill>
                  <a:schemeClr val="tx1"/>
                </a:solidFill>
                <a:latin typeface="+mn-ea"/>
                <a:ea typeface="+mn-ea"/>
              </a:endParaRPr>
            </a:p>
          </xdr:txBody>
        </xdr:sp>
        <xdr:sp macro="" textlink="">
          <xdr:nvSpPr>
            <xdr:cNvPr id="8" name="사각형 설명선 7"/>
            <xdr:cNvSpPr/>
          </xdr:nvSpPr>
          <xdr:spPr>
            <a:xfrm>
              <a:off x="2272582" y="12265584"/>
              <a:ext cx="932308" cy="221954"/>
            </a:xfrm>
            <a:prstGeom prst="wedgeRectCallout">
              <a:avLst>
                <a:gd name="adj1" fmla="val 70035"/>
                <a:gd name="adj2" fmla="val 33747"/>
              </a:avLst>
            </a:prstGeom>
            <a:solidFill>
              <a:schemeClr val="bg1"/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36000" tIns="0" rIns="36000" bIns="0" rtlCol="0" anchor="ctr" anchorCtr="0">
              <a:noAutofit/>
            </a:bodyPr>
            <a:lstStyle/>
            <a:p>
              <a:pPr algn="l"/>
              <a:r>
                <a:rPr lang="en-US" altLang="ko-KR" sz="1000">
                  <a:solidFill>
                    <a:schemeClr val="tx1"/>
                  </a:solidFill>
                  <a:latin typeface="+mn-ea"/>
                  <a:ea typeface="+mn-ea"/>
                </a:rPr>
                <a:t>FreqReference</a:t>
              </a:r>
              <a:endParaRPr lang="ko-KR" altLang="en-US" sz="1000">
                <a:solidFill>
                  <a:schemeClr val="tx1"/>
                </a:solidFill>
                <a:latin typeface="+mn-ea"/>
                <a:ea typeface="+mn-ea"/>
              </a:endParaRPr>
            </a:p>
          </xdr:txBody>
        </xdr:sp>
        <xdr:sp macro="" textlink="">
          <xdr:nvSpPr>
            <xdr:cNvPr id="9" name="사각형 설명선 8"/>
            <xdr:cNvSpPr/>
          </xdr:nvSpPr>
          <xdr:spPr>
            <a:xfrm>
              <a:off x="3583470" y="11510928"/>
              <a:ext cx="1122598" cy="166943"/>
            </a:xfrm>
            <a:prstGeom prst="wedgeRectCallout">
              <a:avLst>
                <a:gd name="adj1" fmla="val -59024"/>
                <a:gd name="adj2" fmla="val 208247"/>
              </a:avLst>
            </a:prstGeom>
            <a:solidFill>
              <a:schemeClr val="bg1"/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36000" tIns="0" rIns="36000" bIns="0" rtlCol="0" anchor="ctr" anchorCtr="0">
              <a:noAutofit/>
            </a:bodyPr>
            <a:lstStyle/>
            <a:p>
              <a:pPr algn="l"/>
              <a:r>
                <a:rPr lang="en-US" altLang="ko-KR" sz="1000">
                  <a:solidFill>
                    <a:schemeClr val="tx1"/>
                  </a:solidFill>
                  <a:latin typeface="+mn-ea"/>
                  <a:ea typeface="+mn-ea"/>
                </a:rPr>
                <a:t>Output</a:t>
              </a:r>
              <a:r>
                <a:rPr lang="en-US" altLang="ko-KR" sz="1000" baseline="0">
                  <a:solidFill>
                    <a:schemeClr val="tx1"/>
                  </a:solidFill>
                  <a:latin typeface="+mn-ea"/>
                  <a:ea typeface="+mn-ea"/>
                </a:rPr>
                <a:t> Frequency</a:t>
              </a:r>
              <a:endParaRPr lang="ko-KR" altLang="en-US" sz="1000">
                <a:solidFill>
                  <a:schemeClr val="tx1"/>
                </a:solidFill>
                <a:latin typeface="+mn-ea"/>
                <a:ea typeface="+mn-ea"/>
              </a:endParaRPr>
            </a:p>
          </xdr:txBody>
        </xdr:sp>
        <xdr:sp macro="" textlink="">
          <xdr:nvSpPr>
            <xdr:cNvPr id="10" name="사각형 설명선 9"/>
            <xdr:cNvSpPr/>
          </xdr:nvSpPr>
          <xdr:spPr>
            <a:xfrm>
              <a:off x="2114466" y="14258583"/>
              <a:ext cx="933864" cy="161292"/>
            </a:xfrm>
            <a:prstGeom prst="wedgeRectCallout">
              <a:avLst>
                <a:gd name="adj1" fmla="val 41166"/>
                <a:gd name="adj2" fmla="val -223338"/>
              </a:avLst>
            </a:prstGeom>
            <a:solidFill>
              <a:schemeClr val="bg1"/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36000" tIns="0" rIns="36000" bIns="0" rtlCol="0" anchor="ctr" anchorCtr="0">
              <a:noAutofit/>
            </a:bodyPr>
            <a:lstStyle/>
            <a:p>
              <a:pPr algn="l"/>
              <a:r>
                <a:rPr lang="en-US" altLang="ko-KR" sz="1000">
                  <a:solidFill>
                    <a:schemeClr val="tx1"/>
                  </a:solidFill>
                  <a:latin typeface="+mn-ea"/>
                  <a:ea typeface="+mn-ea"/>
                </a:rPr>
                <a:t>Motor Current</a:t>
              </a:r>
              <a:endParaRPr lang="ko-KR" altLang="en-US" sz="1000">
                <a:solidFill>
                  <a:schemeClr val="tx1"/>
                </a:solidFill>
                <a:latin typeface="+mn-ea"/>
                <a:ea typeface="+mn-ea"/>
              </a:endParaRPr>
            </a:p>
          </xdr:txBody>
        </xdr:sp>
        <xdr:sp macro="" textlink="">
          <xdr:nvSpPr>
            <xdr:cNvPr id="11" name="사각형 설명선 10"/>
            <xdr:cNvSpPr/>
          </xdr:nvSpPr>
          <xdr:spPr>
            <a:xfrm>
              <a:off x="3584740" y="12889808"/>
              <a:ext cx="933257" cy="168786"/>
            </a:xfrm>
            <a:prstGeom prst="wedgeRectCallout">
              <a:avLst>
                <a:gd name="adj1" fmla="val -64801"/>
                <a:gd name="adj2" fmla="val 174086"/>
              </a:avLst>
            </a:prstGeom>
            <a:solidFill>
              <a:schemeClr val="bg1"/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36000" tIns="0" rIns="36000" bIns="0" rtlCol="0" anchor="ctr" anchorCtr="0">
              <a:noAutofit/>
            </a:bodyPr>
            <a:lstStyle/>
            <a:p>
              <a:pPr algn="l"/>
              <a:r>
                <a:rPr lang="en-US" altLang="ko-KR" sz="1000">
                  <a:solidFill>
                    <a:schemeClr val="tx1"/>
                  </a:solidFill>
                  <a:latin typeface="+mn-ea"/>
                  <a:ea typeface="+mn-ea"/>
                </a:rPr>
                <a:t>Motor Voltage</a:t>
              </a:r>
              <a:endParaRPr lang="ko-KR" altLang="en-US" sz="1000">
                <a:solidFill>
                  <a:schemeClr val="tx1"/>
                </a:solidFill>
                <a:latin typeface="+mn-ea"/>
                <a:ea typeface="+mn-ea"/>
              </a:endParaRPr>
            </a:p>
          </xdr:txBody>
        </xdr:sp>
        <xdr:sp macro="" textlink="">
          <xdr:nvSpPr>
            <xdr:cNvPr id="12" name="직사각형 11"/>
            <xdr:cNvSpPr/>
          </xdr:nvSpPr>
          <xdr:spPr>
            <a:xfrm>
              <a:off x="1108783" y="12114048"/>
              <a:ext cx="254666" cy="139396"/>
            </a:xfrm>
            <a:prstGeom prst="rect">
              <a:avLst/>
            </a:prstGeom>
            <a:solidFill>
              <a:schemeClr val="bg1"/>
            </a:solidFill>
            <a:ln w="635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18000" tIns="18000" rIns="18000" bIns="18000" rtlCol="0" anchor="ctr" anchorCtr="0">
              <a:noAutofit/>
            </a:bodyPr>
            <a:lstStyle/>
            <a:p>
              <a:pPr algn="ctr"/>
              <a:r>
                <a:rPr lang="en-US" altLang="ko-KR" sz="900">
                  <a:solidFill>
                    <a:schemeClr val="tx1"/>
                  </a:solidFill>
                  <a:latin typeface="+mn-ea"/>
                  <a:ea typeface="+mn-ea"/>
                </a:rPr>
                <a:t>0Hz</a:t>
              </a:r>
              <a:endParaRPr lang="ko-KR" altLang="en-US" sz="900">
                <a:solidFill>
                  <a:schemeClr val="tx1"/>
                </a:solidFill>
                <a:latin typeface="+mn-ea"/>
                <a:ea typeface="+mn-ea"/>
              </a:endParaRPr>
            </a:p>
          </xdr:txBody>
        </xdr:sp>
        <xdr:sp macro="" textlink="">
          <xdr:nvSpPr>
            <xdr:cNvPr id="13" name="직사각형 12"/>
            <xdr:cNvSpPr/>
          </xdr:nvSpPr>
          <xdr:spPr>
            <a:xfrm>
              <a:off x="3019428" y="13149263"/>
              <a:ext cx="309451" cy="132531"/>
            </a:xfrm>
            <a:prstGeom prst="rect">
              <a:avLst/>
            </a:prstGeom>
            <a:solidFill>
              <a:schemeClr val="bg1"/>
            </a:solidFill>
            <a:ln w="635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18000" tIns="18000" rIns="18000" bIns="18000" rtlCol="0" anchor="ctr" anchorCtr="0">
              <a:noAutofit/>
            </a:bodyPr>
            <a:lstStyle/>
            <a:p>
              <a:pPr algn="ctr"/>
              <a:r>
                <a:rPr lang="en-US" altLang="ko-KR" sz="900">
                  <a:solidFill>
                    <a:schemeClr val="tx1"/>
                  </a:solidFill>
                  <a:latin typeface="+mn-ea"/>
                  <a:ea typeface="+mn-ea"/>
                </a:rPr>
                <a:t>220V</a:t>
              </a:r>
              <a:endParaRPr lang="ko-KR" altLang="en-US" sz="900">
                <a:solidFill>
                  <a:schemeClr val="tx1"/>
                </a:solidFill>
                <a:latin typeface="+mn-ea"/>
                <a:ea typeface="+mn-ea"/>
              </a:endParaRPr>
            </a:p>
          </xdr:txBody>
        </xdr:sp>
        <xdr:sp macro="" textlink="">
          <xdr:nvSpPr>
            <xdr:cNvPr id="14" name="직사각형 13"/>
            <xdr:cNvSpPr/>
          </xdr:nvSpPr>
          <xdr:spPr>
            <a:xfrm>
              <a:off x="4020364" y="14419149"/>
              <a:ext cx="262476" cy="105963"/>
            </a:xfrm>
            <a:prstGeom prst="rect">
              <a:avLst/>
            </a:prstGeom>
            <a:solidFill>
              <a:schemeClr val="bg1"/>
            </a:solidFill>
            <a:ln w="635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18000" tIns="18000" rIns="18000" bIns="18000" rtlCol="0" anchor="ctr" anchorCtr="0">
              <a:noAutofit/>
            </a:bodyPr>
            <a:lstStyle/>
            <a:p>
              <a:pPr algn="ctr"/>
              <a:r>
                <a:rPr lang="en-US" altLang="ko-KR" sz="900">
                  <a:solidFill>
                    <a:schemeClr val="tx1"/>
                  </a:solidFill>
                  <a:latin typeface="+mn-ea"/>
                  <a:ea typeface="+mn-ea"/>
                </a:rPr>
                <a:t>13V</a:t>
              </a:r>
              <a:endParaRPr lang="ko-KR" altLang="en-US" sz="900">
                <a:solidFill>
                  <a:schemeClr val="tx1"/>
                </a:solidFill>
                <a:latin typeface="+mn-ea"/>
                <a:ea typeface="+mn-ea"/>
              </a:endParaRPr>
            </a:p>
          </xdr:txBody>
        </xdr:sp>
        <xdr:sp macro="" textlink="">
          <xdr:nvSpPr>
            <xdr:cNvPr id="15" name="직사각형 14"/>
            <xdr:cNvSpPr/>
          </xdr:nvSpPr>
          <xdr:spPr>
            <a:xfrm>
              <a:off x="1419589" y="12006101"/>
              <a:ext cx="309909" cy="121202"/>
            </a:xfrm>
            <a:prstGeom prst="rect">
              <a:avLst/>
            </a:prstGeom>
            <a:solidFill>
              <a:schemeClr val="bg1"/>
            </a:solidFill>
            <a:ln w="635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18000" tIns="18000" rIns="18000" bIns="18000" rtlCol="0" anchor="ctr" anchorCtr="0">
              <a:noAutofit/>
            </a:bodyPr>
            <a:lstStyle/>
            <a:p>
              <a:pPr algn="ctr"/>
              <a:r>
                <a:rPr lang="en-US" altLang="ko-KR" sz="900">
                  <a:solidFill>
                    <a:schemeClr val="tx1"/>
                  </a:solidFill>
                  <a:latin typeface="+mn-ea"/>
                  <a:ea typeface="+mn-ea"/>
                </a:rPr>
                <a:t>10Hz</a:t>
              </a:r>
              <a:endParaRPr lang="ko-KR" altLang="en-US" sz="900">
                <a:solidFill>
                  <a:schemeClr val="tx1"/>
                </a:solidFill>
                <a:latin typeface="+mn-ea"/>
                <a:ea typeface="+mn-ea"/>
              </a:endParaRPr>
            </a:p>
          </xdr:txBody>
        </xdr:sp>
        <xdr:sp macro="" textlink="">
          <xdr:nvSpPr>
            <xdr:cNvPr id="16" name="직사각형 15"/>
            <xdr:cNvSpPr/>
          </xdr:nvSpPr>
          <xdr:spPr>
            <a:xfrm>
              <a:off x="2212308" y="13672583"/>
              <a:ext cx="308500" cy="134036"/>
            </a:xfrm>
            <a:prstGeom prst="rect">
              <a:avLst/>
            </a:prstGeom>
            <a:solidFill>
              <a:schemeClr val="bg1"/>
            </a:solidFill>
            <a:ln w="635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18000" tIns="18000" rIns="18000" bIns="18000" rtlCol="0" anchor="ctr" anchorCtr="0">
              <a:noAutofit/>
            </a:bodyPr>
            <a:lstStyle/>
            <a:p>
              <a:pPr algn="ctr"/>
              <a:r>
                <a:rPr lang="en-US" altLang="ko-KR" sz="900">
                  <a:solidFill>
                    <a:schemeClr val="tx1"/>
                  </a:solidFill>
                  <a:latin typeface="+mn-ea"/>
                  <a:ea typeface="+mn-ea"/>
                </a:rPr>
                <a:t>112V</a:t>
              </a:r>
              <a:endParaRPr lang="ko-KR" altLang="en-US" sz="900">
                <a:solidFill>
                  <a:schemeClr val="tx1"/>
                </a:solidFill>
                <a:latin typeface="+mn-ea"/>
                <a:ea typeface="+mn-ea"/>
              </a:endParaRPr>
            </a:p>
          </xdr:txBody>
        </xdr:sp>
        <xdr:sp macro="" textlink="">
          <xdr:nvSpPr>
            <xdr:cNvPr id="17" name="직사각형 16"/>
            <xdr:cNvSpPr/>
          </xdr:nvSpPr>
          <xdr:spPr>
            <a:xfrm>
              <a:off x="1100006" y="14208270"/>
              <a:ext cx="225697" cy="133427"/>
            </a:xfrm>
            <a:prstGeom prst="rect">
              <a:avLst/>
            </a:prstGeom>
            <a:solidFill>
              <a:schemeClr val="bg1"/>
            </a:solidFill>
            <a:ln w="635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18000" rIns="0" bIns="18000" rtlCol="0" anchor="ctr" anchorCtr="0">
              <a:noAutofit/>
            </a:bodyPr>
            <a:lstStyle/>
            <a:p>
              <a:pPr algn="ctr"/>
              <a:r>
                <a:rPr lang="en-US" altLang="ko-KR" sz="900">
                  <a:solidFill>
                    <a:schemeClr val="tx1"/>
                  </a:solidFill>
                  <a:latin typeface="+mn-ea"/>
                  <a:ea typeface="+mn-ea"/>
                </a:rPr>
                <a:t>13V</a:t>
              </a:r>
              <a:endParaRPr lang="ko-KR" altLang="en-US" sz="900">
                <a:solidFill>
                  <a:schemeClr val="tx1"/>
                </a:solidFill>
                <a:latin typeface="+mn-ea"/>
                <a:ea typeface="+mn-ea"/>
              </a:endParaRPr>
            </a:p>
          </xdr:txBody>
        </xdr:sp>
        <xdr:sp macro="" textlink="">
          <xdr:nvSpPr>
            <xdr:cNvPr id="18" name="직사각형 17"/>
            <xdr:cNvSpPr/>
          </xdr:nvSpPr>
          <xdr:spPr>
            <a:xfrm>
              <a:off x="971087" y="12995718"/>
              <a:ext cx="709116" cy="107927"/>
            </a:xfrm>
            <a:prstGeom prst="rect">
              <a:avLst/>
            </a:prstGeom>
            <a:solidFill>
              <a:schemeClr val="bg1"/>
            </a:solidFill>
            <a:ln w="635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18000" rIns="0" bIns="18000" rtlCol="0" anchor="ctr" anchorCtr="0">
              <a:noAutofit/>
            </a:bodyPr>
            <a:lstStyle/>
            <a:p>
              <a:pPr algn="ctr"/>
              <a:r>
                <a:rPr lang="en-US" altLang="ko-KR" sz="900">
                  <a:solidFill>
                    <a:schemeClr val="tx1"/>
                  </a:solidFill>
                  <a:latin typeface="+mn-ea"/>
                  <a:ea typeface="+mn-ea"/>
                </a:rPr>
                <a:t>150% : 9.6A</a:t>
              </a:r>
              <a:endParaRPr lang="ko-KR" altLang="en-US" sz="900">
                <a:solidFill>
                  <a:schemeClr val="tx1"/>
                </a:solidFill>
                <a:latin typeface="+mn-ea"/>
                <a:ea typeface="+mn-ea"/>
              </a:endParaRPr>
            </a:p>
          </xdr:txBody>
        </xdr:sp>
        <xdr:cxnSp macro="">
          <xdr:nvCxnSpPr>
            <xdr:cNvPr id="19" name="직선 화살표 연결선 18"/>
            <xdr:cNvCxnSpPr/>
          </xdr:nvCxnSpPr>
          <xdr:spPr>
            <a:xfrm flipH="1">
              <a:off x="876533" y="13108189"/>
              <a:ext cx="5146452" cy="0"/>
            </a:xfrm>
            <a:prstGeom prst="straightConnector1">
              <a:avLst/>
            </a:prstGeom>
            <a:ln>
              <a:solidFill>
                <a:schemeClr val="tx1"/>
              </a:solidFill>
              <a:headEnd type="triangle" w="sm" len="med"/>
              <a:tailEnd type="triangle" w="sm" len="me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" name="직선 화살표 연결선 19"/>
            <xdr:cNvCxnSpPr/>
          </xdr:nvCxnSpPr>
          <xdr:spPr>
            <a:xfrm>
              <a:off x="862255" y="13547345"/>
              <a:ext cx="5174999" cy="0"/>
            </a:xfrm>
            <a:prstGeom prst="straightConnector1">
              <a:avLst/>
            </a:prstGeom>
            <a:ln>
              <a:solidFill>
                <a:schemeClr val="tx1"/>
              </a:solidFill>
              <a:headEnd type="triangle" w="sm" len="med"/>
              <a:tailEnd type="triangle" w="sm" len="me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1" name="직사각형 20"/>
            <xdr:cNvSpPr/>
          </xdr:nvSpPr>
          <xdr:spPr>
            <a:xfrm>
              <a:off x="2992896" y="11564596"/>
              <a:ext cx="336300" cy="106315"/>
            </a:xfrm>
            <a:prstGeom prst="rect">
              <a:avLst/>
            </a:prstGeom>
            <a:solidFill>
              <a:schemeClr val="bg1"/>
            </a:solidFill>
            <a:ln w="635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18000" tIns="18000" rIns="18000" bIns="18000" rtlCol="0" anchor="ctr" anchorCtr="0">
              <a:noAutofit/>
            </a:bodyPr>
            <a:lstStyle/>
            <a:p>
              <a:pPr algn="ctr"/>
              <a:r>
                <a:rPr lang="en-US" altLang="ko-KR" sz="900">
                  <a:solidFill>
                    <a:schemeClr val="tx1"/>
                  </a:solidFill>
                  <a:latin typeface="+mn-ea"/>
                  <a:ea typeface="+mn-ea"/>
                </a:rPr>
                <a:t>60Hz</a:t>
              </a:r>
              <a:endParaRPr lang="ko-KR" altLang="en-US" sz="900">
                <a:solidFill>
                  <a:schemeClr val="tx1"/>
                </a:solidFill>
                <a:latin typeface="+mn-ea"/>
                <a:ea typeface="+mn-ea"/>
              </a:endParaRPr>
            </a:p>
          </xdr:txBody>
        </xdr:sp>
        <xdr:sp macro="" textlink="">
          <xdr:nvSpPr>
            <xdr:cNvPr id="22" name="직사각형 21"/>
            <xdr:cNvSpPr/>
          </xdr:nvSpPr>
          <xdr:spPr>
            <a:xfrm>
              <a:off x="893287" y="13328284"/>
              <a:ext cx="636232" cy="117562"/>
            </a:xfrm>
            <a:prstGeom prst="rect">
              <a:avLst/>
            </a:prstGeom>
            <a:solidFill>
              <a:schemeClr val="bg1"/>
            </a:solidFill>
            <a:ln w="635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0" rIns="0" bIns="0" rtlCol="0" anchor="ctr" anchorCtr="0">
              <a:noAutofit/>
            </a:bodyPr>
            <a:lstStyle/>
            <a:p>
              <a:pPr algn="ctr"/>
              <a:r>
                <a:rPr lang="ko-KR" altLang="en-US" sz="900">
                  <a:solidFill>
                    <a:schemeClr val="tx1"/>
                  </a:solidFill>
                  <a:latin typeface="+mn-ea"/>
                  <a:ea typeface="+mn-ea"/>
                </a:rPr>
                <a:t>정격 </a:t>
              </a:r>
              <a:r>
                <a:rPr lang="en-US" altLang="ko-KR" sz="900">
                  <a:solidFill>
                    <a:schemeClr val="tx1"/>
                  </a:solidFill>
                  <a:latin typeface="+mn-ea"/>
                  <a:ea typeface="+mn-ea"/>
                </a:rPr>
                <a:t>: 6.4A</a:t>
              </a:r>
              <a:endParaRPr lang="ko-KR" altLang="en-US" sz="900">
                <a:solidFill>
                  <a:schemeClr val="tx1"/>
                </a:solidFill>
                <a:latin typeface="+mn-ea"/>
                <a:ea typeface="+mn-ea"/>
              </a:endParaRPr>
            </a:p>
          </xdr:txBody>
        </xdr:sp>
        <xdr:cxnSp macro="">
          <xdr:nvCxnSpPr>
            <xdr:cNvPr id="23" name="직선 연결선 22"/>
            <xdr:cNvCxnSpPr/>
          </xdr:nvCxnSpPr>
          <xdr:spPr>
            <a:xfrm>
              <a:off x="4704213" y="11997394"/>
              <a:ext cx="0" cy="2337544"/>
            </a:xfrm>
            <a:prstGeom prst="line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4" name="직선 연결선 23"/>
            <xdr:cNvCxnSpPr/>
          </xdr:nvCxnSpPr>
          <xdr:spPr>
            <a:xfrm>
              <a:off x="4618342" y="11973582"/>
              <a:ext cx="0" cy="2361356"/>
            </a:xfrm>
            <a:prstGeom prst="line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5" name="직사각형 24"/>
            <xdr:cNvSpPr/>
          </xdr:nvSpPr>
          <xdr:spPr>
            <a:xfrm>
              <a:off x="4735573" y="11939323"/>
              <a:ext cx="360271" cy="93923"/>
            </a:xfrm>
            <a:prstGeom prst="rect">
              <a:avLst/>
            </a:prstGeom>
            <a:solidFill>
              <a:schemeClr val="bg1"/>
            </a:solidFill>
            <a:ln w="635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18000" tIns="18000" rIns="18000" bIns="18000" rtlCol="0" anchor="ctr" anchorCtr="0">
              <a:noAutofit/>
            </a:bodyPr>
            <a:lstStyle/>
            <a:p>
              <a:pPr algn="ctr"/>
              <a:r>
                <a:rPr lang="en-US" altLang="ko-KR" sz="900">
                  <a:solidFill>
                    <a:schemeClr val="tx1"/>
                  </a:solidFill>
                  <a:latin typeface="+mn-ea"/>
                  <a:ea typeface="+mn-ea"/>
                </a:rPr>
                <a:t>1.5sec</a:t>
              </a:r>
              <a:endParaRPr lang="ko-KR" altLang="en-US" sz="900">
                <a:solidFill>
                  <a:schemeClr val="tx1"/>
                </a:solidFill>
                <a:latin typeface="+mn-ea"/>
                <a:ea typeface="+mn-ea"/>
              </a:endParaRPr>
            </a:p>
          </xdr:txBody>
        </xdr:sp>
        <xdr:cxnSp macro="">
          <xdr:nvCxnSpPr>
            <xdr:cNvPr id="26" name="직선 화살표 연결선 25"/>
            <xdr:cNvCxnSpPr/>
          </xdr:nvCxnSpPr>
          <xdr:spPr>
            <a:xfrm flipH="1">
              <a:off x="4439303" y="12076538"/>
              <a:ext cx="176046" cy="0"/>
            </a:xfrm>
            <a:prstGeom prst="straightConnector1">
              <a:avLst/>
            </a:prstGeom>
            <a:ln>
              <a:solidFill>
                <a:schemeClr val="tx1"/>
              </a:solidFill>
              <a:headEnd type="triangle"/>
              <a:tailEnd type="none" w="sm" len="me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7" name="직선 화살표 연결선 26"/>
            <xdr:cNvCxnSpPr/>
          </xdr:nvCxnSpPr>
          <xdr:spPr>
            <a:xfrm>
              <a:off x="4704199" y="12066947"/>
              <a:ext cx="363560" cy="0"/>
            </a:xfrm>
            <a:prstGeom prst="straightConnector1">
              <a:avLst/>
            </a:prstGeom>
            <a:ln>
              <a:solidFill>
                <a:schemeClr val="tx1"/>
              </a:solidFill>
              <a:headEnd type="triangle"/>
              <a:tailEnd type="none" w="sm" len="me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8" name="직사각형 27"/>
            <xdr:cNvSpPr/>
          </xdr:nvSpPr>
          <xdr:spPr>
            <a:xfrm>
              <a:off x="2599915" y="11649928"/>
              <a:ext cx="334021" cy="108372"/>
            </a:xfrm>
            <a:prstGeom prst="rect">
              <a:avLst/>
            </a:prstGeom>
            <a:solidFill>
              <a:schemeClr val="bg1"/>
            </a:solidFill>
            <a:ln w="635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18000" tIns="18000" rIns="18000" bIns="18000" rtlCol="0" anchor="ctr" anchorCtr="0">
              <a:noAutofit/>
            </a:bodyPr>
            <a:lstStyle/>
            <a:p>
              <a:pPr algn="ctr"/>
              <a:r>
                <a:rPr lang="en-US" altLang="ko-KR" sz="900">
                  <a:solidFill>
                    <a:schemeClr val="tx1"/>
                  </a:solidFill>
                  <a:latin typeface="+mn-ea"/>
                  <a:ea typeface="+mn-ea"/>
                </a:rPr>
                <a:t>50Hz</a:t>
              </a:r>
              <a:endParaRPr lang="ko-KR" altLang="en-US" sz="900">
                <a:solidFill>
                  <a:schemeClr val="tx1"/>
                </a:solidFill>
                <a:latin typeface="+mn-ea"/>
                <a:ea typeface="+mn-ea"/>
              </a:endParaRPr>
            </a:p>
          </xdr:txBody>
        </xdr:sp>
        <xdr:sp macro="" textlink="">
          <xdr:nvSpPr>
            <xdr:cNvPr id="29" name="직사각형 28"/>
            <xdr:cNvSpPr/>
          </xdr:nvSpPr>
          <xdr:spPr>
            <a:xfrm>
              <a:off x="1533069" y="14056307"/>
              <a:ext cx="225697" cy="133564"/>
            </a:xfrm>
            <a:prstGeom prst="rect">
              <a:avLst/>
            </a:prstGeom>
            <a:solidFill>
              <a:schemeClr val="bg1"/>
            </a:solidFill>
            <a:ln w="635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18000" rIns="0" bIns="18000" rtlCol="0" anchor="ctr" anchorCtr="0">
              <a:noAutofit/>
            </a:bodyPr>
            <a:lstStyle/>
            <a:p>
              <a:pPr algn="ctr"/>
              <a:r>
                <a:rPr lang="en-US" altLang="ko-KR" sz="900">
                  <a:solidFill>
                    <a:schemeClr val="tx1"/>
                  </a:solidFill>
                  <a:latin typeface="+mn-ea"/>
                  <a:ea typeface="+mn-ea"/>
                </a:rPr>
                <a:t>41V</a:t>
              </a:r>
              <a:endParaRPr lang="ko-KR" altLang="en-US" sz="900">
                <a:solidFill>
                  <a:schemeClr val="tx1"/>
                </a:solidFill>
                <a:latin typeface="+mn-ea"/>
                <a:ea typeface="+mn-ea"/>
              </a:endParaRPr>
            </a:p>
          </xdr:txBody>
        </xdr:sp>
        <xdr:sp macro="" textlink="">
          <xdr:nvSpPr>
            <xdr:cNvPr id="30" name="직사각형 29"/>
            <xdr:cNvSpPr/>
          </xdr:nvSpPr>
          <xdr:spPr>
            <a:xfrm>
              <a:off x="2610342" y="13325452"/>
              <a:ext cx="307893" cy="130889"/>
            </a:xfrm>
            <a:prstGeom prst="rect">
              <a:avLst/>
            </a:prstGeom>
            <a:solidFill>
              <a:schemeClr val="bg1"/>
            </a:solidFill>
            <a:ln w="635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18000" tIns="18000" rIns="18000" bIns="18000" rtlCol="0" anchor="ctr" anchorCtr="0">
              <a:noAutofit/>
            </a:bodyPr>
            <a:lstStyle/>
            <a:p>
              <a:pPr algn="ctr"/>
              <a:r>
                <a:rPr lang="en-US" altLang="ko-KR" sz="900">
                  <a:solidFill>
                    <a:schemeClr val="tx1"/>
                  </a:solidFill>
                  <a:latin typeface="+mn-ea"/>
                  <a:ea typeface="+mn-ea"/>
                </a:rPr>
                <a:t>184V</a:t>
              </a:r>
              <a:endParaRPr lang="ko-KR" altLang="en-US" sz="900">
                <a:solidFill>
                  <a:schemeClr val="tx1"/>
                </a:solidFill>
                <a:latin typeface="+mn-ea"/>
                <a:ea typeface="+mn-ea"/>
              </a:endParaRPr>
            </a:p>
          </xdr:txBody>
        </xdr:sp>
        <xdr:sp macro="" textlink="">
          <xdr:nvSpPr>
            <xdr:cNvPr id="31" name="직사각형 30"/>
            <xdr:cNvSpPr/>
          </xdr:nvSpPr>
          <xdr:spPr>
            <a:xfrm>
              <a:off x="1129862" y="13647458"/>
              <a:ext cx="234164" cy="139488"/>
            </a:xfrm>
            <a:prstGeom prst="rect">
              <a:avLst/>
            </a:prstGeom>
            <a:solidFill>
              <a:schemeClr val="bg1"/>
            </a:solidFill>
            <a:ln w="635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18000" rIns="0" bIns="18000" rtlCol="0" anchor="ctr" anchorCtr="0">
              <a:noAutofit/>
            </a:bodyPr>
            <a:lstStyle/>
            <a:p>
              <a:pPr algn="ctr"/>
              <a:r>
                <a:rPr lang="en-US" altLang="ko-KR" sz="900">
                  <a:solidFill>
                    <a:schemeClr val="tx1"/>
                  </a:solidFill>
                  <a:latin typeface="+mn-ea"/>
                  <a:ea typeface="+mn-ea"/>
                </a:rPr>
                <a:t>6.4A</a:t>
              </a:r>
              <a:endParaRPr lang="ko-KR" altLang="en-US" sz="900">
                <a:solidFill>
                  <a:schemeClr val="tx1"/>
                </a:solidFill>
                <a:latin typeface="+mn-ea"/>
                <a:ea typeface="+mn-ea"/>
              </a:endParaRPr>
            </a:p>
          </xdr:txBody>
        </xdr:sp>
        <xdr:sp macro="" textlink="">
          <xdr:nvSpPr>
            <xdr:cNvPr id="32" name="직사각형 31"/>
            <xdr:cNvSpPr/>
          </xdr:nvSpPr>
          <xdr:spPr>
            <a:xfrm>
              <a:off x="2679564" y="13747925"/>
              <a:ext cx="344758" cy="147501"/>
            </a:xfrm>
            <a:prstGeom prst="rect">
              <a:avLst/>
            </a:prstGeom>
            <a:solidFill>
              <a:schemeClr val="bg1"/>
            </a:solidFill>
            <a:ln w="635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18000" rIns="0" bIns="18000" rtlCol="0" anchor="ctr" anchorCtr="0">
              <a:noAutofit/>
            </a:bodyPr>
            <a:lstStyle/>
            <a:p>
              <a:pPr algn="ctr"/>
              <a:r>
                <a:rPr lang="en-US" altLang="ko-KR" sz="900">
                  <a:solidFill>
                    <a:schemeClr val="tx1"/>
                  </a:solidFill>
                  <a:latin typeface="+mn-ea"/>
                  <a:ea typeface="+mn-ea"/>
                </a:rPr>
                <a:t>3.6A</a:t>
              </a:r>
              <a:endParaRPr lang="ko-KR" altLang="en-US" sz="900">
                <a:solidFill>
                  <a:schemeClr val="tx1"/>
                </a:solidFill>
                <a:latin typeface="+mn-ea"/>
                <a:ea typeface="+mn-ea"/>
              </a:endParaRPr>
            </a:p>
          </xdr:txBody>
        </xdr:sp>
        <xdr:sp macro="" textlink="">
          <xdr:nvSpPr>
            <xdr:cNvPr id="33" name="직사각형 32"/>
            <xdr:cNvSpPr/>
          </xdr:nvSpPr>
          <xdr:spPr>
            <a:xfrm>
              <a:off x="1827287" y="11920903"/>
              <a:ext cx="311114" cy="133809"/>
            </a:xfrm>
            <a:prstGeom prst="rect">
              <a:avLst/>
            </a:prstGeom>
            <a:solidFill>
              <a:schemeClr val="bg1"/>
            </a:solidFill>
            <a:ln w="635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18000" tIns="18000" rIns="18000" bIns="18000" rtlCol="0" anchor="ctr" anchorCtr="0">
              <a:noAutofit/>
            </a:bodyPr>
            <a:lstStyle/>
            <a:p>
              <a:pPr algn="ctr"/>
              <a:r>
                <a:rPr lang="en-US" altLang="ko-KR" sz="900">
                  <a:solidFill>
                    <a:schemeClr val="tx1"/>
                  </a:solidFill>
                  <a:latin typeface="+mn-ea"/>
                  <a:ea typeface="+mn-ea"/>
                </a:rPr>
                <a:t>20Hz</a:t>
              </a:r>
              <a:endParaRPr lang="ko-KR" altLang="en-US" sz="900">
                <a:solidFill>
                  <a:schemeClr val="tx1"/>
                </a:solidFill>
                <a:latin typeface="+mn-ea"/>
                <a:ea typeface="+mn-ea"/>
              </a:endParaRPr>
            </a:p>
          </xdr:txBody>
        </xdr:sp>
        <xdr:sp macro="" textlink="">
          <xdr:nvSpPr>
            <xdr:cNvPr id="34" name="직사각형 33"/>
            <xdr:cNvSpPr/>
          </xdr:nvSpPr>
          <xdr:spPr>
            <a:xfrm>
              <a:off x="1520331" y="13661843"/>
              <a:ext cx="239181" cy="144251"/>
            </a:xfrm>
            <a:prstGeom prst="rect">
              <a:avLst/>
            </a:prstGeom>
            <a:solidFill>
              <a:schemeClr val="bg1"/>
            </a:solidFill>
            <a:ln w="635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18000" rIns="0" bIns="18000" rtlCol="0" anchor="ctr" anchorCtr="0">
              <a:noAutofit/>
            </a:bodyPr>
            <a:lstStyle/>
            <a:p>
              <a:pPr algn="ctr"/>
              <a:r>
                <a:rPr lang="en-US" altLang="ko-KR" sz="900">
                  <a:solidFill>
                    <a:schemeClr val="tx1"/>
                  </a:solidFill>
                  <a:latin typeface="+mn-ea"/>
                  <a:ea typeface="+mn-ea"/>
                </a:rPr>
                <a:t>4.1A</a:t>
              </a:r>
              <a:endParaRPr lang="ko-KR" altLang="en-US" sz="900">
                <a:solidFill>
                  <a:schemeClr val="tx1"/>
                </a:solidFill>
                <a:latin typeface="+mn-ea"/>
                <a:ea typeface="+mn-ea"/>
              </a:endParaRPr>
            </a:p>
          </xdr:txBody>
        </xdr:sp>
        <xdr:sp macro="" textlink="">
          <xdr:nvSpPr>
            <xdr:cNvPr id="35" name="직사각형 34"/>
            <xdr:cNvSpPr/>
          </xdr:nvSpPr>
          <xdr:spPr>
            <a:xfrm>
              <a:off x="1873896" y="14055691"/>
              <a:ext cx="309649" cy="134036"/>
            </a:xfrm>
            <a:prstGeom prst="rect">
              <a:avLst/>
            </a:prstGeom>
            <a:solidFill>
              <a:schemeClr val="bg1"/>
            </a:solidFill>
            <a:ln w="635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18000" tIns="18000" rIns="18000" bIns="18000" rtlCol="0" anchor="ctr" anchorCtr="0">
              <a:noAutofit/>
            </a:bodyPr>
            <a:lstStyle/>
            <a:p>
              <a:pPr algn="ctr"/>
              <a:r>
                <a:rPr lang="en-US" altLang="ko-KR" sz="900">
                  <a:solidFill>
                    <a:schemeClr val="tx1"/>
                  </a:solidFill>
                  <a:latin typeface="+mn-ea"/>
                  <a:ea typeface="+mn-ea"/>
                </a:rPr>
                <a:t>76V</a:t>
              </a:r>
              <a:endParaRPr lang="ko-KR" altLang="en-US" sz="900">
                <a:solidFill>
                  <a:schemeClr val="tx1"/>
                </a:solidFill>
                <a:latin typeface="+mn-ea"/>
                <a:ea typeface="+mn-ea"/>
              </a:endParaRPr>
            </a:p>
          </xdr:txBody>
        </xdr:sp>
        <xdr:sp macro="" textlink="">
          <xdr:nvSpPr>
            <xdr:cNvPr id="36" name="직사각형 35"/>
            <xdr:cNvSpPr/>
          </xdr:nvSpPr>
          <xdr:spPr>
            <a:xfrm>
              <a:off x="1860366" y="13703694"/>
              <a:ext cx="239181" cy="144251"/>
            </a:xfrm>
            <a:prstGeom prst="rect">
              <a:avLst/>
            </a:prstGeom>
            <a:solidFill>
              <a:schemeClr val="bg1"/>
            </a:solidFill>
            <a:ln w="635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18000" rIns="0" bIns="18000" rtlCol="0" anchor="ctr" anchorCtr="0">
              <a:noAutofit/>
            </a:bodyPr>
            <a:lstStyle/>
            <a:p>
              <a:pPr algn="ctr"/>
              <a:r>
                <a:rPr lang="en-US" altLang="ko-KR" sz="900">
                  <a:solidFill>
                    <a:schemeClr val="tx1"/>
                  </a:solidFill>
                  <a:latin typeface="+mn-ea"/>
                  <a:ea typeface="+mn-ea"/>
                </a:rPr>
                <a:t>3.8A</a:t>
              </a:r>
              <a:endParaRPr lang="ko-KR" altLang="en-US" sz="900">
                <a:solidFill>
                  <a:schemeClr val="tx1"/>
                </a:solidFill>
                <a:latin typeface="+mn-ea"/>
                <a:ea typeface="+mn-ea"/>
              </a:endParaRPr>
            </a:p>
          </xdr:txBody>
        </xdr:sp>
        <xdr:sp macro="" textlink="">
          <xdr:nvSpPr>
            <xdr:cNvPr id="37" name="직사각형 36"/>
            <xdr:cNvSpPr/>
          </xdr:nvSpPr>
          <xdr:spPr>
            <a:xfrm>
              <a:off x="2285277" y="13971190"/>
              <a:ext cx="239181" cy="144251"/>
            </a:xfrm>
            <a:prstGeom prst="rect">
              <a:avLst/>
            </a:prstGeom>
            <a:solidFill>
              <a:schemeClr val="bg1"/>
            </a:solidFill>
            <a:ln w="635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18000" rIns="0" bIns="18000" rtlCol="0" anchor="ctr" anchorCtr="0">
              <a:noAutofit/>
            </a:bodyPr>
            <a:lstStyle/>
            <a:p>
              <a:pPr algn="ctr"/>
              <a:r>
                <a:rPr lang="en-US" altLang="ko-KR" sz="900">
                  <a:solidFill>
                    <a:schemeClr val="tx1"/>
                  </a:solidFill>
                  <a:latin typeface="+mn-ea"/>
                  <a:ea typeface="+mn-ea"/>
                </a:rPr>
                <a:t>3.6A</a:t>
              </a:r>
              <a:endParaRPr lang="ko-KR" altLang="en-US" sz="900">
                <a:solidFill>
                  <a:schemeClr val="tx1"/>
                </a:solidFill>
                <a:latin typeface="+mn-ea"/>
                <a:ea typeface="+mn-ea"/>
              </a:endParaRPr>
            </a:p>
          </xdr:txBody>
        </xdr:sp>
        <xdr:sp macro="" textlink="">
          <xdr:nvSpPr>
            <xdr:cNvPr id="38" name="직사각형 37"/>
            <xdr:cNvSpPr/>
          </xdr:nvSpPr>
          <xdr:spPr>
            <a:xfrm>
              <a:off x="3082659" y="13773663"/>
              <a:ext cx="239181" cy="144251"/>
            </a:xfrm>
            <a:prstGeom prst="rect">
              <a:avLst/>
            </a:prstGeom>
            <a:solidFill>
              <a:schemeClr val="bg1"/>
            </a:solidFill>
            <a:ln w="635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18000" rIns="0" bIns="18000" rtlCol="0" anchor="ctr" anchorCtr="0">
              <a:noAutofit/>
            </a:bodyPr>
            <a:lstStyle/>
            <a:p>
              <a:pPr algn="ctr"/>
              <a:r>
                <a:rPr lang="en-US" altLang="ko-KR" sz="900">
                  <a:solidFill>
                    <a:schemeClr val="tx1"/>
                  </a:solidFill>
                  <a:latin typeface="+mn-ea"/>
                  <a:ea typeface="+mn-ea"/>
                </a:rPr>
                <a:t>3.6A</a:t>
              </a:r>
              <a:endParaRPr lang="ko-KR" altLang="en-US" sz="900">
                <a:solidFill>
                  <a:schemeClr val="tx1"/>
                </a:solidFill>
                <a:latin typeface="+mn-ea"/>
                <a:ea typeface="+mn-ea"/>
              </a:endParaRPr>
            </a:p>
          </xdr:txBody>
        </xdr:sp>
        <xdr:sp macro="" textlink="">
          <xdr:nvSpPr>
            <xdr:cNvPr id="39" name="직사각형 38"/>
            <xdr:cNvSpPr/>
          </xdr:nvSpPr>
          <xdr:spPr>
            <a:xfrm>
              <a:off x="4072625" y="13394316"/>
              <a:ext cx="234164" cy="139489"/>
            </a:xfrm>
            <a:prstGeom prst="rect">
              <a:avLst/>
            </a:prstGeom>
            <a:solidFill>
              <a:schemeClr val="bg1"/>
            </a:solidFill>
            <a:ln w="635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18000" rIns="0" bIns="18000" rtlCol="0" anchor="ctr" anchorCtr="0">
              <a:noAutofit/>
            </a:bodyPr>
            <a:lstStyle/>
            <a:p>
              <a:pPr algn="ctr"/>
              <a:r>
                <a:rPr lang="en-US" altLang="ko-KR" sz="900">
                  <a:solidFill>
                    <a:schemeClr val="tx1"/>
                  </a:solidFill>
                  <a:latin typeface="+mn-ea"/>
                  <a:ea typeface="+mn-ea"/>
                </a:rPr>
                <a:t>6.4A</a:t>
              </a:r>
              <a:endParaRPr lang="ko-KR" altLang="en-US" sz="900">
                <a:solidFill>
                  <a:schemeClr val="tx1"/>
                </a:solidFill>
                <a:latin typeface="+mn-ea"/>
                <a:ea typeface="+mn-ea"/>
              </a:endParaRPr>
            </a:p>
          </xdr:txBody>
        </xdr:sp>
        <xdr:sp macro="" textlink="">
          <xdr:nvSpPr>
            <xdr:cNvPr id="40" name="직사각형 39"/>
            <xdr:cNvSpPr/>
          </xdr:nvSpPr>
          <xdr:spPr>
            <a:xfrm>
              <a:off x="3610352" y="12688146"/>
              <a:ext cx="349868" cy="91376"/>
            </a:xfrm>
            <a:prstGeom prst="rect">
              <a:avLst/>
            </a:prstGeom>
            <a:solidFill>
              <a:schemeClr val="bg1"/>
            </a:solidFill>
            <a:ln w="635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18000" tIns="18000" rIns="18000" bIns="18000" rtlCol="0" anchor="ctr" anchorCtr="0">
              <a:noAutofit/>
            </a:bodyPr>
            <a:lstStyle/>
            <a:p>
              <a:pPr algn="ctr"/>
              <a:r>
                <a:rPr lang="en-US" altLang="ko-KR" sz="900">
                  <a:solidFill>
                    <a:schemeClr val="tx1"/>
                  </a:solidFill>
                  <a:latin typeface="+mn-ea"/>
                  <a:ea typeface="+mn-ea"/>
                </a:rPr>
                <a:t>-60Hz</a:t>
              </a:r>
              <a:endParaRPr lang="ko-KR" altLang="en-US" sz="900">
                <a:solidFill>
                  <a:schemeClr val="tx1"/>
                </a:solidFill>
                <a:latin typeface="+mn-ea"/>
                <a:ea typeface="+mn-ea"/>
              </a:endParaRPr>
            </a:p>
          </xdr:txBody>
        </xdr:sp>
      </xdr:grpSp>
    </xdr:grpSp>
    <xdr:clientData/>
  </xdr:twoCellAnchor>
  <xdr:twoCellAnchor>
    <xdr:from>
      <xdr:col>0</xdr:col>
      <xdr:colOff>179295</xdr:colOff>
      <xdr:row>26</xdr:row>
      <xdr:rowOff>52243</xdr:rowOff>
    </xdr:from>
    <xdr:to>
      <xdr:col>9</xdr:col>
      <xdr:colOff>596878</xdr:colOff>
      <xdr:row>48</xdr:row>
      <xdr:rowOff>48271</xdr:rowOff>
    </xdr:to>
    <xdr:grpSp>
      <xdr:nvGrpSpPr>
        <xdr:cNvPr id="231" name="그룹 230"/>
        <xdr:cNvGrpSpPr/>
      </xdr:nvGrpSpPr>
      <xdr:grpSpPr>
        <a:xfrm>
          <a:off x="179295" y="5995843"/>
          <a:ext cx="6452623" cy="4880448"/>
          <a:chOff x="179295" y="5995843"/>
          <a:chExt cx="6452623" cy="4880448"/>
        </a:xfrm>
      </xdr:grpSpPr>
      <xdr:pic>
        <xdr:nvPicPr>
          <xdr:cNvPr id="230" name="그림 229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79295" y="5995843"/>
            <a:ext cx="6452623" cy="4880448"/>
          </a:xfrm>
          <a:prstGeom prst="rect">
            <a:avLst/>
          </a:prstGeom>
          <a:ln>
            <a:solidFill>
              <a:schemeClr val="tx1"/>
            </a:solidFill>
          </a:ln>
        </xdr:spPr>
      </xdr:pic>
      <xdr:grpSp>
        <xdr:nvGrpSpPr>
          <xdr:cNvPr id="195" name="그룹 194"/>
          <xdr:cNvGrpSpPr/>
        </xdr:nvGrpSpPr>
        <xdr:grpSpPr>
          <a:xfrm>
            <a:off x="860145" y="6194098"/>
            <a:ext cx="5160420" cy="2982918"/>
            <a:chOff x="862255" y="11510928"/>
            <a:chExt cx="5174999" cy="2977424"/>
          </a:xfrm>
        </xdr:grpSpPr>
        <xdr:sp macro="" textlink="">
          <xdr:nvSpPr>
            <xdr:cNvPr id="196" name="직사각형 195"/>
            <xdr:cNvSpPr/>
          </xdr:nvSpPr>
          <xdr:spPr>
            <a:xfrm>
              <a:off x="2204624" y="11825653"/>
              <a:ext cx="311114" cy="133809"/>
            </a:xfrm>
            <a:prstGeom prst="rect">
              <a:avLst/>
            </a:prstGeom>
            <a:solidFill>
              <a:schemeClr val="bg1"/>
            </a:solidFill>
            <a:ln w="635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18000" tIns="18000" rIns="18000" bIns="18000" rtlCol="0" anchor="ctr" anchorCtr="0">
              <a:noAutofit/>
            </a:bodyPr>
            <a:lstStyle/>
            <a:p>
              <a:pPr algn="ctr"/>
              <a:r>
                <a:rPr lang="en-US" altLang="ko-KR" sz="900">
                  <a:solidFill>
                    <a:schemeClr val="tx1"/>
                  </a:solidFill>
                  <a:latin typeface="+mn-ea"/>
                  <a:ea typeface="+mn-ea"/>
                </a:rPr>
                <a:t>30Hz</a:t>
              </a:r>
              <a:endParaRPr lang="ko-KR" altLang="en-US" sz="900">
                <a:solidFill>
                  <a:schemeClr val="tx1"/>
                </a:solidFill>
                <a:latin typeface="+mn-ea"/>
                <a:ea typeface="+mn-ea"/>
              </a:endParaRPr>
            </a:p>
          </xdr:txBody>
        </xdr:sp>
        <xdr:sp macro="" textlink="">
          <xdr:nvSpPr>
            <xdr:cNvPr id="197" name="사각형 설명선 196"/>
            <xdr:cNvSpPr/>
          </xdr:nvSpPr>
          <xdr:spPr>
            <a:xfrm>
              <a:off x="2272582" y="12265584"/>
              <a:ext cx="932308" cy="221954"/>
            </a:xfrm>
            <a:prstGeom prst="wedgeRectCallout">
              <a:avLst>
                <a:gd name="adj1" fmla="val 77363"/>
                <a:gd name="adj2" fmla="val 33747"/>
              </a:avLst>
            </a:prstGeom>
            <a:solidFill>
              <a:schemeClr val="bg1"/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36000" tIns="0" rIns="36000" bIns="0" rtlCol="0" anchor="ctr" anchorCtr="0">
              <a:noAutofit/>
            </a:bodyPr>
            <a:lstStyle/>
            <a:p>
              <a:pPr algn="l"/>
              <a:r>
                <a:rPr lang="en-US" altLang="ko-KR" sz="1000">
                  <a:solidFill>
                    <a:schemeClr val="tx1"/>
                  </a:solidFill>
                  <a:latin typeface="+mn-ea"/>
                  <a:ea typeface="+mn-ea"/>
                </a:rPr>
                <a:t>FreqReference</a:t>
              </a:r>
              <a:endParaRPr lang="ko-KR" altLang="en-US" sz="1000">
                <a:solidFill>
                  <a:schemeClr val="tx1"/>
                </a:solidFill>
                <a:latin typeface="+mn-ea"/>
                <a:ea typeface="+mn-ea"/>
              </a:endParaRPr>
            </a:p>
          </xdr:txBody>
        </xdr:sp>
        <xdr:sp macro="" textlink="">
          <xdr:nvSpPr>
            <xdr:cNvPr id="198" name="사각형 설명선 197"/>
            <xdr:cNvSpPr/>
          </xdr:nvSpPr>
          <xdr:spPr>
            <a:xfrm>
              <a:off x="3583470" y="11510928"/>
              <a:ext cx="1122598" cy="166943"/>
            </a:xfrm>
            <a:prstGeom prst="wedgeRectCallout">
              <a:avLst>
                <a:gd name="adj1" fmla="val -53875"/>
                <a:gd name="adj2" fmla="val 205101"/>
              </a:avLst>
            </a:prstGeom>
            <a:solidFill>
              <a:schemeClr val="bg1"/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36000" tIns="0" rIns="36000" bIns="0" rtlCol="0" anchor="ctr" anchorCtr="0">
              <a:noAutofit/>
            </a:bodyPr>
            <a:lstStyle/>
            <a:p>
              <a:pPr algn="l"/>
              <a:r>
                <a:rPr lang="en-US" altLang="ko-KR" sz="1000">
                  <a:solidFill>
                    <a:schemeClr val="tx1"/>
                  </a:solidFill>
                  <a:latin typeface="+mn-ea"/>
                  <a:ea typeface="+mn-ea"/>
                </a:rPr>
                <a:t>Output</a:t>
              </a:r>
              <a:r>
                <a:rPr lang="en-US" altLang="ko-KR" sz="1000" baseline="0">
                  <a:solidFill>
                    <a:schemeClr val="tx1"/>
                  </a:solidFill>
                  <a:latin typeface="+mn-ea"/>
                  <a:ea typeface="+mn-ea"/>
                </a:rPr>
                <a:t> Frequency</a:t>
              </a:r>
              <a:endParaRPr lang="ko-KR" altLang="en-US" sz="1000">
                <a:solidFill>
                  <a:schemeClr val="tx1"/>
                </a:solidFill>
                <a:latin typeface="+mn-ea"/>
                <a:ea typeface="+mn-ea"/>
              </a:endParaRPr>
            </a:p>
          </xdr:txBody>
        </xdr:sp>
        <xdr:sp macro="" textlink="">
          <xdr:nvSpPr>
            <xdr:cNvPr id="199" name="사각형 설명선 198"/>
            <xdr:cNvSpPr/>
          </xdr:nvSpPr>
          <xdr:spPr>
            <a:xfrm>
              <a:off x="2114466" y="14258583"/>
              <a:ext cx="933864" cy="161292"/>
            </a:xfrm>
            <a:prstGeom prst="wedgeRectCallout">
              <a:avLst>
                <a:gd name="adj1" fmla="val 41166"/>
                <a:gd name="adj2" fmla="val -223338"/>
              </a:avLst>
            </a:prstGeom>
            <a:solidFill>
              <a:schemeClr val="bg1"/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36000" tIns="0" rIns="36000" bIns="0" rtlCol="0" anchor="ctr" anchorCtr="0">
              <a:noAutofit/>
            </a:bodyPr>
            <a:lstStyle/>
            <a:p>
              <a:pPr algn="l"/>
              <a:r>
                <a:rPr lang="en-US" altLang="ko-KR" sz="1000">
                  <a:solidFill>
                    <a:schemeClr val="tx1"/>
                  </a:solidFill>
                  <a:latin typeface="+mn-ea"/>
                  <a:ea typeface="+mn-ea"/>
                </a:rPr>
                <a:t>Motor Current</a:t>
              </a:r>
              <a:endParaRPr lang="ko-KR" altLang="en-US" sz="1000">
                <a:solidFill>
                  <a:schemeClr val="tx1"/>
                </a:solidFill>
                <a:latin typeface="+mn-ea"/>
                <a:ea typeface="+mn-ea"/>
              </a:endParaRPr>
            </a:p>
          </xdr:txBody>
        </xdr:sp>
        <xdr:sp macro="" textlink="">
          <xdr:nvSpPr>
            <xdr:cNvPr id="200" name="사각형 설명선 199"/>
            <xdr:cNvSpPr/>
          </xdr:nvSpPr>
          <xdr:spPr>
            <a:xfrm>
              <a:off x="3584740" y="12889808"/>
              <a:ext cx="933257" cy="168786"/>
            </a:xfrm>
            <a:prstGeom prst="wedgeRectCallout">
              <a:avLst>
                <a:gd name="adj1" fmla="val -64801"/>
                <a:gd name="adj2" fmla="val 174086"/>
              </a:avLst>
            </a:prstGeom>
            <a:solidFill>
              <a:schemeClr val="bg1"/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36000" tIns="0" rIns="36000" bIns="0" rtlCol="0" anchor="ctr" anchorCtr="0">
              <a:noAutofit/>
            </a:bodyPr>
            <a:lstStyle/>
            <a:p>
              <a:pPr algn="l"/>
              <a:r>
                <a:rPr lang="en-US" altLang="ko-KR" sz="1000">
                  <a:solidFill>
                    <a:schemeClr val="tx1"/>
                  </a:solidFill>
                  <a:latin typeface="+mn-ea"/>
                  <a:ea typeface="+mn-ea"/>
                </a:rPr>
                <a:t>Motor Voltage</a:t>
              </a:r>
              <a:endParaRPr lang="ko-KR" altLang="en-US" sz="1000">
                <a:solidFill>
                  <a:schemeClr val="tx1"/>
                </a:solidFill>
                <a:latin typeface="+mn-ea"/>
                <a:ea typeface="+mn-ea"/>
              </a:endParaRPr>
            </a:p>
          </xdr:txBody>
        </xdr:sp>
        <xdr:sp macro="" textlink="">
          <xdr:nvSpPr>
            <xdr:cNvPr id="201" name="직사각형 200"/>
            <xdr:cNvSpPr/>
          </xdr:nvSpPr>
          <xdr:spPr>
            <a:xfrm>
              <a:off x="1135058" y="12098293"/>
              <a:ext cx="254666" cy="139396"/>
            </a:xfrm>
            <a:prstGeom prst="rect">
              <a:avLst/>
            </a:prstGeom>
            <a:solidFill>
              <a:schemeClr val="bg1"/>
            </a:solidFill>
            <a:ln w="635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18000" tIns="18000" rIns="18000" bIns="18000" rtlCol="0" anchor="ctr" anchorCtr="0">
              <a:noAutofit/>
            </a:bodyPr>
            <a:lstStyle/>
            <a:p>
              <a:pPr algn="ctr"/>
              <a:r>
                <a:rPr lang="en-US" altLang="ko-KR" sz="900">
                  <a:solidFill>
                    <a:schemeClr val="tx1"/>
                  </a:solidFill>
                  <a:latin typeface="+mn-ea"/>
                  <a:ea typeface="+mn-ea"/>
                </a:rPr>
                <a:t>0Hz</a:t>
              </a:r>
              <a:endParaRPr lang="ko-KR" altLang="en-US" sz="900">
                <a:solidFill>
                  <a:schemeClr val="tx1"/>
                </a:solidFill>
                <a:latin typeface="+mn-ea"/>
                <a:ea typeface="+mn-ea"/>
              </a:endParaRPr>
            </a:p>
          </xdr:txBody>
        </xdr:sp>
        <xdr:sp macro="" textlink="">
          <xdr:nvSpPr>
            <xdr:cNvPr id="202" name="직사각형 201"/>
            <xdr:cNvSpPr/>
          </xdr:nvSpPr>
          <xdr:spPr>
            <a:xfrm>
              <a:off x="3077235" y="13123007"/>
              <a:ext cx="309451" cy="132531"/>
            </a:xfrm>
            <a:prstGeom prst="rect">
              <a:avLst/>
            </a:prstGeom>
            <a:solidFill>
              <a:schemeClr val="bg1"/>
            </a:solidFill>
            <a:ln w="635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18000" tIns="18000" rIns="18000" bIns="18000" rtlCol="0" anchor="ctr" anchorCtr="0">
              <a:noAutofit/>
            </a:bodyPr>
            <a:lstStyle/>
            <a:p>
              <a:pPr algn="ctr"/>
              <a:r>
                <a:rPr lang="en-US" altLang="ko-KR" sz="900">
                  <a:solidFill>
                    <a:schemeClr val="tx1"/>
                  </a:solidFill>
                  <a:latin typeface="+mn-ea"/>
                  <a:ea typeface="+mn-ea"/>
                </a:rPr>
                <a:t>220V</a:t>
              </a:r>
              <a:endParaRPr lang="ko-KR" altLang="en-US" sz="900">
                <a:solidFill>
                  <a:schemeClr val="tx1"/>
                </a:solidFill>
                <a:latin typeface="+mn-ea"/>
                <a:ea typeface="+mn-ea"/>
              </a:endParaRPr>
            </a:p>
          </xdr:txBody>
        </xdr:sp>
        <xdr:sp macro="" textlink="">
          <xdr:nvSpPr>
            <xdr:cNvPr id="203" name="직사각형 202"/>
            <xdr:cNvSpPr/>
          </xdr:nvSpPr>
          <xdr:spPr>
            <a:xfrm>
              <a:off x="4120209" y="14382389"/>
              <a:ext cx="262476" cy="105963"/>
            </a:xfrm>
            <a:prstGeom prst="rect">
              <a:avLst/>
            </a:prstGeom>
            <a:solidFill>
              <a:schemeClr val="bg1"/>
            </a:solidFill>
            <a:ln w="635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18000" tIns="18000" rIns="18000" bIns="18000" rtlCol="0" anchor="ctr" anchorCtr="0">
              <a:noAutofit/>
            </a:bodyPr>
            <a:lstStyle/>
            <a:p>
              <a:pPr algn="ctr"/>
              <a:r>
                <a:rPr lang="en-US" altLang="ko-KR" sz="900">
                  <a:solidFill>
                    <a:schemeClr val="tx1"/>
                  </a:solidFill>
                  <a:latin typeface="+mn-ea"/>
                  <a:ea typeface="+mn-ea"/>
                </a:rPr>
                <a:t>13V</a:t>
              </a:r>
              <a:endParaRPr lang="ko-KR" altLang="en-US" sz="900">
                <a:solidFill>
                  <a:schemeClr val="tx1"/>
                </a:solidFill>
                <a:latin typeface="+mn-ea"/>
                <a:ea typeface="+mn-ea"/>
              </a:endParaRPr>
            </a:p>
          </xdr:txBody>
        </xdr:sp>
        <xdr:sp macro="" textlink="">
          <xdr:nvSpPr>
            <xdr:cNvPr id="204" name="직사각형 203"/>
            <xdr:cNvSpPr/>
          </xdr:nvSpPr>
          <xdr:spPr>
            <a:xfrm>
              <a:off x="1419589" y="12006101"/>
              <a:ext cx="309909" cy="121202"/>
            </a:xfrm>
            <a:prstGeom prst="rect">
              <a:avLst/>
            </a:prstGeom>
            <a:solidFill>
              <a:schemeClr val="bg1"/>
            </a:solidFill>
            <a:ln w="635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18000" tIns="18000" rIns="18000" bIns="18000" rtlCol="0" anchor="ctr" anchorCtr="0">
              <a:noAutofit/>
            </a:bodyPr>
            <a:lstStyle/>
            <a:p>
              <a:pPr algn="ctr"/>
              <a:r>
                <a:rPr lang="en-US" altLang="ko-KR" sz="900">
                  <a:solidFill>
                    <a:schemeClr val="tx1"/>
                  </a:solidFill>
                  <a:latin typeface="+mn-ea"/>
                  <a:ea typeface="+mn-ea"/>
                </a:rPr>
                <a:t>10Hz</a:t>
              </a:r>
              <a:endParaRPr lang="ko-KR" altLang="en-US" sz="900">
                <a:solidFill>
                  <a:schemeClr val="tx1"/>
                </a:solidFill>
                <a:latin typeface="+mn-ea"/>
                <a:ea typeface="+mn-ea"/>
              </a:endParaRPr>
            </a:p>
          </xdr:txBody>
        </xdr:sp>
        <xdr:sp macro="" textlink="">
          <xdr:nvSpPr>
            <xdr:cNvPr id="205" name="직사각형 204"/>
            <xdr:cNvSpPr/>
          </xdr:nvSpPr>
          <xdr:spPr>
            <a:xfrm>
              <a:off x="2212308" y="13672583"/>
              <a:ext cx="308500" cy="134036"/>
            </a:xfrm>
            <a:prstGeom prst="rect">
              <a:avLst/>
            </a:prstGeom>
            <a:solidFill>
              <a:schemeClr val="bg1"/>
            </a:solidFill>
            <a:ln w="635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18000" tIns="18000" rIns="18000" bIns="18000" rtlCol="0" anchor="ctr" anchorCtr="0">
              <a:noAutofit/>
            </a:bodyPr>
            <a:lstStyle/>
            <a:p>
              <a:pPr algn="ctr"/>
              <a:r>
                <a:rPr lang="en-US" altLang="ko-KR" sz="900">
                  <a:solidFill>
                    <a:schemeClr val="tx1"/>
                  </a:solidFill>
                  <a:latin typeface="+mn-ea"/>
                  <a:ea typeface="+mn-ea"/>
                </a:rPr>
                <a:t>112V</a:t>
              </a:r>
              <a:endParaRPr lang="ko-KR" altLang="en-US" sz="900">
                <a:solidFill>
                  <a:schemeClr val="tx1"/>
                </a:solidFill>
                <a:latin typeface="+mn-ea"/>
                <a:ea typeface="+mn-ea"/>
              </a:endParaRPr>
            </a:p>
          </xdr:txBody>
        </xdr:sp>
        <xdr:sp macro="" textlink="">
          <xdr:nvSpPr>
            <xdr:cNvPr id="206" name="직사각형 205"/>
            <xdr:cNvSpPr/>
          </xdr:nvSpPr>
          <xdr:spPr>
            <a:xfrm>
              <a:off x="1194596" y="14182012"/>
              <a:ext cx="225697" cy="133427"/>
            </a:xfrm>
            <a:prstGeom prst="rect">
              <a:avLst/>
            </a:prstGeom>
            <a:solidFill>
              <a:schemeClr val="bg1"/>
            </a:solidFill>
            <a:ln w="635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18000" rIns="0" bIns="18000" rtlCol="0" anchor="ctr" anchorCtr="0">
              <a:noAutofit/>
            </a:bodyPr>
            <a:lstStyle/>
            <a:p>
              <a:pPr algn="ctr"/>
              <a:r>
                <a:rPr lang="en-US" altLang="ko-KR" sz="900">
                  <a:solidFill>
                    <a:schemeClr val="tx1"/>
                  </a:solidFill>
                  <a:latin typeface="+mn-ea"/>
                  <a:ea typeface="+mn-ea"/>
                </a:rPr>
                <a:t>13V</a:t>
              </a:r>
              <a:endParaRPr lang="ko-KR" altLang="en-US" sz="900">
                <a:solidFill>
                  <a:schemeClr val="tx1"/>
                </a:solidFill>
                <a:latin typeface="+mn-ea"/>
                <a:ea typeface="+mn-ea"/>
              </a:endParaRPr>
            </a:p>
          </xdr:txBody>
        </xdr:sp>
        <xdr:sp macro="" textlink="">
          <xdr:nvSpPr>
            <xdr:cNvPr id="207" name="직사각형 206"/>
            <xdr:cNvSpPr/>
          </xdr:nvSpPr>
          <xdr:spPr>
            <a:xfrm>
              <a:off x="971087" y="12995718"/>
              <a:ext cx="709116" cy="107927"/>
            </a:xfrm>
            <a:prstGeom prst="rect">
              <a:avLst/>
            </a:prstGeom>
            <a:solidFill>
              <a:schemeClr val="bg1"/>
            </a:solidFill>
            <a:ln w="635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18000" rIns="0" bIns="18000" rtlCol="0" anchor="ctr" anchorCtr="0">
              <a:noAutofit/>
            </a:bodyPr>
            <a:lstStyle/>
            <a:p>
              <a:pPr algn="ctr"/>
              <a:r>
                <a:rPr lang="en-US" altLang="ko-KR" sz="900">
                  <a:solidFill>
                    <a:schemeClr val="tx1"/>
                  </a:solidFill>
                  <a:latin typeface="+mn-ea"/>
                  <a:ea typeface="+mn-ea"/>
                </a:rPr>
                <a:t>150% : 9.6A</a:t>
              </a:r>
              <a:endParaRPr lang="ko-KR" altLang="en-US" sz="900">
                <a:solidFill>
                  <a:schemeClr val="tx1"/>
                </a:solidFill>
                <a:latin typeface="+mn-ea"/>
                <a:ea typeface="+mn-ea"/>
              </a:endParaRPr>
            </a:p>
          </xdr:txBody>
        </xdr:sp>
        <xdr:cxnSp macro="">
          <xdr:nvCxnSpPr>
            <xdr:cNvPr id="208" name="직선 화살표 연결선 207"/>
            <xdr:cNvCxnSpPr/>
          </xdr:nvCxnSpPr>
          <xdr:spPr>
            <a:xfrm flipH="1">
              <a:off x="876533" y="13108189"/>
              <a:ext cx="5146452" cy="0"/>
            </a:xfrm>
            <a:prstGeom prst="straightConnector1">
              <a:avLst/>
            </a:prstGeom>
            <a:ln>
              <a:solidFill>
                <a:schemeClr val="tx1"/>
              </a:solidFill>
              <a:headEnd type="triangle" w="sm" len="med"/>
              <a:tailEnd type="triangle" w="sm" len="me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9" name="직선 화살표 연결선 208"/>
            <xdr:cNvCxnSpPr/>
          </xdr:nvCxnSpPr>
          <xdr:spPr>
            <a:xfrm>
              <a:off x="862255" y="13547345"/>
              <a:ext cx="5174999" cy="0"/>
            </a:xfrm>
            <a:prstGeom prst="straightConnector1">
              <a:avLst/>
            </a:prstGeom>
            <a:ln>
              <a:solidFill>
                <a:schemeClr val="tx1"/>
              </a:solidFill>
              <a:headEnd type="triangle" w="sm" len="med"/>
              <a:tailEnd type="triangle" w="sm" len="me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10" name="직사각형 209"/>
            <xdr:cNvSpPr/>
          </xdr:nvSpPr>
          <xdr:spPr>
            <a:xfrm>
              <a:off x="2992896" y="11564596"/>
              <a:ext cx="336300" cy="106315"/>
            </a:xfrm>
            <a:prstGeom prst="rect">
              <a:avLst/>
            </a:prstGeom>
            <a:solidFill>
              <a:schemeClr val="bg1"/>
            </a:solidFill>
            <a:ln w="635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18000" tIns="18000" rIns="18000" bIns="18000" rtlCol="0" anchor="ctr" anchorCtr="0">
              <a:noAutofit/>
            </a:bodyPr>
            <a:lstStyle/>
            <a:p>
              <a:pPr algn="ctr"/>
              <a:r>
                <a:rPr lang="en-US" altLang="ko-KR" sz="900">
                  <a:solidFill>
                    <a:schemeClr val="tx1"/>
                  </a:solidFill>
                  <a:latin typeface="+mn-ea"/>
                  <a:ea typeface="+mn-ea"/>
                </a:rPr>
                <a:t>60Hz</a:t>
              </a:r>
              <a:endParaRPr lang="ko-KR" altLang="en-US" sz="900">
                <a:solidFill>
                  <a:schemeClr val="tx1"/>
                </a:solidFill>
                <a:latin typeface="+mn-ea"/>
                <a:ea typeface="+mn-ea"/>
              </a:endParaRPr>
            </a:p>
          </xdr:txBody>
        </xdr:sp>
        <xdr:sp macro="" textlink="">
          <xdr:nvSpPr>
            <xdr:cNvPr id="211" name="직사각형 210"/>
            <xdr:cNvSpPr/>
          </xdr:nvSpPr>
          <xdr:spPr>
            <a:xfrm>
              <a:off x="893287" y="13328284"/>
              <a:ext cx="636232" cy="117562"/>
            </a:xfrm>
            <a:prstGeom prst="rect">
              <a:avLst/>
            </a:prstGeom>
            <a:solidFill>
              <a:schemeClr val="bg1"/>
            </a:solidFill>
            <a:ln w="635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0" rIns="0" bIns="0" rtlCol="0" anchor="ctr" anchorCtr="0">
              <a:noAutofit/>
            </a:bodyPr>
            <a:lstStyle/>
            <a:p>
              <a:pPr algn="ctr"/>
              <a:r>
                <a:rPr lang="ko-KR" altLang="en-US" sz="900">
                  <a:solidFill>
                    <a:schemeClr val="tx1"/>
                  </a:solidFill>
                  <a:latin typeface="+mn-ea"/>
                  <a:ea typeface="+mn-ea"/>
                </a:rPr>
                <a:t>정격 </a:t>
              </a:r>
              <a:r>
                <a:rPr lang="en-US" altLang="ko-KR" sz="900">
                  <a:solidFill>
                    <a:schemeClr val="tx1"/>
                  </a:solidFill>
                  <a:latin typeface="+mn-ea"/>
                  <a:ea typeface="+mn-ea"/>
                </a:rPr>
                <a:t>: 6.4A</a:t>
              </a:r>
              <a:endParaRPr lang="ko-KR" altLang="en-US" sz="900">
                <a:solidFill>
                  <a:schemeClr val="tx1"/>
                </a:solidFill>
                <a:latin typeface="+mn-ea"/>
                <a:ea typeface="+mn-ea"/>
              </a:endParaRPr>
            </a:p>
          </xdr:txBody>
        </xdr:sp>
        <xdr:cxnSp macro="">
          <xdr:nvCxnSpPr>
            <xdr:cNvPr id="212" name="직선 연결선 211"/>
            <xdr:cNvCxnSpPr/>
          </xdr:nvCxnSpPr>
          <xdr:spPr>
            <a:xfrm>
              <a:off x="4825077" y="11997394"/>
              <a:ext cx="0" cy="2337544"/>
            </a:xfrm>
            <a:prstGeom prst="line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3" name="직선 연결선 212"/>
            <xdr:cNvCxnSpPr/>
          </xdr:nvCxnSpPr>
          <xdr:spPr>
            <a:xfrm>
              <a:off x="4739206" y="11973582"/>
              <a:ext cx="0" cy="2361356"/>
            </a:xfrm>
            <a:prstGeom prst="line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14" name="직사각형 213"/>
            <xdr:cNvSpPr/>
          </xdr:nvSpPr>
          <xdr:spPr>
            <a:xfrm>
              <a:off x="4856437" y="11939323"/>
              <a:ext cx="360271" cy="93923"/>
            </a:xfrm>
            <a:prstGeom prst="rect">
              <a:avLst/>
            </a:prstGeom>
            <a:solidFill>
              <a:schemeClr val="bg1"/>
            </a:solidFill>
            <a:ln w="635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18000" tIns="18000" rIns="18000" bIns="18000" rtlCol="0" anchor="ctr" anchorCtr="0">
              <a:noAutofit/>
            </a:bodyPr>
            <a:lstStyle/>
            <a:p>
              <a:pPr algn="ctr"/>
              <a:r>
                <a:rPr lang="en-US" altLang="ko-KR" sz="900">
                  <a:solidFill>
                    <a:schemeClr val="tx1"/>
                  </a:solidFill>
                  <a:latin typeface="+mn-ea"/>
                  <a:ea typeface="+mn-ea"/>
                </a:rPr>
                <a:t>1.5sec</a:t>
              </a:r>
              <a:endParaRPr lang="ko-KR" altLang="en-US" sz="900">
                <a:solidFill>
                  <a:schemeClr val="tx1"/>
                </a:solidFill>
                <a:latin typeface="+mn-ea"/>
                <a:ea typeface="+mn-ea"/>
              </a:endParaRPr>
            </a:p>
          </xdr:txBody>
        </xdr:sp>
        <xdr:cxnSp macro="">
          <xdr:nvCxnSpPr>
            <xdr:cNvPr id="215" name="직선 화살표 연결선 214"/>
            <xdr:cNvCxnSpPr/>
          </xdr:nvCxnSpPr>
          <xdr:spPr>
            <a:xfrm flipH="1">
              <a:off x="4560167" y="12076538"/>
              <a:ext cx="176046" cy="0"/>
            </a:xfrm>
            <a:prstGeom prst="straightConnector1">
              <a:avLst/>
            </a:prstGeom>
            <a:ln>
              <a:solidFill>
                <a:schemeClr val="tx1"/>
              </a:solidFill>
              <a:headEnd type="triangle"/>
              <a:tailEnd type="none" w="sm" len="me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6" name="직선 화살표 연결선 215"/>
            <xdr:cNvCxnSpPr/>
          </xdr:nvCxnSpPr>
          <xdr:spPr>
            <a:xfrm>
              <a:off x="4825063" y="12066947"/>
              <a:ext cx="363560" cy="0"/>
            </a:xfrm>
            <a:prstGeom prst="straightConnector1">
              <a:avLst/>
            </a:prstGeom>
            <a:ln>
              <a:solidFill>
                <a:schemeClr val="tx1"/>
              </a:solidFill>
              <a:headEnd type="triangle"/>
              <a:tailEnd type="none" w="sm" len="me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17" name="직사각형 216"/>
            <xdr:cNvSpPr/>
          </xdr:nvSpPr>
          <xdr:spPr>
            <a:xfrm>
              <a:off x="2599915" y="11649928"/>
              <a:ext cx="334021" cy="108372"/>
            </a:xfrm>
            <a:prstGeom prst="rect">
              <a:avLst/>
            </a:prstGeom>
            <a:solidFill>
              <a:schemeClr val="bg1"/>
            </a:solidFill>
            <a:ln w="635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18000" tIns="18000" rIns="18000" bIns="18000" rtlCol="0" anchor="ctr" anchorCtr="0">
              <a:noAutofit/>
            </a:bodyPr>
            <a:lstStyle/>
            <a:p>
              <a:pPr algn="ctr"/>
              <a:r>
                <a:rPr lang="en-US" altLang="ko-KR" sz="900">
                  <a:solidFill>
                    <a:schemeClr val="tx1"/>
                  </a:solidFill>
                  <a:latin typeface="+mn-ea"/>
                  <a:ea typeface="+mn-ea"/>
                </a:rPr>
                <a:t>50Hz</a:t>
              </a:r>
              <a:endParaRPr lang="ko-KR" altLang="en-US" sz="900">
                <a:solidFill>
                  <a:schemeClr val="tx1"/>
                </a:solidFill>
                <a:latin typeface="+mn-ea"/>
                <a:ea typeface="+mn-ea"/>
              </a:endParaRPr>
            </a:p>
          </xdr:txBody>
        </xdr:sp>
        <xdr:sp macro="" textlink="">
          <xdr:nvSpPr>
            <xdr:cNvPr id="218" name="직사각형 217"/>
            <xdr:cNvSpPr/>
          </xdr:nvSpPr>
          <xdr:spPr>
            <a:xfrm>
              <a:off x="1533069" y="14056307"/>
              <a:ext cx="225697" cy="133564"/>
            </a:xfrm>
            <a:prstGeom prst="rect">
              <a:avLst/>
            </a:prstGeom>
            <a:solidFill>
              <a:schemeClr val="bg1"/>
            </a:solidFill>
            <a:ln w="635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18000" rIns="0" bIns="18000" rtlCol="0" anchor="ctr" anchorCtr="0">
              <a:noAutofit/>
            </a:bodyPr>
            <a:lstStyle/>
            <a:p>
              <a:pPr algn="ctr"/>
              <a:r>
                <a:rPr lang="en-US" altLang="ko-KR" sz="900">
                  <a:solidFill>
                    <a:schemeClr val="tx1"/>
                  </a:solidFill>
                  <a:latin typeface="+mn-ea"/>
                  <a:ea typeface="+mn-ea"/>
                </a:rPr>
                <a:t>40V</a:t>
              </a:r>
              <a:endParaRPr lang="ko-KR" altLang="en-US" sz="900">
                <a:solidFill>
                  <a:schemeClr val="tx1"/>
                </a:solidFill>
                <a:latin typeface="+mn-ea"/>
                <a:ea typeface="+mn-ea"/>
              </a:endParaRPr>
            </a:p>
          </xdr:txBody>
        </xdr:sp>
        <xdr:sp macro="" textlink="">
          <xdr:nvSpPr>
            <xdr:cNvPr id="219" name="직사각형 218"/>
            <xdr:cNvSpPr/>
          </xdr:nvSpPr>
          <xdr:spPr>
            <a:xfrm>
              <a:off x="2620852" y="13314950"/>
              <a:ext cx="307893" cy="130889"/>
            </a:xfrm>
            <a:prstGeom prst="rect">
              <a:avLst/>
            </a:prstGeom>
            <a:solidFill>
              <a:schemeClr val="bg1"/>
            </a:solidFill>
            <a:ln w="635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18000" tIns="18000" rIns="18000" bIns="18000" rtlCol="0" anchor="ctr" anchorCtr="0">
              <a:noAutofit/>
            </a:bodyPr>
            <a:lstStyle/>
            <a:p>
              <a:pPr algn="ctr"/>
              <a:r>
                <a:rPr lang="en-US" altLang="ko-KR" sz="900">
                  <a:solidFill>
                    <a:schemeClr val="tx1"/>
                  </a:solidFill>
                  <a:latin typeface="+mn-ea"/>
                  <a:ea typeface="+mn-ea"/>
                </a:rPr>
                <a:t>184V</a:t>
              </a:r>
              <a:endParaRPr lang="ko-KR" altLang="en-US" sz="900">
                <a:solidFill>
                  <a:schemeClr val="tx1"/>
                </a:solidFill>
                <a:latin typeface="+mn-ea"/>
                <a:ea typeface="+mn-ea"/>
              </a:endParaRPr>
            </a:p>
          </xdr:txBody>
        </xdr:sp>
        <xdr:sp macro="" textlink="">
          <xdr:nvSpPr>
            <xdr:cNvPr id="220" name="직사각형 219"/>
            <xdr:cNvSpPr/>
          </xdr:nvSpPr>
          <xdr:spPr>
            <a:xfrm>
              <a:off x="1208688" y="13579188"/>
              <a:ext cx="234164" cy="139488"/>
            </a:xfrm>
            <a:prstGeom prst="rect">
              <a:avLst/>
            </a:prstGeom>
            <a:solidFill>
              <a:schemeClr val="bg1"/>
            </a:solidFill>
            <a:ln w="635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18000" rIns="0" bIns="18000" rtlCol="0" anchor="ctr" anchorCtr="0">
              <a:noAutofit/>
            </a:bodyPr>
            <a:lstStyle/>
            <a:p>
              <a:pPr algn="ctr"/>
              <a:r>
                <a:rPr lang="en-US" altLang="ko-KR" sz="900">
                  <a:solidFill>
                    <a:schemeClr val="tx1"/>
                  </a:solidFill>
                  <a:latin typeface="+mn-ea"/>
                  <a:ea typeface="+mn-ea"/>
                </a:rPr>
                <a:t>6.4A</a:t>
              </a:r>
              <a:endParaRPr lang="ko-KR" altLang="en-US" sz="900">
                <a:solidFill>
                  <a:schemeClr val="tx1"/>
                </a:solidFill>
                <a:latin typeface="+mn-ea"/>
                <a:ea typeface="+mn-ea"/>
              </a:endParaRPr>
            </a:p>
          </xdr:txBody>
        </xdr:sp>
        <xdr:sp macro="" textlink="">
          <xdr:nvSpPr>
            <xdr:cNvPr id="221" name="직사각형 220"/>
            <xdr:cNvSpPr/>
          </xdr:nvSpPr>
          <xdr:spPr>
            <a:xfrm>
              <a:off x="2679564" y="13747925"/>
              <a:ext cx="344758" cy="147501"/>
            </a:xfrm>
            <a:prstGeom prst="rect">
              <a:avLst/>
            </a:prstGeom>
            <a:solidFill>
              <a:schemeClr val="bg1"/>
            </a:solidFill>
            <a:ln w="635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18000" rIns="0" bIns="18000" rtlCol="0" anchor="ctr" anchorCtr="0">
              <a:noAutofit/>
            </a:bodyPr>
            <a:lstStyle/>
            <a:p>
              <a:pPr algn="ctr"/>
              <a:r>
                <a:rPr lang="en-US" altLang="ko-KR" sz="900">
                  <a:solidFill>
                    <a:schemeClr val="tx1"/>
                  </a:solidFill>
                  <a:latin typeface="+mn-ea"/>
                  <a:ea typeface="+mn-ea"/>
                </a:rPr>
                <a:t>3.5A</a:t>
              </a:r>
              <a:endParaRPr lang="ko-KR" altLang="en-US" sz="900">
                <a:solidFill>
                  <a:schemeClr val="tx1"/>
                </a:solidFill>
                <a:latin typeface="+mn-ea"/>
                <a:ea typeface="+mn-ea"/>
              </a:endParaRPr>
            </a:p>
          </xdr:txBody>
        </xdr:sp>
        <xdr:sp macro="" textlink="">
          <xdr:nvSpPr>
            <xdr:cNvPr id="222" name="직사각형 221"/>
            <xdr:cNvSpPr/>
          </xdr:nvSpPr>
          <xdr:spPr>
            <a:xfrm>
              <a:off x="1827287" y="11920903"/>
              <a:ext cx="311114" cy="133809"/>
            </a:xfrm>
            <a:prstGeom prst="rect">
              <a:avLst/>
            </a:prstGeom>
            <a:solidFill>
              <a:schemeClr val="bg1"/>
            </a:solidFill>
            <a:ln w="635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18000" tIns="18000" rIns="18000" bIns="18000" rtlCol="0" anchor="ctr" anchorCtr="0">
              <a:noAutofit/>
            </a:bodyPr>
            <a:lstStyle/>
            <a:p>
              <a:pPr algn="ctr"/>
              <a:r>
                <a:rPr lang="en-US" altLang="ko-KR" sz="900">
                  <a:solidFill>
                    <a:schemeClr val="tx1"/>
                  </a:solidFill>
                  <a:latin typeface="+mn-ea"/>
                  <a:ea typeface="+mn-ea"/>
                </a:rPr>
                <a:t>20Hz</a:t>
              </a:r>
              <a:endParaRPr lang="ko-KR" altLang="en-US" sz="900">
                <a:solidFill>
                  <a:schemeClr val="tx1"/>
                </a:solidFill>
                <a:latin typeface="+mn-ea"/>
                <a:ea typeface="+mn-ea"/>
              </a:endParaRPr>
            </a:p>
          </xdr:txBody>
        </xdr:sp>
        <xdr:sp macro="" textlink="">
          <xdr:nvSpPr>
            <xdr:cNvPr id="223" name="직사각형 222"/>
            <xdr:cNvSpPr/>
          </xdr:nvSpPr>
          <xdr:spPr>
            <a:xfrm>
              <a:off x="1520331" y="13661843"/>
              <a:ext cx="239181" cy="144251"/>
            </a:xfrm>
            <a:prstGeom prst="rect">
              <a:avLst/>
            </a:prstGeom>
            <a:solidFill>
              <a:schemeClr val="bg1"/>
            </a:solidFill>
            <a:ln w="635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18000" rIns="0" bIns="18000" rtlCol="0" anchor="ctr" anchorCtr="0">
              <a:noAutofit/>
            </a:bodyPr>
            <a:lstStyle/>
            <a:p>
              <a:pPr algn="ctr"/>
              <a:r>
                <a:rPr lang="en-US" altLang="ko-KR" sz="900">
                  <a:solidFill>
                    <a:schemeClr val="tx1"/>
                  </a:solidFill>
                  <a:latin typeface="+mn-ea"/>
                  <a:ea typeface="+mn-ea"/>
                </a:rPr>
                <a:t>4.1A</a:t>
              </a:r>
              <a:endParaRPr lang="ko-KR" altLang="en-US" sz="900">
                <a:solidFill>
                  <a:schemeClr val="tx1"/>
                </a:solidFill>
                <a:latin typeface="+mn-ea"/>
                <a:ea typeface="+mn-ea"/>
              </a:endParaRPr>
            </a:p>
          </xdr:txBody>
        </xdr:sp>
        <xdr:sp macro="" textlink="">
          <xdr:nvSpPr>
            <xdr:cNvPr id="224" name="직사각형 223"/>
            <xdr:cNvSpPr/>
          </xdr:nvSpPr>
          <xdr:spPr>
            <a:xfrm>
              <a:off x="1873896" y="14055691"/>
              <a:ext cx="309649" cy="134036"/>
            </a:xfrm>
            <a:prstGeom prst="rect">
              <a:avLst/>
            </a:prstGeom>
            <a:solidFill>
              <a:schemeClr val="bg1"/>
            </a:solidFill>
            <a:ln w="635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18000" tIns="18000" rIns="18000" bIns="18000" rtlCol="0" anchor="ctr" anchorCtr="0">
              <a:noAutofit/>
            </a:bodyPr>
            <a:lstStyle/>
            <a:p>
              <a:pPr algn="ctr"/>
              <a:r>
                <a:rPr lang="en-US" altLang="ko-KR" sz="900">
                  <a:solidFill>
                    <a:schemeClr val="tx1"/>
                  </a:solidFill>
                  <a:latin typeface="+mn-ea"/>
                  <a:ea typeface="+mn-ea"/>
                </a:rPr>
                <a:t>76V</a:t>
              </a:r>
              <a:endParaRPr lang="ko-KR" altLang="en-US" sz="900">
                <a:solidFill>
                  <a:schemeClr val="tx1"/>
                </a:solidFill>
                <a:latin typeface="+mn-ea"/>
                <a:ea typeface="+mn-ea"/>
              </a:endParaRPr>
            </a:p>
          </xdr:txBody>
        </xdr:sp>
        <xdr:sp macro="" textlink="">
          <xdr:nvSpPr>
            <xdr:cNvPr id="225" name="직사각형 224"/>
            <xdr:cNvSpPr/>
          </xdr:nvSpPr>
          <xdr:spPr>
            <a:xfrm>
              <a:off x="1860366" y="13703694"/>
              <a:ext cx="239181" cy="144251"/>
            </a:xfrm>
            <a:prstGeom prst="rect">
              <a:avLst/>
            </a:prstGeom>
            <a:solidFill>
              <a:schemeClr val="bg1"/>
            </a:solidFill>
            <a:ln w="635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18000" rIns="0" bIns="18000" rtlCol="0" anchor="ctr" anchorCtr="0">
              <a:noAutofit/>
            </a:bodyPr>
            <a:lstStyle/>
            <a:p>
              <a:pPr algn="ctr"/>
              <a:r>
                <a:rPr lang="en-US" altLang="ko-KR" sz="900">
                  <a:solidFill>
                    <a:schemeClr val="tx1"/>
                  </a:solidFill>
                  <a:latin typeface="+mn-ea"/>
                  <a:ea typeface="+mn-ea"/>
                </a:rPr>
                <a:t>3.7A</a:t>
              </a:r>
              <a:endParaRPr lang="ko-KR" altLang="en-US" sz="900">
                <a:solidFill>
                  <a:schemeClr val="tx1"/>
                </a:solidFill>
                <a:latin typeface="+mn-ea"/>
                <a:ea typeface="+mn-ea"/>
              </a:endParaRPr>
            </a:p>
          </xdr:txBody>
        </xdr:sp>
        <xdr:sp macro="" textlink="">
          <xdr:nvSpPr>
            <xdr:cNvPr id="226" name="직사각형 225"/>
            <xdr:cNvSpPr/>
          </xdr:nvSpPr>
          <xdr:spPr>
            <a:xfrm>
              <a:off x="2285277" y="13971190"/>
              <a:ext cx="239181" cy="144251"/>
            </a:xfrm>
            <a:prstGeom prst="rect">
              <a:avLst/>
            </a:prstGeom>
            <a:solidFill>
              <a:schemeClr val="bg1"/>
            </a:solidFill>
            <a:ln w="635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18000" rIns="0" bIns="18000" rtlCol="0" anchor="ctr" anchorCtr="0">
              <a:noAutofit/>
            </a:bodyPr>
            <a:lstStyle/>
            <a:p>
              <a:pPr algn="ctr"/>
              <a:r>
                <a:rPr lang="en-US" altLang="ko-KR" sz="900">
                  <a:solidFill>
                    <a:schemeClr val="tx1"/>
                  </a:solidFill>
                  <a:latin typeface="+mn-ea"/>
                  <a:ea typeface="+mn-ea"/>
                </a:rPr>
                <a:t>3.6A</a:t>
              </a:r>
              <a:endParaRPr lang="ko-KR" altLang="en-US" sz="900">
                <a:solidFill>
                  <a:schemeClr val="tx1"/>
                </a:solidFill>
                <a:latin typeface="+mn-ea"/>
                <a:ea typeface="+mn-ea"/>
              </a:endParaRPr>
            </a:p>
          </xdr:txBody>
        </xdr:sp>
        <xdr:sp macro="" textlink="">
          <xdr:nvSpPr>
            <xdr:cNvPr id="227" name="직사각형 226"/>
            <xdr:cNvSpPr/>
          </xdr:nvSpPr>
          <xdr:spPr>
            <a:xfrm>
              <a:off x="3082659" y="13773663"/>
              <a:ext cx="239181" cy="144251"/>
            </a:xfrm>
            <a:prstGeom prst="rect">
              <a:avLst/>
            </a:prstGeom>
            <a:solidFill>
              <a:schemeClr val="bg1"/>
            </a:solidFill>
            <a:ln w="635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18000" rIns="0" bIns="18000" rtlCol="0" anchor="ctr" anchorCtr="0">
              <a:noAutofit/>
            </a:bodyPr>
            <a:lstStyle/>
            <a:p>
              <a:pPr algn="ctr"/>
              <a:r>
                <a:rPr lang="en-US" altLang="ko-KR" sz="900">
                  <a:solidFill>
                    <a:schemeClr val="tx1"/>
                  </a:solidFill>
                  <a:latin typeface="+mn-ea"/>
                  <a:ea typeface="+mn-ea"/>
                </a:rPr>
                <a:t>3.5A</a:t>
              </a:r>
              <a:endParaRPr lang="ko-KR" altLang="en-US" sz="900">
                <a:solidFill>
                  <a:schemeClr val="tx1"/>
                </a:solidFill>
                <a:latin typeface="+mn-ea"/>
                <a:ea typeface="+mn-ea"/>
              </a:endParaRPr>
            </a:p>
          </xdr:txBody>
        </xdr:sp>
        <xdr:sp macro="" textlink="">
          <xdr:nvSpPr>
            <xdr:cNvPr id="228" name="직사각형 227"/>
            <xdr:cNvSpPr/>
          </xdr:nvSpPr>
          <xdr:spPr>
            <a:xfrm>
              <a:off x="4193490" y="13394316"/>
              <a:ext cx="234164" cy="139489"/>
            </a:xfrm>
            <a:prstGeom prst="rect">
              <a:avLst/>
            </a:prstGeom>
            <a:solidFill>
              <a:schemeClr val="bg1"/>
            </a:solidFill>
            <a:ln w="635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18000" rIns="0" bIns="18000" rtlCol="0" anchor="ctr" anchorCtr="0">
              <a:noAutofit/>
            </a:bodyPr>
            <a:lstStyle/>
            <a:p>
              <a:pPr algn="ctr"/>
              <a:r>
                <a:rPr lang="en-US" altLang="ko-KR" sz="900">
                  <a:solidFill>
                    <a:schemeClr val="tx1"/>
                  </a:solidFill>
                  <a:latin typeface="+mn-ea"/>
                  <a:ea typeface="+mn-ea"/>
                </a:rPr>
                <a:t>6.3A</a:t>
              </a:r>
              <a:endParaRPr lang="ko-KR" altLang="en-US" sz="900">
                <a:solidFill>
                  <a:schemeClr val="tx1"/>
                </a:solidFill>
                <a:latin typeface="+mn-ea"/>
                <a:ea typeface="+mn-ea"/>
              </a:endParaRPr>
            </a:p>
          </xdr:txBody>
        </xdr:sp>
        <xdr:sp macro="" textlink="">
          <xdr:nvSpPr>
            <xdr:cNvPr id="229" name="직사각형 228"/>
            <xdr:cNvSpPr/>
          </xdr:nvSpPr>
          <xdr:spPr>
            <a:xfrm>
              <a:off x="3689178" y="12682895"/>
              <a:ext cx="349868" cy="91376"/>
            </a:xfrm>
            <a:prstGeom prst="rect">
              <a:avLst/>
            </a:prstGeom>
            <a:solidFill>
              <a:schemeClr val="bg1"/>
            </a:solidFill>
            <a:ln w="635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18000" tIns="18000" rIns="18000" bIns="18000" rtlCol="0" anchor="ctr" anchorCtr="0">
              <a:noAutofit/>
            </a:bodyPr>
            <a:lstStyle/>
            <a:p>
              <a:pPr algn="ctr"/>
              <a:r>
                <a:rPr lang="en-US" altLang="ko-KR" sz="900">
                  <a:solidFill>
                    <a:schemeClr val="tx1"/>
                  </a:solidFill>
                  <a:latin typeface="+mn-ea"/>
                  <a:ea typeface="+mn-ea"/>
                </a:rPr>
                <a:t>-60Hz</a:t>
              </a:r>
              <a:endParaRPr lang="ko-KR" altLang="en-US" sz="900">
                <a:solidFill>
                  <a:schemeClr val="tx1"/>
                </a:solidFill>
                <a:latin typeface="+mn-ea"/>
                <a:ea typeface="+mn-ea"/>
              </a:endParaRP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B1:V90"/>
  <sheetViews>
    <sheetView zoomScale="70" zoomScaleNormal="70" workbookViewId="0">
      <pane xSplit="4" ySplit="3" topLeftCell="I4" activePane="bottomRight" state="frozen"/>
      <selection pane="topRight" activeCell="E1" sqref="E1"/>
      <selection pane="bottomLeft" activeCell="A4" sqref="A4"/>
      <selection pane="bottomRight" activeCell="AA28" sqref="AA28"/>
    </sheetView>
  </sheetViews>
  <sheetFormatPr defaultRowHeight="17.399999999999999" x14ac:dyDescent="0.4"/>
  <cols>
    <col min="1" max="1" width="4.3984375" customWidth="1"/>
    <col min="2" max="2" width="3.8984375" bestFit="1" customWidth="1"/>
    <col min="3" max="3" width="6.796875" bestFit="1" customWidth="1"/>
    <col min="4" max="4" width="14" customWidth="1"/>
    <col min="5" max="9" width="7.69921875" customWidth="1"/>
    <col min="10" max="10" width="6.69921875" bestFit="1" customWidth="1"/>
    <col min="12" max="12" width="5" customWidth="1"/>
    <col min="13" max="13" width="19" bestFit="1" customWidth="1"/>
    <col min="15" max="15" width="4.69921875" customWidth="1"/>
    <col min="16" max="16" width="18.69921875" bestFit="1" customWidth="1"/>
    <col min="18" max="18" width="4.3984375" customWidth="1"/>
    <col min="19" max="19" width="18.796875" bestFit="1" customWidth="1"/>
    <col min="21" max="21" width="4.3984375" customWidth="1"/>
    <col min="22" max="22" width="18.3984375" customWidth="1"/>
  </cols>
  <sheetData>
    <row r="1" spans="2:22" ht="21.6" thickBot="1" x14ac:dyDescent="0.45">
      <c r="B1" s="13" t="s">
        <v>2045</v>
      </c>
    </row>
    <row r="2" spans="2:22" x14ac:dyDescent="0.4">
      <c r="B2" s="792" t="s">
        <v>2044</v>
      </c>
      <c r="C2" s="794" t="s">
        <v>2043</v>
      </c>
      <c r="D2" s="800" t="s">
        <v>1951</v>
      </c>
      <c r="E2" s="802" t="s">
        <v>2012</v>
      </c>
      <c r="F2" s="794"/>
      <c r="G2" s="794"/>
      <c r="H2" s="794" t="s">
        <v>2015</v>
      </c>
      <c r="I2" s="794"/>
      <c r="J2" s="796" t="s">
        <v>2036</v>
      </c>
      <c r="K2" s="30"/>
      <c r="L2" s="30"/>
      <c r="M2" s="30"/>
    </row>
    <row r="3" spans="2:22" ht="18" thickBot="1" x14ac:dyDescent="0.45">
      <c r="B3" s="793"/>
      <c r="C3" s="795"/>
      <c r="D3" s="801"/>
      <c r="E3" s="51" t="s">
        <v>2013</v>
      </c>
      <c r="F3" s="51" t="s">
        <v>2014</v>
      </c>
      <c r="G3" s="51" t="s">
        <v>2035</v>
      </c>
      <c r="H3" s="52" t="s">
        <v>2016</v>
      </c>
      <c r="I3" s="51" t="s">
        <v>2017</v>
      </c>
      <c r="J3" s="797"/>
      <c r="K3" s="36"/>
      <c r="L3" s="36"/>
      <c r="M3" s="36"/>
    </row>
    <row r="4" spans="2:22" ht="15" customHeight="1" thickBot="1" x14ac:dyDescent="0.45">
      <c r="B4" s="55">
        <v>1</v>
      </c>
      <c r="C4" s="789" t="s">
        <v>2046</v>
      </c>
      <c r="D4" s="56" t="s">
        <v>2018</v>
      </c>
      <c r="E4" s="57">
        <v>3.7</v>
      </c>
      <c r="F4" s="57">
        <v>2.4</v>
      </c>
      <c r="G4" s="57">
        <v>4.8</v>
      </c>
      <c r="H4" s="57">
        <v>0.55000000000000004</v>
      </c>
      <c r="I4" s="57">
        <v>0.37</v>
      </c>
      <c r="J4" s="803" t="s">
        <v>2037</v>
      </c>
      <c r="K4" s="30"/>
      <c r="L4" s="92" t="s">
        <v>2144</v>
      </c>
      <c r="M4" s="30"/>
      <c r="O4" s="92" t="s">
        <v>2371</v>
      </c>
      <c r="P4" s="30"/>
      <c r="R4" s="92" t="s">
        <v>2535</v>
      </c>
      <c r="S4" s="30"/>
      <c r="U4" s="92" t="s">
        <v>2670</v>
      </c>
      <c r="V4" s="603"/>
    </row>
    <row r="5" spans="2:22" ht="15" customHeight="1" thickBot="1" x14ac:dyDescent="0.45">
      <c r="B5" s="46">
        <v>2</v>
      </c>
      <c r="C5" s="798"/>
      <c r="D5" s="41" t="s">
        <v>2010</v>
      </c>
      <c r="E5" s="42">
        <v>4.8</v>
      </c>
      <c r="F5" s="42">
        <v>3.7</v>
      </c>
      <c r="G5" s="42">
        <v>7.4</v>
      </c>
      <c r="H5" s="42">
        <v>0.75</v>
      </c>
      <c r="I5" s="42">
        <v>0.55000000000000004</v>
      </c>
      <c r="J5" s="804"/>
      <c r="K5" s="30"/>
      <c r="L5" s="90" t="s">
        <v>2145</v>
      </c>
      <c r="M5" s="91" t="s">
        <v>2146</v>
      </c>
      <c r="O5" s="90" t="s">
        <v>1950</v>
      </c>
      <c r="P5" s="91" t="s">
        <v>2142</v>
      </c>
      <c r="R5" s="90" t="s">
        <v>1950</v>
      </c>
      <c r="S5" s="91" t="s">
        <v>2142</v>
      </c>
      <c r="U5" s="90" t="s">
        <v>1950</v>
      </c>
      <c r="V5" s="91" t="s">
        <v>2142</v>
      </c>
    </row>
    <row r="6" spans="2:22" ht="15" customHeight="1" x14ac:dyDescent="0.4">
      <c r="B6" s="46">
        <v>3</v>
      </c>
      <c r="C6" s="798"/>
      <c r="D6" s="40" t="s">
        <v>2019</v>
      </c>
      <c r="E6" s="38">
        <v>6.6</v>
      </c>
      <c r="F6" s="38">
        <v>4.8</v>
      </c>
      <c r="G6" s="38">
        <v>9.6</v>
      </c>
      <c r="H6" s="38">
        <v>1.1000000000000001</v>
      </c>
      <c r="I6" s="38">
        <v>0.75</v>
      </c>
      <c r="J6" s="804"/>
      <c r="K6" s="30"/>
      <c r="L6" s="24">
        <v>0</v>
      </c>
      <c r="M6" s="89" t="s">
        <v>2321</v>
      </c>
      <c r="O6" s="208">
        <v>0</v>
      </c>
      <c r="P6" s="209" t="s">
        <v>2353</v>
      </c>
      <c r="R6" s="208">
        <v>0</v>
      </c>
      <c r="S6" s="209" t="s">
        <v>2440</v>
      </c>
      <c r="U6" s="208">
        <v>0</v>
      </c>
      <c r="V6" s="209" t="s">
        <v>2671</v>
      </c>
    </row>
    <row r="7" spans="2:22" ht="15" customHeight="1" x14ac:dyDescent="0.4">
      <c r="B7" s="46">
        <v>4</v>
      </c>
      <c r="C7" s="798"/>
      <c r="D7" s="41" t="s">
        <v>2011</v>
      </c>
      <c r="E7" s="42">
        <v>7.8</v>
      </c>
      <c r="F7" s="42">
        <v>6.6</v>
      </c>
      <c r="G7" s="42">
        <v>13.2</v>
      </c>
      <c r="H7" s="42">
        <v>1.5</v>
      </c>
      <c r="I7" s="42">
        <v>1.1000000000000001</v>
      </c>
      <c r="J7" s="804"/>
      <c r="K7" s="30"/>
      <c r="L7" s="25">
        <v>1</v>
      </c>
      <c r="M7" s="85" t="s">
        <v>2322</v>
      </c>
      <c r="O7" s="246">
        <v>1</v>
      </c>
      <c r="P7" s="85" t="s">
        <v>2354</v>
      </c>
      <c r="R7" s="532">
        <v>1</v>
      </c>
      <c r="S7" s="85" t="s">
        <v>2525</v>
      </c>
      <c r="U7" s="561">
        <v>1</v>
      </c>
      <c r="V7" s="85" t="s">
        <v>2672</v>
      </c>
    </row>
    <row r="8" spans="2:22" ht="15" customHeight="1" x14ac:dyDescent="0.4">
      <c r="B8" s="46">
        <v>5</v>
      </c>
      <c r="C8" s="798"/>
      <c r="D8" s="40" t="s">
        <v>1952</v>
      </c>
      <c r="E8" s="38">
        <v>11</v>
      </c>
      <c r="F8" s="38">
        <v>7.8</v>
      </c>
      <c r="G8" s="38">
        <v>15.6</v>
      </c>
      <c r="H8" s="38">
        <v>2.2000000000000002</v>
      </c>
      <c r="I8" s="38">
        <v>1.5</v>
      </c>
      <c r="J8" s="804"/>
      <c r="K8" s="30"/>
      <c r="L8" s="25">
        <v>2</v>
      </c>
      <c r="M8" s="85" t="s">
        <v>2323</v>
      </c>
      <c r="O8" s="246">
        <v>2</v>
      </c>
      <c r="P8" s="85" t="s">
        <v>2355</v>
      </c>
      <c r="R8" s="532">
        <v>2</v>
      </c>
      <c r="S8" s="85" t="s">
        <v>2526</v>
      </c>
      <c r="U8" s="561">
        <v>2</v>
      </c>
      <c r="V8" s="85" t="s">
        <v>2673</v>
      </c>
    </row>
    <row r="9" spans="2:22" ht="15" customHeight="1" thickBot="1" x14ac:dyDescent="0.45">
      <c r="B9" s="46">
        <v>6</v>
      </c>
      <c r="C9" s="798"/>
      <c r="D9" s="47" t="s">
        <v>2020</v>
      </c>
      <c r="E9" s="48">
        <v>12.5</v>
      </c>
      <c r="F9" s="48">
        <v>11</v>
      </c>
      <c r="G9" s="48">
        <v>22</v>
      </c>
      <c r="H9" s="48">
        <v>3</v>
      </c>
      <c r="I9" s="48">
        <v>2.2000000000000002</v>
      </c>
      <c r="J9" s="805"/>
      <c r="K9" s="30"/>
      <c r="L9" s="25">
        <v>3</v>
      </c>
      <c r="M9" s="85" t="s">
        <v>2324</v>
      </c>
      <c r="O9" s="246">
        <v>3</v>
      </c>
      <c r="P9" s="85" t="s">
        <v>2356</v>
      </c>
      <c r="R9" s="532">
        <v>3</v>
      </c>
      <c r="S9" s="85" t="s">
        <v>2527</v>
      </c>
      <c r="U9" s="561">
        <v>3</v>
      </c>
      <c r="V9" s="85" t="s">
        <v>2674</v>
      </c>
    </row>
    <row r="10" spans="2:22" ht="15" customHeight="1" x14ac:dyDescent="0.4">
      <c r="B10" s="46">
        <v>7</v>
      </c>
      <c r="C10" s="798"/>
      <c r="D10" s="49" t="s">
        <v>2021</v>
      </c>
      <c r="E10" s="50">
        <v>17.5</v>
      </c>
      <c r="F10" s="50">
        <v>12.5</v>
      </c>
      <c r="G10" s="50">
        <v>25</v>
      </c>
      <c r="H10" s="50">
        <v>4</v>
      </c>
      <c r="I10" s="50">
        <v>3</v>
      </c>
      <c r="J10" s="806" t="s">
        <v>2038</v>
      </c>
      <c r="K10" s="30"/>
      <c r="L10" s="25">
        <v>4</v>
      </c>
      <c r="M10" s="85" t="s">
        <v>2325</v>
      </c>
      <c r="O10" s="246">
        <v>4</v>
      </c>
      <c r="P10" s="85" t="s">
        <v>2357</v>
      </c>
      <c r="R10" s="532">
        <v>4</v>
      </c>
      <c r="S10" s="85" t="s">
        <v>2529</v>
      </c>
      <c r="U10" s="22">
        <v>4</v>
      </c>
      <c r="V10" s="86" t="s">
        <v>2675</v>
      </c>
    </row>
    <row r="11" spans="2:22" ht="15" customHeight="1" x14ac:dyDescent="0.4">
      <c r="B11" s="46">
        <v>8</v>
      </c>
      <c r="C11" s="798"/>
      <c r="D11" s="41" t="s">
        <v>1969</v>
      </c>
      <c r="E11" s="42">
        <v>25</v>
      </c>
      <c r="F11" s="42">
        <v>17.5</v>
      </c>
      <c r="G11" s="42">
        <v>35</v>
      </c>
      <c r="H11" s="42">
        <v>5.5</v>
      </c>
      <c r="I11" s="42">
        <v>4</v>
      </c>
      <c r="J11" s="804"/>
      <c r="K11" s="21"/>
      <c r="L11" s="25">
        <v>5</v>
      </c>
      <c r="M11" s="86" t="s">
        <v>2326</v>
      </c>
      <c r="O11" s="246">
        <v>5</v>
      </c>
      <c r="P11" s="85" t="s">
        <v>2358</v>
      </c>
      <c r="R11" s="532">
        <v>5</v>
      </c>
      <c r="S11" s="85" t="s">
        <v>2530</v>
      </c>
      <c r="U11" s="561">
        <v>5</v>
      </c>
      <c r="V11" s="86" t="s">
        <v>2676</v>
      </c>
    </row>
    <row r="12" spans="2:22" ht="15" customHeight="1" thickBot="1" x14ac:dyDescent="0.45">
      <c r="B12" s="46">
        <v>9</v>
      </c>
      <c r="C12" s="798"/>
      <c r="D12" s="62" t="s">
        <v>1965</v>
      </c>
      <c r="E12" s="44">
        <v>31</v>
      </c>
      <c r="F12" s="44">
        <v>25</v>
      </c>
      <c r="G12" s="44">
        <v>50</v>
      </c>
      <c r="H12" s="44">
        <v>7.5</v>
      </c>
      <c r="I12" s="44">
        <v>5.5</v>
      </c>
      <c r="J12" s="807"/>
      <c r="K12" s="21"/>
      <c r="L12" s="25">
        <v>6</v>
      </c>
      <c r="M12" s="86" t="s">
        <v>2327</v>
      </c>
      <c r="O12" s="246">
        <v>6</v>
      </c>
      <c r="P12" s="85" t="s">
        <v>2359</v>
      </c>
      <c r="U12" s="561">
        <v>6</v>
      </c>
      <c r="V12" s="86" t="s">
        <v>2677</v>
      </c>
    </row>
    <row r="13" spans="2:22" ht="15" customHeight="1" thickBot="1" x14ac:dyDescent="0.45">
      <c r="B13" s="46">
        <v>10</v>
      </c>
      <c r="C13" s="798"/>
      <c r="D13" s="60" t="s">
        <v>2022</v>
      </c>
      <c r="E13" s="61">
        <v>48</v>
      </c>
      <c r="F13" s="61">
        <v>31</v>
      </c>
      <c r="G13" s="61">
        <v>62</v>
      </c>
      <c r="H13" s="61">
        <v>11</v>
      </c>
      <c r="I13" s="61">
        <v>7.5</v>
      </c>
      <c r="J13" s="808" t="s">
        <v>2039</v>
      </c>
      <c r="K13" s="21"/>
      <c r="L13" s="25">
        <v>7</v>
      </c>
      <c r="M13" s="86" t="s">
        <v>2328</v>
      </c>
      <c r="O13" s="246">
        <v>7</v>
      </c>
      <c r="P13" s="85" t="s">
        <v>2360</v>
      </c>
      <c r="R13" s="92" t="s">
        <v>2536</v>
      </c>
      <c r="S13" s="30"/>
      <c r="U13" s="561">
        <v>7</v>
      </c>
      <c r="V13" s="86" t="s">
        <v>2678</v>
      </c>
    </row>
    <row r="14" spans="2:22" ht="15" customHeight="1" thickBot="1" x14ac:dyDescent="0.45">
      <c r="B14" s="46">
        <v>11</v>
      </c>
      <c r="C14" s="798"/>
      <c r="D14" s="58" t="s">
        <v>2023</v>
      </c>
      <c r="E14" s="59">
        <v>61</v>
      </c>
      <c r="F14" s="59">
        <v>48</v>
      </c>
      <c r="G14" s="59">
        <v>96</v>
      </c>
      <c r="H14" s="59">
        <v>15</v>
      </c>
      <c r="I14" s="59">
        <v>11</v>
      </c>
      <c r="J14" s="809"/>
      <c r="K14" s="21"/>
      <c r="L14" s="25">
        <v>8</v>
      </c>
      <c r="M14" s="86" t="s">
        <v>2329</v>
      </c>
      <c r="O14" s="246">
        <v>8</v>
      </c>
      <c r="P14" s="85" t="s">
        <v>2361</v>
      </c>
      <c r="R14" s="90" t="s">
        <v>1950</v>
      </c>
      <c r="S14" s="91" t="s">
        <v>2142</v>
      </c>
      <c r="U14" s="561">
        <v>8</v>
      </c>
      <c r="V14" s="86" t="s">
        <v>2679</v>
      </c>
    </row>
    <row r="15" spans="2:22" ht="15" customHeight="1" x14ac:dyDescent="0.4">
      <c r="B15" s="46">
        <v>12</v>
      </c>
      <c r="C15" s="798"/>
      <c r="D15" s="53" t="s">
        <v>2024</v>
      </c>
      <c r="E15" s="54">
        <v>75</v>
      </c>
      <c r="F15" s="54">
        <v>61</v>
      </c>
      <c r="G15" s="54">
        <v>122</v>
      </c>
      <c r="H15" s="54">
        <v>22</v>
      </c>
      <c r="I15" s="54">
        <v>15</v>
      </c>
      <c r="J15" s="810" t="s">
        <v>2040</v>
      </c>
      <c r="K15" s="21"/>
      <c r="L15" s="25">
        <v>9</v>
      </c>
      <c r="M15" s="86" t="s">
        <v>2330</v>
      </c>
      <c r="O15" s="246">
        <v>9</v>
      </c>
      <c r="P15" s="85" t="s">
        <v>2362</v>
      </c>
      <c r="R15" s="208">
        <v>0</v>
      </c>
      <c r="S15" s="209" t="s">
        <v>2440</v>
      </c>
      <c r="U15" s="561">
        <v>9</v>
      </c>
      <c r="V15" s="86" t="s">
        <v>2680</v>
      </c>
    </row>
    <row r="16" spans="2:22" ht="15" customHeight="1" x14ac:dyDescent="0.4">
      <c r="B16" s="46">
        <v>13</v>
      </c>
      <c r="C16" s="798"/>
      <c r="D16" s="40" t="s">
        <v>2025</v>
      </c>
      <c r="E16" s="43">
        <v>88</v>
      </c>
      <c r="F16" s="43">
        <v>75</v>
      </c>
      <c r="G16" s="43">
        <v>150</v>
      </c>
      <c r="H16" s="43">
        <v>22</v>
      </c>
      <c r="I16" s="43">
        <v>22</v>
      </c>
      <c r="J16" s="811"/>
      <c r="K16" s="21"/>
      <c r="L16" s="25">
        <v>10</v>
      </c>
      <c r="M16" s="86" t="s">
        <v>2331</v>
      </c>
      <c r="O16" s="246">
        <v>10</v>
      </c>
      <c r="P16" s="85" t="s">
        <v>2363</v>
      </c>
      <c r="R16" s="532">
        <v>1</v>
      </c>
      <c r="S16" s="85" t="s">
        <v>2525</v>
      </c>
      <c r="U16" s="561">
        <v>10</v>
      </c>
      <c r="V16" s="86" t="s">
        <v>2681</v>
      </c>
    </row>
    <row r="17" spans="2:22" ht="15" customHeight="1" thickBot="1" x14ac:dyDescent="0.45">
      <c r="B17" s="46">
        <v>14</v>
      </c>
      <c r="C17" s="798"/>
      <c r="D17" s="63" t="s">
        <v>1966</v>
      </c>
      <c r="E17" s="64">
        <v>114</v>
      </c>
      <c r="F17" s="64">
        <v>88</v>
      </c>
      <c r="G17" s="64">
        <v>176</v>
      </c>
      <c r="H17" s="64">
        <v>30</v>
      </c>
      <c r="I17" s="64">
        <v>22</v>
      </c>
      <c r="J17" s="812"/>
      <c r="K17" s="21"/>
      <c r="L17" s="25">
        <v>11</v>
      </c>
      <c r="M17" s="86" t="s">
        <v>2332</v>
      </c>
      <c r="O17" s="246">
        <v>11</v>
      </c>
      <c r="P17" s="85" t="s">
        <v>94</v>
      </c>
      <c r="R17" s="532">
        <v>2</v>
      </c>
      <c r="S17" s="85" t="s">
        <v>2533</v>
      </c>
      <c r="U17" s="561">
        <v>11</v>
      </c>
      <c r="V17" s="86" t="s">
        <v>2682</v>
      </c>
    </row>
    <row r="18" spans="2:22" ht="15" customHeight="1" x14ac:dyDescent="0.4">
      <c r="B18" s="46">
        <v>15</v>
      </c>
      <c r="C18" s="798"/>
      <c r="D18" s="56" t="s">
        <v>2026</v>
      </c>
      <c r="E18" s="65">
        <v>140</v>
      </c>
      <c r="F18" s="65">
        <v>105</v>
      </c>
      <c r="G18" s="65">
        <v>210</v>
      </c>
      <c r="H18" s="65">
        <v>37</v>
      </c>
      <c r="I18" s="65">
        <v>30</v>
      </c>
      <c r="J18" s="808" t="s">
        <v>2041</v>
      </c>
      <c r="K18" s="21"/>
      <c r="L18" s="25">
        <v>12</v>
      </c>
      <c r="M18" s="86" t="s">
        <v>2333</v>
      </c>
      <c r="O18" s="246">
        <v>12</v>
      </c>
      <c r="P18" s="85" t="s">
        <v>2364</v>
      </c>
      <c r="R18" s="532">
        <v>3</v>
      </c>
      <c r="S18" s="85" t="s">
        <v>2534</v>
      </c>
      <c r="U18" s="561">
        <v>12</v>
      </c>
      <c r="V18" s="86" t="s">
        <v>2683</v>
      </c>
    </row>
    <row r="19" spans="2:22" ht="15" customHeight="1" x14ac:dyDescent="0.4">
      <c r="B19" s="46">
        <v>16</v>
      </c>
      <c r="C19" s="798"/>
      <c r="D19" s="41" t="s">
        <v>2027</v>
      </c>
      <c r="E19" s="42">
        <v>170</v>
      </c>
      <c r="F19" s="42">
        <v>140</v>
      </c>
      <c r="G19" s="42">
        <v>280</v>
      </c>
      <c r="H19" s="42">
        <v>45</v>
      </c>
      <c r="I19" s="42">
        <v>37</v>
      </c>
      <c r="J19" s="811"/>
      <c r="K19" s="21"/>
      <c r="L19" s="25">
        <v>13</v>
      </c>
      <c r="M19" s="86" t="s">
        <v>2334</v>
      </c>
      <c r="O19" s="246">
        <v>13</v>
      </c>
      <c r="P19" s="85" t="s">
        <v>2365</v>
      </c>
      <c r="U19" s="561">
        <v>13</v>
      </c>
      <c r="V19" s="86" t="s">
        <v>2684</v>
      </c>
    </row>
    <row r="20" spans="2:22" ht="15" customHeight="1" thickBot="1" x14ac:dyDescent="0.45">
      <c r="B20" s="46">
        <v>17</v>
      </c>
      <c r="C20" s="798"/>
      <c r="D20" s="58" t="s">
        <v>2028</v>
      </c>
      <c r="E20" s="59">
        <v>205</v>
      </c>
      <c r="F20" s="59">
        <v>170</v>
      </c>
      <c r="G20" s="59">
        <v>336</v>
      </c>
      <c r="H20" s="59">
        <v>55</v>
      </c>
      <c r="I20" s="59">
        <v>45</v>
      </c>
      <c r="J20" s="809"/>
      <c r="K20" s="21"/>
      <c r="L20" s="22">
        <v>14</v>
      </c>
      <c r="M20" s="87" t="s">
        <v>2335</v>
      </c>
      <c r="O20" s="246">
        <v>14</v>
      </c>
      <c r="P20" s="85" t="s">
        <v>2366</v>
      </c>
      <c r="R20" s="92" t="s">
        <v>2600</v>
      </c>
      <c r="S20" s="603"/>
      <c r="U20" s="561">
        <v>14</v>
      </c>
      <c r="V20" s="86" t="s">
        <v>2685</v>
      </c>
    </row>
    <row r="21" spans="2:22" ht="15" customHeight="1" thickBot="1" x14ac:dyDescent="0.45">
      <c r="B21" s="46">
        <v>18</v>
      </c>
      <c r="C21" s="798"/>
      <c r="D21" s="53" t="s">
        <v>2029</v>
      </c>
      <c r="E21" s="54">
        <v>261</v>
      </c>
      <c r="F21" s="54">
        <v>205</v>
      </c>
      <c r="G21" s="54">
        <v>349</v>
      </c>
      <c r="H21" s="54">
        <v>75</v>
      </c>
      <c r="I21" s="54">
        <v>55</v>
      </c>
      <c r="J21" s="810" t="s">
        <v>2042</v>
      </c>
      <c r="K21" s="21"/>
      <c r="L21" s="33">
        <v>15</v>
      </c>
      <c r="M21" s="88" t="s">
        <v>2336</v>
      </c>
      <c r="O21" s="246">
        <v>15</v>
      </c>
      <c r="P21" s="85" t="s">
        <v>2367</v>
      </c>
      <c r="R21" s="90" t="s">
        <v>1950</v>
      </c>
      <c r="S21" s="91" t="s">
        <v>2142</v>
      </c>
      <c r="U21" s="561">
        <v>15</v>
      </c>
      <c r="V21" s="86" t="s">
        <v>2686</v>
      </c>
    </row>
    <row r="22" spans="2:22" ht="15" customHeight="1" thickBot="1" x14ac:dyDescent="0.45">
      <c r="B22" s="5">
        <v>19</v>
      </c>
      <c r="C22" s="799"/>
      <c r="D22" s="58" t="s">
        <v>2030</v>
      </c>
      <c r="E22" s="59">
        <v>300</v>
      </c>
      <c r="F22" s="59">
        <v>245</v>
      </c>
      <c r="G22" s="59">
        <v>444</v>
      </c>
      <c r="H22" s="59">
        <v>90</v>
      </c>
      <c r="I22" s="59">
        <v>75</v>
      </c>
      <c r="J22" s="809"/>
      <c r="K22" s="21"/>
      <c r="O22" s="246">
        <v>16</v>
      </c>
      <c r="P22" s="85" t="s">
        <v>2368</v>
      </c>
      <c r="R22" s="208">
        <v>0</v>
      </c>
      <c r="S22" s="209" t="s">
        <v>2440</v>
      </c>
      <c r="U22" s="561">
        <v>16</v>
      </c>
      <c r="V22" s="86" t="s">
        <v>2687</v>
      </c>
    </row>
    <row r="23" spans="2:22" ht="15" customHeight="1" thickBot="1" x14ac:dyDescent="0.45">
      <c r="B23" s="55">
        <v>1</v>
      </c>
      <c r="C23" s="789" t="s">
        <v>2082</v>
      </c>
      <c r="D23" s="60" t="s">
        <v>2048</v>
      </c>
      <c r="E23" s="61">
        <v>3.3</v>
      </c>
      <c r="F23" s="61">
        <v>2.2000000000000002</v>
      </c>
      <c r="G23" s="61">
        <v>4.4000000000000004</v>
      </c>
      <c r="H23" s="61">
        <v>1.1000000000000001</v>
      </c>
      <c r="I23" s="61">
        <v>0.75</v>
      </c>
      <c r="J23" s="779" t="s">
        <v>2083</v>
      </c>
      <c r="K23" s="30"/>
      <c r="L23" s="92" t="s">
        <v>2183</v>
      </c>
      <c r="M23" s="30"/>
      <c r="O23" s="246">
        <v>17</v>
      </c>
      <c r="P23" s="85" t="s">
        <v>2369</v>
      </c>
      <c r="R23" s="561">
        <v>1</v>
      </c>
      <c r="S23" s="85" t="s">
        <v>2525</v>
      </c>
      <c r="U23" s="561">
        <v>17</v>
      </c>
      <c r="V23" s="86" t="s">
        <v>2688</v>
      </c>
    </row>
    <row r="24" spans="2:22" ht="15" customHeight="1" thickBot="1" x14ac:dyDescent="0.45">
      <c r="B24" s="46">
        <v>2</v>
      </c>
      <c r="C24" s="790"/>
      <c r="D24" s="40" t="s">
        <v>2047</v>
      </c>
      <c r="E24" s="38">
        <v>4.3</v>
      </c>
      <c r="F24" s="38">
        <v>3.3</v>
      </c>
      <c r="G24" s="38">
        <v>6.2</v>
      </c>
      <c r="H24" s="38">
        <v>1.5</v>
      </c>
      <c r="I24" s="38">
        <v>1.1000000000000001</v>
      </c>
      <c r="J24" s="780"/>
      <c r="K24" s="30"/>
      <c r="L24" s="90" t="s">
        <v>1950</v>
      </c>
      <c r="M24" s="91" t="s">
        <v>2142</v>
      </c>
      <c r="O24" s="246">
        <v>18</v>
      </c>
      <c r="P24" s="85" t="s">
        <v>2370</v>
      </c>
      <c r="R24" s="561">
        <v>2</v>
      </c>
      <c r="S24" s="85" t="s">
        <v>2601</v>
      </c>
      <c r="U24" s="562">
        <v>18</v>
      </c>
      <c r="V24" s="177" t="s">
        <v>2689</v>
      </c>
    </row>
    <row r="25" spans="2:22" ht="15" customHeight="1" x14ac:dyDescent="0.4">
      <c r="B25" s="46">
        <v>3</v>
      </c>
      <c r="C25" s="790"/>
      <c r="D25" s="41" t="s">
        <v>2049</v>
      </c>
      <c r="E25" s="42">
        <v>5.6</v>
      </c>
      <c r="F25" s="42">
        <v>4.3</v>
      </c>
      <c r="G25" s="42">
        <v>8.6</v>
      </c>
      <c r="H25" s="42">
        <v>2.2000000000000002</v>
      </c>
      <c r="I25" s="42">
        <v>1.5</v>
      </c>
      <c r="J25" s="780"/>
      <c r="K25" s="30"/>
      <c r="L25" s="26">
        <v>0</v>
      </c>
      <c r="M25" s="89" t="s">
        <v>2344</v>
      </c>
      <c r="O25" s="246">
        <v>19</v>
      </c>
      <c r="P25" s="85" t="s">
        <v>2776</v>
      </c>
    </row>
    <row r="26" spans="2:22" ht="15" customHeight="1" thickBot="1" x14ac:dyDescent="0.45">
      <c r="B26" s="46">
        <v>4</v>
      </c>
      <c r="C26" s="790"/>
      <c r="D26" s="40" t="s">
        <v>2050</v>
      </c>
      <c r="E26" s="38">
        <v>7.6</v>
      </c>
      <c r="F26" s="38">
        <v>5.6</v>
      </c>
      <c r="G26" s="38">
        <v>10.8</v>
      </c>
      <c r="H26" s="38">
        <v>3</v>
      </c>
      <c r="I26" s="38">
        <v>2.2000000000000002</v>
      </c>
      <c r="J26" s="780"/>
      <c r="K26" s="30"/>
      <c r="L26" s="27">
        <v>1</v>
      </c>
      <c r="M26" s="85" t="s">
        <v>2345</v>
      </c>
      <c r="O26" s="246">
        <v>20</v>
      </c>
      <c r="P26" s="85" t="s">
        <v>2777</v>
      </c>
      <c r="R26" s="92" t="s">
        <v>2603</v>
      </c>
      <c r="S26" s="603"/>
      <c r="U26" s="92" t="s">
        <v>2690</v>
      </c>
      <c r="V26" s="603"/>
    </row>
    <row r="27" spans="2:22" ht="15" customHeight="1" thickBot="1" x14ac:dyDescent="0.45">
      <c r="B27" s="46">
        <v>5</v>
      </c>
      <c r="C27" s="790"/>
      <c r="D27" s="41" t="s">
        <v>2052</v>
      </c>
      <c r="E27" s="42">
        <v>9</v>
      </c>
      <c r="F27" s="42">
        <v>7.6</v>
      </c>
      <c r="G27" s="42">
        <v>14</v>
      </c>
      <c r="H27" s="42">
        <v>4</v>
      </c>
      <c r="I27" s="42">
        <v>3</v>
      </c>
      <c r="J27" s="780"/>
      <c r="K27" s="30"/>
      <c r="L27" s="27">
        <v>2</v>
      </c>
      <c r="M27" s="85" t="s">
        <v>2337</v>
      </c>
      <c r="O27" s="247">
        <v>21</v>
      </c>
      <c r="P27" s="397" t="s">
        <v>2778</v>
      </c>
      <c r="R27" s="90" t="s">
        <v>1950</v>
      </c>
      <c r="S27" s="91" t="s">
        <v>2142</v>
      </c>
      <c r="U27" s="90" t="s">
        <v>1950</v>
      </c>
      <c r="V27" s="91" t="s">
        <v>2142</v>
      </c>
    </row>
    <row r="28" spans="2:22" ht="15" customHeight="1" thickBot="1" x14ac:dyDescent="0.45">
      <c r="B28" s="46">
        <v>6</v>
      </c>
      <c r="C28" s="790"/>
      <c r="D28" s="62" t="s">
        <v>2053</v>
      </c>
      <c r="E28" s="66">
        <v>12</v>
      </c>
      <c r="F28" s="66">
        <v>9</v>
      </c>
      <c r="G28" s="66">
        <v>18</v>
      </c>
      <c r="H28" s="66">
        <v>5.5</v>
      </c>
      <c r="I28" s="66">
        <v>4</v>
      </c>
      <c r="J28" s="781"/>
      <c r="K28" s="30"/>
      <c r="L28" s="27">
        <v>3</v>
      </c>
      <c r="M28" s="85" t="s">
        <v>2338</v>
      </c>
      <c r="R28" s="208">
        <v>0</v>
      </c>
      <c r="S28" s="209" t="s">
        <v>2604</v>
      </c>
      <c r="U28" s="208">
        <v>0</v>
      </c>
      <c r="V28" s="209" t="s">
        <v>2321</v>
      </c>
    </row>
    <row r="29" spans="2:22" ht="15" customHeight="1" thickBot="1" x14ac:dyDescent="0.45">
      <c r="B29" s="46">
        <v>7</v>
      </c>
      <c r="C29" s="790"/>
      <c r="D29" s="60" t="s">
        <v>2054</v>
      </c>
      <c r="E29" s="61">
        <v>16</v>
      </c>
      <c r="F29" s="61">
        <v>12</v>
      </c>
      <c r="G29" s="61">
        <v>24</v>
      </c>
      <c r="H29" s="61">
        <v>7.5</v>
      </c>
      <c r="I29" s="61">
        <v>5.5</v>
      </c>
      <c r="J29" s="779" t="s">
        <v>2084</v>
      </c>
      <c r="K29" s="21"/>
      <c r="L29" s="27">
        <v>4</v>
      </c>
      <c r="M29" s="85" t="s">
        <v>2339</v>
      </c>
      <c r="O29" s="92" t="s">
        <v>2372</v>
      </c>
      <c r="P29" s="30"/>
      <c r="R29" s="561">
        <v>1</v>
      </c>
      <c r="S29" s="85" t="s">
        <v>2525</v>
      </c>
      <c r="U29" s="561">
        <v>1</v>
      </c>
      <c r="V29" s="85" t="s">
        <v>2653</v>
      </c>
    </row>
    <row r="30" spans="2:22" ht="15" customHeight="1" thickBot="1" x14ac:dyDescent="0.45">
      <c r="B30" s="46">
        <v>8</v>
      </c>
      <c r="C30" s="790"/>
      <c r="D30" s="40" t="s">
        <v>2055</v>
      </c>
      <c r="E30" s="43">
        <v>23</v>
      </c>
      <c r="F30" s="43">
        <v>16</v>
      </c>
      <c r="G30" s="43">
        <v>32</v>
      </c>
      <c r="H30" s="43">
        <v>11</v>
      </c>
      <c r="I30" s="43">
        <v>7.5</v>
      </c>
      <c r="J30" s="780"/>
      <c r="K30" s="21"/>
      <c r="L30" s="27">
        <v>5</v>
      </c>
      <c r="M30" s="86" t="s">
        <v>2346</v>
      </c>
      <c r="O30" s="90" t="s">
        <v>1950</v>
      </c>
      <c r="P30" s="91" t="s">
        <v>2142</v>
      </c>
      <c r="R30" s="561">
        <v>2</v>
      </c>
      <c r="S30" s="85" t="s">
        <v>2533</v>
      </c>
      <c r="U30" s="561">
        <v>2</v>
      </c>
      <c r="V30" s="85" t="s">
        <v>2654</v>
      </c>
    </row>
    <row r="31" spans="2:22" ht="15" customHeight="1" thickBot="1" x14ac:dyDescent="0.45">
      <c r="B31" s="46">
        <v>9</v>
      </c>
      <c r="C31" s="790"/>
      <c r="D31" s="47" t="s">
        <v>2056</v>
      </c>
      <c r="E31" s="48">
        <v>31</v>
      </c>
      <c r="F31" s="48">
        <v>23</v>
      </c>
      <c r="G31" s="48">
        <v>46</v>
      </c>
      <c r="H31" s="48">
        <v>15</v>
      </c>
      <c r="I31" s="48">
        <v>11</v>
      </c>
      <c r="J31" s="782"/>
      <c r="K31" s="21"/>
      <c r="L31" s="27">
        <v>6</v>
      </c>
      <c r="M31" s="86" t="s">
        <v>2340</v>
      </c>
      <c r="O31" s="208">
        <v>0</v>
      </c>
      <c r="P31" s="209" t="s">
        <v>354</v>
      </c>
      <c r="U31" s="561">
        <v>3</v>
      </c>
      <c r="V31" s="85" t="s">
        <v>2655</v>
      </c>
    </row>
    <row r="32" spans="2:22" ht="15" customHeight="1" thickBot="1" x14ac:dyDescent="0.45">
      <c r="B32" s="46">
        <v>10</v>
      </c>
      <c r="C32" s="790"/>
      <c r="D32" s="49" t="s">
        <v>2057</v>
      </c>
      <c r="E32" s="45">
        <v>38</v>
      </c>
      <c r="F32" s="45">
        <v>31</v>
      </c>
      <c r="G32" s="45">
        <v>62</v>
      </c>
      <c r="H32" s="45">
        <v>18.5</v>
      </c>
      <c r="I32" s="45">
        <v>15</v>
      </c>
      <c r="J32" s="784" t="s">
        <v>2039</v>
      </c>
      <c r="K32" s="21"/>
      <c r="L32" s="28">
        <v>7</v>
      </c>
      <c r="M32" s="177" t="s">
        <v>2341</v>
      </c>
      <c r="O32" s="246">
        <v>1</v>
      </c>
      <c r="P32" s="85" t="s">
        <v>2373</v>
      </c>
      <c r="R32" s="92" t="s">
        <v>2607</v>
      </c>
      <c r="S32" s="603"/>
      <c r="U32" s="22">
        <v>4</v>
      </c>
      <c r="V32" s="86" t="s">
        <v>2656</v>
      </c>
    </row>
    <row r="33" spans="2:22" ht="15" customHeight="1" thickBot="1" x14ac:dyDescent="0.45">
      <c r="B33" s="46">
        <v>11</v>
      </c>
      <c r="C33" s="790"/>
      <c r="D33" s="41" t="s">
        <v>2058</v>
      </c>
      <c r="E33" s="42">
        <v>46</v>
      </c>
      <c r="F33" s="42">
        <v>38</v>
      </c>
      <c r="G33" s="42">
        <v>76</v>
      </c>
      <c r="H33" s="42">
        <v>22</v>
      </c>
      <c r="I33" s="42">
        <v>18.5</v>
      </c>
      <c r="J33" s="785"/>
      <c r="K33" s="21"/>
      <c r="L33" s="30"/>
      <c r="M33" s="30"/>
      <c r="O33" s="246">
        <v>2</v>
      </c>
      <c r="P33" s="85" t="s">
        <v>2374</v>
      </c>
      <c r="R33" s="90" t="s">
        <v>1950</v>
      </c>
      <c r="S33" s="91" t="s">
        <v>2142</v>
      </c>
      <c r="U33" s="624">
        <v>5</v>
      </c>
      <c r="V33" s="86" t="s">
        <v>2657</v>
      </c>
    </row>
    <row r="34" spans="2:22" ht="15" customHeight="1" thickBot="1" x14ac:dyDescent="0.45">
      <c r="B34" s="46">
        <v>12</v>
      </c>
      <c r="C34" s="790"/>
      <c r="D34" s="62" t="s">
        <v>2059</v>
      </c>
      <c r="E34" s="44">
        <v>61</v>
      </c>
      <c r="F34" s="44">
        <v>46</v>
      </c>
      <c r="G34" s="44">
        <v>92</v>
      </c>
      <c r="H34" s="44">
        <v>30</v>
      </c>
      <c r="I34" s="44">
        <v>22</v>
      </c>
      <c r="J34" s="786"/>
      <c r="K34" s="21"/>
      <c r="L34" s="92" t="s">
        <v>2202</v>
      </c>
      <c r="M34" s="30"/>
      <c r="O34" s="246">
        <v>3</v>
      </c>
      <c r="P34" s="85" t="s">
        <v>2375</v>
      </c>
      <c r="R34" s="208">
        <v>0</v>
      </c>
      <c r="S34" s="209" t="s">
        <v>2608</v>
      </c>
      <c r="U34" s="624">
        <v>6</v>
      </c>
      <c r="V34" s="86" t="s">
        <v>2658</v>
      </c>
    </row>
    <row r="35" spans="2:22" ht="15" customHeight="1" thickBot="1" x14ac:dyDescent="0.45">
      <c r="B35" s="46">
        <v>13</v>
      </c>
      <c r="C35" s="790"/>
      <c r="D35" s="60" t="s">
        <v>2060</v>
      </c>
      <c r="E35" s="61">
        <v>72</v>
      </c>
      <c r="F35" s="61">
        <v>61</v>
      </c>
      <c r="G35" s="61">
        <v>122</v>
      </c>
      <c r="H35" s="61">
        <v>37</v>
      </c>
      <c r="I35" s="61">
        <v>30</v>
      </c>
      <c r="J35" s="787" t="s">
        <v>2040</v>
      </c>
      <c r="K35" s="21"/>
      <c r="L35" s="90" t="s">
        <v>1950</v>
      </c>
      <c r="M35" s="91" t="s">
        <v>2142</v>
      </c>
      <c r="O35" s="246">
        <v>4</v>
      </c>
      <c r="P35" s="85" t="s">
        <v>2376</v>
      </c>
      <c r="R35" s="561">
        <v>1</v>
      </c>
      <c r="S35" s="85" t="s">
        <v>2609</v>
      </c>
      <c r="U35" s="624">
        <v>7</v>
      </c>
      <c r="V35" s="86" t="s">
        <v>2659</v>
      </c>
    </row>
    <row r="36" spans="2:22" ht="15" customHeight="1" x14ac:dyDescent="0.4">
      <c r="B36" s="46">
        <v>14</v>
      </c>
      <c r="C36" s="790"/>
      <c r="D36" s="40" t="s">
        <v>2061</v>
      </c>
      <c r="E36" s="43">
        <v>87</v>
      </c>
      <c r="F36" s="43">
        <v>72</v>
      </c>
      <c r="G36" s="43">
        <v>144</v>
      </c>
      <c r="H36" s="43">
        <v>45</v>
      </c>
      <c r="I36" s="43">
        <v>37</v>
      </c>
      <c r="J36" s="785"/>
      <c r="K36" s="21"/>
      <c r="L36" s="208">
        <v>0</v>
      </c>
      <c r="M36" s="209" t="s">
        <v>2203</v>
      </c>
      <c r="O36" s="246">
        <v>5</v>
      </c>
      <c r="P36" s="85" t="s">
        <v>2377</v>
      </c>
      <c r="R36" s="561">
        <v>2</v>
      </c>
      <c r="S36" s="85" t="s">
        <v>2610</v>
      </c>
      <c r="U36" s="624">
        <v>8</v>
      </c>
      <c r="V36" s="86" t="s">
        <v>2660</v>
      </c>
    </row>
    <row r="37" spans="2:22" ht="15" customHeight="1" thickBot="1" x14ac:dyDescent="0.45">
      <c r="B37" s="46">
        <v>15</v>
      </c>
      <c r="C37" s="790"/>
      <c r="D37" s="47" t="s">
        <v>2062</v>
      </c>
      <c r="E37" s="48">
        <v>105</v>
      </c>
      <c r="F37" s="48">
        <v>87</v>
      </c>
      <c r="G37" s="48">
        <v>174</v>
      </c>
      <c r="H37" s="48">
        <v>55</v>
      </c>
      <c r="I37" s="48">
        <v>45</v>
      </c>
      <c r="J37" s="788"/>
      <c r="K37" s="21"/>
      <c r="L37" s="179">
        <v>1</v>
      </c>
      <c r="M37" s="85" t="s">
        <v>2204</v>
      </c>
      <c r="O37" s="246">
        <v>6</v>
      </c>
      <c r="P37" s="85" t="s">
        <v>2378</v>
      </c>
      <c r="R37" s="561">
        <v>3</v>
      </c>
      <c r="S37" s="85" t="s">
        <v>2611</v>
      </c>
      <c r="U37" s="625">
        <v>9</v>
      </c>
      <c r="V37" s="177" t="s">
        <v>2691</v>
      </c>
    </row>
    <row r="38" spans="2:22" ht="15" customHeight="1" thickBot="1" x14ac:dyDescent="0.45">
      <c r="B38" s="46">
        <v>16</v>
      </c>
      <c r="C38" s="790"/>
      <c r="D38" s="49" t="s">
        <v>2063</v>
      </c>
      <c r="E38" s="45">
        <v>140</v>
      </c>
      <c r="F38" s="45">
        <v>105</v>
      </c>
      <c r="G38" s="45">
        <v>210</v>
      </c>
      <c r="H38" s="45">
        <v>75</v>
      </c>
      <c r="I38" s="45">
        <v>55</v>
      </c>
      <c r="J38" s="784" t="s">
        <v>2085</v>
      </c>
      <c r="K38" s="21"/>
      <c r="L38" s="179">
        <v>2</v>
      </c>
      <c r="M38" s="85" t="s">
        <v>2205</v>
      </c>
      <c r="O38" s="246">
        <v>7</v>
      </c>
      <c r="P38" s="85" t="s">
        <v>2379</v>
      </c>
      <c r="R38" s="606">
        <v>4</v>
      </c>
      <c r="S38" s="607" t="s">
        <v>2612</v>
      </c>
    </row>
    <row r="39" spans="2:22" ht="15" customHeight="1" thickBot="1" x14ac:dyDescent="0.45">
      <c r="B39" s="46">
        <v>17</v>
      </c>
      <c r="C39" s="790"/>
      <c r="D39" s="41" t="s">
        <v>2064</v>
      </c>
      <c r="E39" s="42">
        <v>170</v>
      </c>
      <c r="F39" s="42">
        <v>140</v>
      </c>
      <c r="G39" s="42">
        <v>280</v>
      </c>
      <c r="H39" s="42">
        <v>90</v>
      </c>
      <c r="I39" s="42">
        <v>75</v>
      </c>
      <c r="J39" s="785"/>
      <c r="K39" s="21"/>
      <c r="L39" s="179">
        <v>3</v>
      </c>
      <c r="M39" s="85" t="s">
        <v>163</v>
      </c>
      <c r="O39" s="246">
        <v>8</v>
      </c>
      <c r="P39" s="85" t="s">
        <v>2380</v>
      </c>
      <c r="U39" s="92" t="s">
        <v>2700</v>
      </c>
      <c r="V39" s="603"/>
    </row>
    <row r="40" spans="2:22" ht="15" customHeight="1" thickBot="1" x14ac:dyDescent="0.45">
      <c r="B40" s="46">
        <v>18</v>
      </c>
      <c r="C40" s="790"/>
      <c r="D40" s="62" t="s">
        <v>2065</v>
      </c>
      <c r="E40" s="44">
        <v>205</v>
      </c>
      <c r="F40" s="44">
        <v>170</v>
      </c>
      <c r="G40" s="44">
        <v>336</v>
      </c>
      <c r="H40" s="44">
        <v>110</v>
      </c>
      <c r="I40" s="44">
        <v>90</v>
      </c>
      <c r="J40" s="786"/>
      <c r="K40" s="21"/>
      <c r="L40" s="179">
        <v>4</v>
      </c>
      <c r="M40" s="85" t="s">
        <v>178</v>
      </c>
      <c r="O40" s="246">
        <v>9</v>
      </c>
      <c r="P40" s="85" t="s">
        <v>2381</v>
      </c>
      <c r="R40" s="92" t="s">
        <v>2639</v>
      </c>
      <c r="S40" s="603"/>
      <c r="U40" s="90" t="s">
        <v>1950</v>
      </c>
      <c r="V40" s="91" t="s">
        <v>2142</v>
      </c>
    </row>
    <row r="41" spans="2:22" ht="15" customHeight="1" thickBot="1" x14ac:dyDescent="0.45">
      <c r="B41" s="46">
        <v>19</v>
      </c>
      <c r="C41" s="790"/>
      <c r="D41" s="60" t="s">
        <v>2066</v>
      </c>
      <c r="E41" s="61">
        <v>261</v>
      </c>
      <c r="F41" s="61">
        <v>205</v>
      </c>
      <c r="G41" s="61">
        <v>349</v>
      </c>
      <c r="H41" s="61">
        <v>132</v>
      </c>
      <c r="I41" s="61">
        <v>110</v>
      </c>
      <c r="J41" s="779" t="s">
        <v>2086</v>
      </c>
      <c r="K41" s="30"/>
      <c r="L41" s="179">
        <v>5</v>
      </c>
      <c r="M41" s="85" t="s">
        <v>193</v>
      </c>
      <c r="O41" s="246">
        <v>10</v>
      </c>
      <c r="P41" s="85" t="s">
        <v>353</v>
      </c>
      <c r="R41" s="90" t="s">
        <v>1950</v>
      </c>
      <c r="S41" s="91" t="s">
        <v>2142</v>
      </c>
      <c r="U41" s="208">
        <v>0</v>
      </c>
      <c r="V41" s="209" t="s">
        <v>2701</v>
      </c>
    </row>
    <row r="42" spans="2:22" ht="15" customHeight="1" thickBot="1" x14ac:dyDescent="0.45">
      <c r="B42" s="46">
        <v>20</v>
      </c>
      <c r="C42" s="790"/>
      <c r="D42" s="58" t="s">
        <v>2067</v>
      </c>
      <c r="E42" s="67">
        <v>300</v>
      </c>
      <c r="F42" s="67">
        <v>245</v>
      </c>
      <c r="G42" s="67">
        <v>444</v>
      </c>
      <c r="H42" s="67">
        <v>160</v>
      </c>
      <c r="I42" s="67">
        <v>132</v>
      </c>
      <c r="J42" s="782"/>
      <c r="K42" s="30"/>
      <c r="L42" s="179">
        <v>6</v>
      </c>
      <c r="M42" s="85" t="s">
        <v>181</v>
      </c>
      <c r="O42" s="246">
        <v>11</v>
      </c>
      <c r="P42" s="85" t="s">
        <v>2382</v>
      </c>
      <c r="R42" s="208">
        <v>0</v>
      </c>
      <c r="S42" s="209" t="s">
        <v>2640</v>
      </c>
      <c r="U42" s="561">
        <v>1</v>
      </c>
      <c r="V42" s="85" t="s">
        <v>2702</v>
      </c>
    </row>
    <row r="43" spans="2:22" ht="15" customHeight="1" x14ac:dyDescent="0.4">
      <c r="B43" s="46">
        <v>21</v>
      </c>
      <c r="C43" s="790"/>
      <c r="D43" s="53" t="s">
        <v>2068</v>
      </c>
      <c r="E43" s="54">
        <v>385</v>
      </c>
      <c r="F43" s="54">
        <v>300</v>
      </c>
      <c r="G43" s="54">
        <v>540</v>
      </c>
      <c r="H43" s="54">
        <v>200</v>
      </c>
      <c r="I43" s="54">
        <v>160</v>
      </c>
      <c r="J43" s="783" t="s">
        <v>2087</v>
      </c>
      <c r="K43" s="30"/>
      <c r="L43" s="179">
        <v>7</v>
      </c>
      <c r="M43" s="85" t="s">
        <v>186</v>
      </c>
      <c r="O43" s="246">
        <v>12</v>
      </c>
      <c r="P43" s="85" t="s">
        <v>2383</v>
      </c>
      <c r="R43" s="561">
        <v>1</v>
      </c>
      <c r="S43" s="85" t="s">
        <v>2641</v>
      </c>
      <c r="U43" s="561">
        <v>2</v>
      </c>
      <c r="V43" s="85" t="s">
        <v>2703</v>
      </c>
    </row>
    <row r="44" spans="2:22" ht="15" customHeight="1" thickBot="1" x14ac:dyDescent="0.45">
      <c r="B44" s="46">
        <v>22</v>
      </c>
      <c r="C44" s="790"/>
      <c r="D44" s="40" t="s">
        <v>2069</v>
      </c>
      <c r="E44" s="38">
        <v>460</v>
      </c>
      <c r="F44" s="38">
        <v>385</v>
      </c>
      <c r="G44" s="38">
        <v>693</v>
      </c>
      <c r="H44" s="38">
        <v>250</v>
      </c>
      <c r="I44" s="38">
        <v>200</v>
      </c>
      <c r="J44" s="780"/>
      <c r="K44" s="30"/>
      <c r="L44" s="179">
        <v>8</v>
      </c>
      <c r="M44" s="85" t="s">
        <v>2206</v>
      </c>
      <c r="O44" s="246">
        <v>13</v>
      </c>
      <c r="P44" s="85" t="s">
        <v>2384</v>
      </c>
      <c r="R44" s="561">
        <v>2</v>
      </c>
      <c r="S44" s="85" t="s">
        <v>2642</v>
      </c>
      <c r="U44" s="562">
        <v>3</v>
      </c>
      <c r="V44" s="397" t="s">
        <v>2704</v>
      </c>
    </row>
    <row r="45" spans="2:22" ht="15" customHeight="1" thickBot="1" x14ac:dyDescent="0.45">
      <c r="B45" s="46">
        <v>23</v>
      </c>
      <c r="C45" s="790"/>
      <c r="D45" s="63" t="s">
        <v>2070</v>
      </c>
      <c r="E45" s="64">
        <v>520</v>
      </c>
      <c r="F45" s="64">
        <v>460</v>
      </c>
      <c r="G45" s="64">
        <v>828</v>
      </c>
      <c r="H45" s="64">
        <v>250</v>
      </c>
      <c r="I45" s="64">
        <v>250</v>
      </c>
      <c r="J45" s="781"/>
      <c r="K45" s="30"/>
      <c r="L45" s="179">
        <v>9</v>
      </c>
      <c r="M45" s="85" t="s">
        <v>2207</v>
      </c>
      <c r="O45" s="246">
        <v>14</v>
      </c>
      <c r="P45" s="85" t="s">
        <v>2385</v>
      </c>
      <c r="R45" s="561">
        <v>3</v>
      </c>
      <c r="S45" s="85" t="s">
        <v>2643</v>
      </c>
    </row>
    <row r="46" spans="2:22" ht="15" customHeight="1" thickBot="1" x14ac:dyDescent="0.45">
      <c r="B46" s="46">
        <v>24</v>
      </c>
      <c r="C46" s="790"/>
      <c r="D46" s="56" t="s">
        <v>2071</v>
      </c>
      <c r="E46" s="57">
        <v>590</v>
      </c>
      <c r="F46" s="57">
        <v>520</v>
      </c>
      <c r="G46" s="57">
        <v>936</v>
      </c>
      <c r="H46" s="57">
        <v>315</v>
      </c>
      <c r="I46" s="57">
        <v>250</v>
      </c>
      <c r="J46" s="779" t="s">
        <v>2088</v>
      </c>
      <c r="K46" s="30"/>
      <c r="L46" s="179">
        <v>10</v>
      </c>
      <c r="M46" s="85" t="s">
        <v>2208</v>
      </c>
      <c r="O46" s="246">
        <v>15</v>
      </c>
      <c r="P46" s="85" t="s">
        <v>2386</v>
      </c>
      <c r="R46" s="606">
        <v>4</v>
      </c>
      <c r="S46" s="607" t="s">
        <v>2645</v>
      </c>
      <c r="U46" s="92" t="s">
        <v>2708</v>
      </c>
      <c r="V46" s="603"/>
    </row>
    <row r="47" spans="2:22" ht="15" customHeight="1" thickBot="1" x14ac:dyDescent="0.45">
      <c r="B47" s="46">
        <v>25</v>
      </c>
      <c r="C47" s="790"/>
      <c r="D47" s="41" t="s">
        <v>2072</v>
      </c>
      <c r="E47" s="42">
        <v>650</v>
      </c>
      <c r="F47" s="42">
        <v>590</v>
      </c>
      <c r="G47" s="42">
        <v>1062</v>
      </c>
      <c r="H47" s="42">
        <v>355</v>
      </c>
      <c r="I47" s="42">
        <v>315</v>
      </c>
      <c r="J47" s="780"/>
      <c r="K47" s="21"/>
      <c r="L47" s="179">
        <v>11</v>
      </c>
      <c r="M47" s="85" t="s">
        <v>2209</v>
      </c>
      <c r="O47" s="246">
        <v>16</v>
      </c>
      <c r="P47" s="85" t="s">
        <v>2387</v>
      </c>
      <c r="U47" s="90" t="s">
        <v>1950</v>
      </c>
      <c r="V47" s="91" t="s">
        <v>2142</v>
      </c>
    </row>
    <row r="48" spans="2:22" ht="15" customHeight="1" thickBot="1" x14ac:dyDescent="0.45">
      <c r="B48" s="46">
        <v>26</v>
      </c>
      <c r="C48" s="790"/>
      <c r="D48" s="58" t="s">
        <v>2073</v>
      </c>
      <c r="E48" s="59">
        <v>730</v>
      </c>
      <c r="F48" s="59">
        <v>650</v>
      </c>
      <c r="G48" s="59">
        <v>1170</v>
      </c>
      <c r="H48" s="59">
        <v>400</v>
      </c>
      <c r="I48" s="59">
        <v>355</v>
      </c>
      <c r="J48" s="782"/>
      <c r="K48" s="21"/>
      <c r="L48" s="179">
        <v>12</v>
      </c>
      <c r="M48" s="85" t="s">
        <v>2210</v>
      </c>
      <c r="O48" s="246">
        <v>17</v>
      </c>
      <c r="P48" s="85" t="s">
        <v>2388</v>
      </c>
      <c r="R48" s="92" t="s">
        <v>2652</v>
      </c>
      <c r="S48" s="603"/>
      <c r="U48" s="208">
        <v>0</v>
      </c>
      <c r="V48" s="209" t="s">
        <v>2712</v>
      </c>
    </row>
    <row r="49" spans="2:22" ht="15" customHeight="1" thickBot="1" x14ac:dyDescent="0.45">
      <c r="B49" s="46">
        <v>27</v>
      </c>
      <c r="C49" s="790"/>
      <c r="D49" s="53" t="s">
        <v>2074</v>
      </c>
      <c r="E49" s="54">
        <v>820</v>
      </c>
      <c r="F49" s="54">
        <v>730</v>
      </c>
      <c r="G49" s="54">
        <v>1314</v>
      </c>
      <c r="H49" s="54">
        <v>450</v>
      </c>
      <c r="I49" s="54">
        <v>400</v>
      </c>
      <c r="J49" s="784" t="s">
        <v>2089</v>
      </c>
      <c r="K49" s="21"/>
      <c r="L49" s="179">
        <v>13</v>
      </c>
      <c r="M49" s="85" t="s">
        <v>2211</v>
      </c>
      <c r="O49" s="246">
        <v>18</v>
      </c>
      <c r="P49" s="85" t="s">
        <v>2389</v>
      </c>
      <c r="R49" s="90" t="s">
        <v>1950</v>
      </c>
      <c r="S49" s="91" t="s">
        <v>2142</v>
      </c>
      <c r="U49" s="561">
        <v>1</v>
      </c>
      <c r="V49" s="85" t="s">
        <v>2713</v>
      </c>
    </row>
    <row r="50" spans="2:22" ht="15" customHeight="1" x14ac:dyDescent="0.4">
      <c r="B50" s="46">
        <v>28</v>
      </c>
      <c r="C50" s="790"/>
      <c r="D50" s="40" t="s">
        <v>2075</v>
      </c>
      <c r="E50" s="43">
        <v>920</v>
      </c>
      <c r="F50" s="43">
        <v>820</v>
      </c>
      <c r="G50" s="43">
        <v>1476</v>
      </c>
      <c r="H50" s="43">
        <v>500</v>
      </c>
      <c r="I50" s="43">
        <v>450</v>
      </c>
      <c r="J50" s="785"/>
      <c r="K50" s="21"/>
      <c r="L50" s="179">
        <v>14</v>
      </c>
      <c r="M50" s="85" t="s">
        <v>2212</v>
      </c>
      <c r="O50" s="246">
        <v>19</v>
      </c>
      <c r="P50" s="85" t="s">
        <v>2779</v>
      </c>
      <c r="R50" s="208">
        <v>0</v>
      </c>
      <c r="S50" s="209" t="s">
        <v>2321</v>
      </c>
      <c r="U50" s="561">
        <v>2</v>
      </c>
      <c r="V50" s="85" t="s">
        <v>2711</v>
      </c>
    </row>
    <row r="51" spans="2:22" ht="15" customHeight="1" thickBot="1" x14ac:dyDescent="0.45">
      <c r="B51" s="46">
        <v>29</v>
      </c>
      <c r="C51" s="790"/>
      <c r="D51" s="63" t="s">
        <v>2076</v>
      </c>
      <c r="E51" s="64">
        <v>1030</v>
      </c>
      <c r="F51" s="64">
        <v>920</v>
      </c>
      <c r="G51" s="64">
        <v>1656</v>
      </c>
      <c r="H51" s="64">
        <v>560</v>
      </c>
      <c r="I51" s="64">
        <v>500</v>
      </c>
      <c r="J51" s="786"/>
      <c r="K51" s="21"/>
      <c r="L51" s="179">
        <v>15</v>
      </c>
      <c r="M51" s="85" t="s">
        <v>2213</v>
      </c>
      <c r="O51" s="246">
        <v>20</v>
      </c>
      <c r="P51" s="85" t="s">
        <v>2780</v>
      </c>
      <c r="R51" s="561">
        <v>1</v>
      </c>
      <c r="S51" s="85" t="s">
        <v>2653</v>
      </c>
      <c r="U51" s="561">
        <v>3</v>
      </c>
      <c r="V51" s="85" t="s">
        <v>2714</v>
      </c>
    </row>
    <row r="52" spans="2:22" ht="15" customHeight="1" thickBot="1" x14ac:dyDescent="0.45">
      <c r="B52" s="46">
        <v>30</v>
      </c>
      <c r="C52" s="790"/>
      <c r="D52" s="56" t="s">
        <v>2077</v>
      </c>
      <c r="E52" s="65">
        <v>1150</v>
      </c>
      <c r="F52" s="65">
        <v>1030</v>
      </c>
      <c r="G52" s="65">
        <v>1854</v>
      </c>
      <c r="H52" s="65">
        <v>630</v>
      </c>
      <c r="I52" s="65">
        <v>560</v>
      </c>
      <c r="J52" s="787" t="s">
        <v>2090</v>
      </c>
      <c r="K52" s="21"/>
      <c r="L52" s="179">
        <v>16</v>
      </c>
      <c r="M52" s="85" t="s">
        <v>2214</v>
      </c>
      <c r="O52" s="247">
        <v>21</v>
      </c>
      <c r="P52" s="397" t="s">
        <v>2781</v>
      </c>
      <c r="R52" s="561">
        <v>2</v>
      </c>
      <c r="S52" s="85" t="s">
        <v>2654</v>
      </c>
      <c r="U52" s="33">
        <v>4</v>
      </c>
      <c r="V52" s="177" t="s">
        <v>2715</v>
      </c>
    </row>
    <row r="53" spans="2:22" ht="15" customHeight="1" x14ac:dyDescent="0.4">
      <c r="B53" s="46">
        <v>31</v>
      </c>
      <c r="C53" s="790"/>
      <c r="D53" s="41" t="s">
        <v>2078</v>
      </c>
      <c r="E53" s="42">
        <v>1300</v>
      </c>
      <c r="F53" s="42">
        <v>1150</v>
      </c>
      <c r="G53" s="42">
        <v>2070</v>
      </c>
      <c r="H53" s="42">
        <v>710</v>
      </c>
      <c r="I53" s="42">
        <v>630</v>
      </c>
      <c r="J53" s="785"/>
      <c r="K53" s="21"/>
      <c r="L53" s="179">
        <v>17</v>
      </c>
      <c r="M53" s="85" t="s">
        <v>2215</v>
      </c>
      <c r="R53" s="561">
        <v>3</v>
      </c>
      <c r="S53" s="85" t="s">
        <v>2655</v>
      </c>
    </row>
    <row r="54" spans="2:22" ht="15" customHeight="1" thickBot="1" x14ac:dyDescent="0.45">
      <c r="B54" s="46">
        <v>32</v>
      </c>
      <c r="C54" s="790"/>
      <c r="D54" s="58" t="s">
        <v>2079</v>
      </c>
      <c r="E54" s="59">
        <v>1450</v>
      </c>
      <c r="F54" s="59">
        <v>1300</v>
      </c>
      <c r="G54" s="59">
        <v>2340</v>
      </c>
      <c r="H54" s="59">
        <v>800</v>
      </c>
      <c r="I54" s="59">
        <v>710</v>
      </c>
      <c r="J54" s="788"/>
      <c r="K54" s="21"/>
      <c r="L54" s="179">
        <v>18</v>
      </c>
      <c r="M54" s="85" t="s">
        <v>2216</v>
      </c>
      <c r="O54" s="92" t="s">
        <v>2429</v>
      </c>
      <c r="P54" s="30"/>
      <c r="R54" s="22">
        <v>4</v>
      </c>
      <c r="S54" s="86" t="s">
        <v>2656</v>
      </c>
      <c r="U54" s="92" t="s">
        <v>2709</v>
      </c>
      <c r="V54" s="603"/>
    </row>
    <row r="55" spans="2:22" ht="15" customHeight="1" thickBot="1" x14ac:dyDescent="0.45">
      <c r="B55" s="46">
        <v>33</v>
      </c>
      <c r="C55" s="790"/>
      <c r="D55" s="53" t="s">
        <v>2080</v>
      </c>
      <c r="E55" s="54">
        <v>1770</v>
      </c>
      <c r="F55" s="54">
        <v>1600</v>
      </c>
      <c r="G55" s="54">
        <v>2880</v>
      </c>
      <c r="H55" s="54">
        <v>1000</v>
      </c>
      <c r="I55" s="54">
        <v>900</v>
      </c>
      <c r="J55" s="784" t="s">
        <v>2091</v>
      </c>
      <c r="K55" s="21"/>
      <c r="L55" s="179">
        <v>19</v>
      </c>
      <c r="M55" s="85" t="s">
        <v>2217</v>
      </c>
      <c r="O55" s="90" t="s">
        <v>1950</v>
      </c>
      <c r="P55" s="91" t="s">
        <v>2142</v>
      </c>
      <c r="R55" s="624">
        <v>5</v>
      </c>
      <c r="S55" s="86" t="s">
        <v>2657</v>
      </c>
      <c r="U55" s="90" t="s">
        <v>1950</v>
      </c>
      <c r="V55" s="91" t="s">
        <v>2142</v>
      </c>
    </row>
    <row r="56" spans="2:22" ht="15" customHeight="1" thickBot="1" x14ac:dyDescent="0.45">
      <c r="B56" s="5">
        <v>34</v>
      </c>
      <c r="C56" s="791"/>
      <c r="D56" s="58" t="s">
        <v>2081</v>
      </c>
      <c r="E56" s="59">
        <v>2150</v>
      </c>
      <c r="F56" s="59">
        <v>1940</v>
      </c>
      <c r="G56" s="59">
        <v>3492</v>
      </c>
      <c r="H56" s="59">
        <v>1200</v>
      </c>
      <c r="I56" s="59">
        <v>1100</v>
      </c>
      <c r="J56" s="788"/>
      <c r="K56" s="21"/>
      <c r="L56" s="179">
        <v>20</v>
      </c>
      <c r="M56" s="87" t="s">
        <v>2218</v>
      </c>
      <c r="O56" s="208">
        <v>0</v>
      </c>
      <c r="P56" s="209" t="s">
        <v>2430</v>
      </c>
      <c r="R56" s="624">
        <v>6</v>
      </c>
      <c r="S56" s="86" t="s">
        <v>2658</v>
      </c>
      <c r="U56" s="208">
        <v>0</v>
      </c>
      <c r="V56" s="209" t="s">
        <v>2712</v>
      </c>
    </row>
    <row r="57" spans="2:22" ht="15" customHeight="1" x14ac:dyDescent="0.4">
      <c r="B57" s="55">
        <v>1</v>
      </c>
      <c r="C57" s="789" t="s">
        <v>2092</v>
      </c>
      <c r="D57" s="60" t="s">
        <v>2093</v>
      </c>
      <c r="E57" s="61">
        <v>4.3</v>
      </c>
      <c r="F57" s="61">
        <v>3.3</v>
      </c>
      <c r="G57" s="61">
        <v>6.2</v>
      </c>
      <c r="H57" s="61">
        <v>1.5</v>
      </c>
      <c r="I57" s="61">
        <v>1.1000000000000001</v>
      </c>
      <c r="J57" s="779" t="s">
        <v>2124</v>
      </c>
      <c r="K57" s="30"/>
      <c r="L57" s="179">
        <v>21</v>
      </c>
      <c r="M57" s="87" t="s">
        <v>2219</v>
      </c>
      <c r="O57" s="253">
        <v>1</v>
      </c>
      <c r="P57" s="85" t="s">
        <v>2431</v>
      </c>
      <c r="R57" s="624">
        <v>7</v>
      </c>
      <c r="S57" s="86" t="s">
        <v>2659</v>
      </c>
      <c r="U57" s="561">
        <v>1</v>
      </c>
      <c r="V57" s="85" t="s">
        <v>2713</v>
      </c>
    </row>
    <row r="58" spans="2:22" ht="15" customHeight="1" thickBot="1" x14ac:dyDescent="0.45">
      <c r="B58" s="46">
        <v>2</v>
      </c>
      <c r="C58" s="790"/>
      <c r="D58" s="40" t="s">
        <v>2094</v>
      </c>
      <c r="E58" s="38">
        <v>9</v>
      </c>
      <c r="F58" s="38">
        <v>7.6</v>
      </c>
      <c r="G58" s="38">
        <v>14</v>
      </c>
      <c r="H58" s="38">
        <v>4</v>
      </c>
      <c r="I58" s="38">
        <v>3</v>
      </c>
      <c r="J58" s="780"/>
      <c r="K58" s="30"/>
      <c r="L58" s="179">
        <v>22</v>
      </c>
      <c r="M58" s="87" t="s">
        <v>2220</v>
      </c>
      <c r="O58" s="253">
        <v>2</v>
      </c>
      <c r="P58" s="85" t="str">
        <f>TRIM("2 / OL TorqCtrl")</f>
        <v>2 / OL TorqCtrl</v>
      </c>
      <c r="R58" s="625">
        <v>8</v>
      </c>
      <c r="S58" s="177" t="s">
        <v>2660</v>
      </c>
      <c r="U58" s="561">
        <v>2</v>
      </c>
      <c r="V58" s="85" t="s">
        <v>2716</v>
      </c>
    </row>
    <row r="59" spans="2:22" ht="15" customHeight="1" thickBot="1" x14ac:dyDescent="0.45">
      <c r="B59" s="46">
        <v>3</v>
      </c>
      <c r="C59" s="790"/>
      <c r="D59" s="63" t="s">
        <v>2095</v>
      </c>
      <c r="E59" s="64">
        <v>12</v>
      </c>
      <c r="F59" s="64">
        <v>9</v>
      </c>
      <c r="G59" s="64">
        <v>18</v>
      </c>
      <c r="H59" s="64">
        <v>5.5</v>
      </c>
      <c r="I59" s="64">
        <v>4</v>
      </c>
      <c r="J59" s="781"/>
      <c r="K59" s="30"/>
      <c r="L59" s="179">
        <v>23</v>
      </c>
      <c r="M59" s="87" t="s">
        <v>2221</v>
      </c>
      <c r="O59" s="253">
        <v>3</v>
      </c>
      <c r="P59" s="85" t="str">
        <f>TRIM("3 / CL SpeedCtrl")</f>
        <v>3 / CL SpeedCtrl</v>
      </c>
      <c r="U59" s="562">
        <v>3</v>
      </c>
      <c r="V59" s="397" t="s">
        <v>2714</v>
      </c>
    </row>
    <row r="60" spans="2:22" ht="15" customHeight="1" thickBot="1" x14ac:dyDescent="0.45">
      <c r="B60" s="46">
        <v>4</v>
      </c>
      <c r="C60" s="790"/>
      <c r="D60" s="56" t="s">
        <v>2096</v>
      </c>
      <c r="E60" s="57">
        <v>16</v>
      </c>
      <c r="F60" s="57">
        <v>12</v>
      </c>
      <c r="G60" s="57">
        <v>24</v>
      </c>
      <c r="H60" s="57">
        <v>7.5</v>
      </c>
      <c r="I60" s="57">
        <v>5.5</v>
      </c>
      <c r="J60" s="779" t="s">
        <v>2125</v>
      </c>
      <c r="K60" s="30"/>
      <c r="L60" s="179">
        <v>24</v>
      </c>
      <c r="M60" s="87" t="s">
        <v>2222</v>
      </c>
      <c r="O60" s="254">
        <v>4</v>
      </c>
      <c r="P60" s="397" t="str">
        <f>TRIM("4 / CL TorqCtrl")</f>
        <v>4 / CL TorqCtrl</v>
      </c>
      <c r="R60" s="92" t="s">
        <v>2661</v>
      </c>
      <c r="S60" s="603"/>
    </row>
    <row r="61" spans="2:22" ht="15" customHeight="1" thickBot="1" x14ac:dyDescent="0.45">
      <c r="B61" s="46">
        <v>5</v>
      </c>
      <c r="C61" s="790"/>
      <c r="D61" s="41" t="s">
        <v>2097</v>
      </c>
      <c r="E61" s="42">
        <v>23</v>
      </c>
      <c r="F61" s="42">
        <v>16</v>
      </c>
      <c r="G61" s="42">
        <v>32</v>
      </c>
      <c r="H61" s="42">
        <v>11</v>
      </c>
      <c r="I61" s="42">
        <v>7.5</v>
      </c>
      <c r="J61" s="780"/>
      <c r="K61" s="30"/>
      <c r="L61" s="180">
        <v>25</v>
      </c>
      <c r="M61" s="88" t="s">
        <v>2223</v>
      </c>
      <c r="R61" s="90" t="s">
        <v>1950</v>
      </c>
      <c r="S61" s="91" t="s">
        <v>2142</v>
      </c>
      <c r="U61" s="92" t="s">
        <v>2732</v>
      </c>
      <c r="V61" s="603"/>
    </row>
    <row r="62" spans="2:22" ht="15" customHeight="1" thickBot="1" x14ac:dyDescent="0.45">
      <c r="B62" s="46">
        <v>6</v>
      </c>
      <c r="C62" s="790"/>
      <c r="D62" s="40" t="s">
        <v>2098</v>
      </c>
      <c r="E62" s="38">
        <v>31</v>
      </c>
      <c r="F62" s="38">
        <v>23</v>
      </c>
      <c r="G62" s="38">
        <v>46</v>
      </c>
      <c r="H62" s="38">
        <v>15</v>
      </c>
      <c r="I62" s="38">
        <v>11</v>
      </c>
      <c r="J62" s="780"/>
      <c r="K62" s="30"/>
      <c r="L62" s="21"/>
      <c r="M62" s="207"/>
      <c r="O62" s="92" t="s">
        <v>2435</v>
      </c>
      <c r="P62" s="30"/>
      <c r="R62" s="208">
        <v>0</v>
      </c>
      <c r="S62" s="209" t="str">
        <f>"0 / CL SpeedCtrl"</f>
        <v>0 / CL SpeedCtrl</v>
      </c>
      <c r="U62" s="90" t="s">
        <v>1950</v>
      </c>
      <c r="V62" s="91" t="s">
        <v>2142</v>
      </c>
    </row>
    <row r="63" spans="2:22" ht="15" customHeight="1" thickBot="1" x14ac:dyDescent="0.45">
      <c r="B63" s="46">
        <v>7</v>
      </c>
      <c r="C63" s="790"/>
      <c r="D63" s="41" t="s">
        <v>2099</v>
      </c>
      <c r="E63" s="42">
        <v>38</v>
      </c>
      <c r="F63" s="42">
        <v>31</v>
      </c>
      <c r="G63" s="42">
        <v>62</v>
      </c>
      <c r="H63" s="42">
        <v>18.5</v>
      </c>
      <c r="I63" s="42">
        <v>15</v>
      </c>
      <c r="J63" s="780"/>
      <c r="K63" s="21"/>
      <c r="L63" s="92" t="s">
        <v>2268</v>
      </c>
      <c r="M63" s="30"/>
      <c r="O63" s="90" t="s">
        <v>1950</v>
      </c>
      <c r="P63" s="91" t="s">
        <v>2142</v>
      </c>
      <c r="R63" s="561">
        <v>1</v>
      </c>
      <c r="S63" s="85" t="s">
        <v>2662</v>
      </c>
      <c r="U63" s="208">
        <v>0</v>
      </c>
      <c r="V63" s="209" t="s">
        <v>2733</v>
      </c>
    </row>
    <row r="64" spans="2:22" ht="15" customHeight="1" thickBot="1" x14ac:dyDescent="0.45">
      <c r="B64" s="46">
        <v>8</v>
      </c>
      <c r="C64" s="790"/>
      <c r="D64" s="58" t="s">
        <v>2100</v>
      </c>
      <c r="E64" s="59">
        <v>46</v>
      </c>
      <c r="F64" s="59">
        <v>38</v>
      </c>
      <c r="G64" s="59">
        <v>76</v>
      </c>
      <c r="H64" s="59">
        <v>22</v>
      </c>
      <c r="I64" s="59">
        <v>18.5</v>
      </c>
      <c r="J64" s="782"/>
      <c r="K64" s="21"/>
      <c r="L64" s="90" t="s">
        <v>1950</v>
      </c>
      <c r="M64" s="91" t="s">
        <v>2142</v>
      </c>
      <c r="O64" s="208">
        <v>0</v>
      </c>
      <c r="P64" s="209" t="s">
        <v>2436</v>
      </c>
      <c r="R64" s="561">
        <v>2</v>
      </c>
      <c r="S64" s="85" t="s">
        <v>2663</v>
      </c>
      <c r="U64" s="561">
        <v>1</v>
      </c>
      <c r="V64" s="85" t="s">
        <v>2734</v>
      </c>
    </row>
    <row r="65" spans="2:22" ht="15" customHeight="1" thickBot="1" x14ac:dyDescent="0.45">
      <c r="B65" s="46">
        <v>9</v>
      </c>
      <c r="C65" s="790"/>
      <c r="D65" s="53" t="s">
        <v>2101</v>
      </c>
      <c r="E65" s="54">
        <v>72</v>
      </c>
      <c r="F65" s="54">
        <v>61</v>
      </c>
      <c r="G65" s="54">
        <v>122</v>
      </c>
      <c r="H65" s="54">
        <v>37</v>
      </c>
      <c r="I65" s="54">
        <v>30</v>
      </c>
      <c r="J65" s="783" t="s">
        <v>2126</v>
      </c>
      <c r="K65" s="21"/>
      <c r="L65" s="208">
        <v>0</v>
      </c>
      <c r="M65" s="209" t="s">
        <v>230</v>
      </c>
      <c r="O65" s="253">
        <v>1</v>
      </c>
      <c r="P65" s="85" t="s">
        <v>2437</v>
      </c>
      <c r="R65" s="561">
        <v>3</v>
      </c>
      <c r="S65" s="85" t="s">
        <v>2664</v>
      </c>
      <c r="U65" s="562">
        <v>2</v>
      </c>
      <c r="V65" s="397" t="s">
        <v>2735</v>
      </c>
    </row>
    <row r="66" spans="2:22" ht="15" customHeight="1" thickBot="1" x14ac:dyDescent="0.45">
      <c r="B66" s="46">
        <v>10</v>
      </c>
      <c r="C66" s="790"/>
      <c r="D66" s="40" t="s">
        <v>2102</v>
      </c>
      <c r="E66" s="43">
        <v>87</v>
      </c>
      <c r="F66" s="43">
        <v>72</v>
      </c>
      <c r="G66" s="43">
        <v>144</v>
      </c>
      <c r="H66" s="43">
        <v>45</v>
      </c>
      <c r="I66" s="43">
        <v>37</v>
      </c>
      <c r="J66" s="780"/>
      <c r="K66" s="21"/>
      <c r="L66" s="244">
        <v>1</v>
      </c>
      <c r="M66" s="85" t="s">
        <v>2269</v>
      </c>
      <c r="O66" s="254">
        <v>2</v>
      </c>
      <c r="P66" s="397" t="s">
        <v>2438</v>
      </c>
      <c r="R66" s="22">
        <v>4</v>
      </c>
      <c r="S66" s="86" t="s">
        <v>2665</v>
      </c>
    </row>
    <row r="67" spans="2:22" ht="15" customHeight="1" thickBot="1" x14ac:dyDescent="0.45">
      <c r="B67" s="46">
        <v>11</v>
      </c>
      <c r="C67" s="790"/>
      <c r="D67" s="63" t="s">
        <v>2103</v>
      </c>
      <c r="E67" s="64">
        <v>105</v>
      </c>
      <c r="F67" s="64">
        <v>87</v>
      </c>
      <c r="G67" s="64">
        <v>174</v>
      </c>
      <c r="H67" s="64">
        <v>55</v>
      </c>
      <c r="I67" s="64">
        <v>45</v>
      </c>
      <c r="J67" s="781"/>
      <c r="K67" s="21"/>
      <c r="L67" s="244">
        <v>2</v>
      </c>
      <c r="M67" s="85" t="s">
        <v>261</v>
      </c>
      <c r="R67" s="624">
        <v>5</v>
      </c>
      <c r="S67" s="86" t="s">
        <v>2666</v>
      </c>
    </row>
    <row r="68" spans="2:22" ht="15" customHeight="1" thickBot="1" x14ac:dyDescent="0.45">
      <c r="B68" s="46">
        <v>12</v>
      </c>
      <c r="C68" s="790"/>
      <c r="D68" s="68" t="s">
        <v>2104</v>
      </c>
      <c r="E68" s="69">
        <v>140</v>
      </c>
      <c r="F68" s="69">
        <v>105</v>
      </c>
      <c r="G68" s="69">
        <v>210</v>
      </c>
      <c r="H68" s="69">
        <v>75</v>
      </c>
      <c r="I68" s="69">
        <v>55</v>
      </c>
      <c r="J68" s="70" t="s">
        <v>2127</v>
      </c>
      <c r="K68" s="21"/>
      <c r="L68" s="244">
        <v>3</v>
      </c>
      <c r="M68" s="85" t="s">
        <v>2270</v>
      </c>
      <c r="O68" s="92" t="s">
        <v>2439</v>
      </c>
      <c r="P68" s="30"/>
      <c r="R68" s="624">
        <v>6</v>
      </c>
      <c r="S68" s="86" t="s">
        <v>2667</v>
      </c>
    </row>
    <row r="69" spans="2:22" ht="15" customHeight="1" thickBot="1" x14ac:dyDescent="0.45">
      <c r="B69" s="46">
        <v>13</v>
      </c>
      <c r="C69" s="790"/>
      <c r="D69" s="53" t="s">
        <v>2105</v>
      </c>
      <c r="E69" s="54">
        <v>170</v>
      </c>
      <c r="F69" s="54">
        <v>140</v>
      </c>
      <c r="G69" s="54">
        <v>280</v>
      </c>
      <c r="H69" s="54">
        <v>90</v>
      </c>
      <c r="I69" s="54">
        <v>75</v>
      </c>
      <c r="J69" s="784" t="s">
        <v>2128</v>
      </c>
      <c r="K69" s="21"/>
      <c r="L69" s="244">
        <v>4</v>
      </c>
      <c r="M69" s="85" t="s">
        <v>2271</v>
      </c>
      <c r="O69" s="90" t="s">
        <v>1950</v>
      </c>
      <c r="P69" s="91" t="s">
        <v>2142</v>
      </c>
      <c r="R69" s="625">
        <v>7</v>
      </c>
      <c r="S69" s="177" t="s">
        <v>2668</v>
      </c>
    </row>
    <row r="70" spans="2:22" ht="15" customHeight="1" x14ac:dyDescent="0.4">
      <c r="B70" s="46">
        <v>14</v>
      </c>
      <c r="C70" s="790"/>
      <c r="D70" s="40" t="s">
        <v>2106</v>
      </c>
      <c r="E70" s="43">
        <v>205</v>
      </c>
      <c r="F70" s="43">
        <v>170</v>
      </c>
      <c r="G70" s="43">
        <v>336</v>
      </c>
      <c r="H70" s="43">
        <v>110</v>
      </c>
      <c r="I70" s="43">
        <v>90</v>
      </c>
      <c r="J70" s="785"/>
      <c r="K70" s="21"/>
      <c r="L70" s="244">
        <v>5</v>
      </c>
      <c r="M70" s="85" t="s">
        <v>2272</v>
      </c>
      <c r="O70" s="208">
        <v>0</v>
      </c>
      <c r="P70" s="459" t="s">
        <v>2440</v>
      </c>
    </row>
    <row r="71" spans="2:22" ht="15" customHeight="1" x14ac:dyDescent="0.4">
      <c r="B71" s="46">
        <v>15</v>
      </c>
      <c r="C71" s="790"/>
      <c r="D71" s="41" t="s">
        <v>2107</v>
      </c>
      <c r="E71" s="42">
        <v>261</v>
      </c>
      <c r="F71" s="42">
        <v>205</v>
      </c>
      <c r="G71" s="42">
        <v>349</v>
      </c>
      <c r="H71" s="42">
        <v>132</v>
      </c>
      <c r="I71" s="42">
        <v>110</v>
      </c>
      <c r="J71" s="785"/>
      <c r="K71" s="21"/>
      <c r="L71" s="244">
        <v>6</v>
      </c>
      <c r="M71" s="85" t="s">
        <v>2273</v>
      </c>
      <c r="O71" s="253">
        <v>1</v>
      </c>
      <c r="P71" s="460" t="s">
        <v>2441</v>
      </c>
    </row>
    <row r="72" spans="2:22" ht="15" customHeight="1" thickBot="1" x14ac:dyDescent="0.45">
      <c r="B72" s="46">
        <v>16</v>
      </c>
      <c r="C72" s="790"/>
      <c r="D72" s="62" t="s">
        <v>2108</v>
      </c>
      <c r="E72" s="44">
        <v>300</v>
      </c>
      <c r="F72" s="44">
        <v>245</v>
      </c>
      <c r="G72" s="44">
        <v>444</v>
      </c>
      <c r="H72" s="44">
        <v>160</v>
      </c>
      <c r="I72" s="44">
        <v>132</v>
      </c>
      <c r="J72" s="786"/>
      <c r="K72" s="21"/>
      <c r="L72" s="244">
        <v>7</v>
      </c>
      <c r="M72" s="85" t="s">
        <v>2274</v>
      </c>
      <c r="O72" s="253">
        <v>2</v>
      </c>
      <c r="P72" s="460" t="s">
        <v>2442</v>
      </c>
    </row>
    <row r="73" spans="2:22" ht="15" customHeight="1" x14ac:dyDescent="0.4">
      <c r="B73" s="46">
        <v>17</v>
      </c>
      <c r="C73" s="790"/>
      <c r="D73" s="60" t="s">
        <v>2109</v>
      </c>
      <c r="E73" s="61">
        <v>385</v>
      </c>
      <c r="F73" s="61">
        <v>300</v>
      </c>
      <c r="G73" s="61">
        <v>540</v>
      </c>
      <c r="H73" s="61">
        <v>200</v>
      </c>
      <c r="I73" s="61">
        <v>160</v>
      </c>
      <c r="J73" s="787" t="s">
        <v>2129</v>
      </c>
      <c r="K73" s="21"/>
      <c r="L73" s="244">
        <v>8</v>
      </c>
      <c r="M73" s="85" t="s">
        <v>264</v>
      </c>
      <c r="O73" s="253">
        <v>3</v>
      </c>
      <c r="P73" s="457" t="s">
        <v>2443</v>
      </c>
    </row>
    <row r="74" spans="2:22" ht="15" customHeight="1" x14ac:dyDescent="0.4">
      <c r="B74" s="46">
        <v>18</v>
      </c>
      <c r="C74" s="790"/>
      <c r="D74" s="40" t="s">
        <v>2110</v>
      </c>
      <c r="E74" s="43">
        <v>460</v>
      </c>
      <c r="F74" s="43">
        <v>385</v>
      </c>
      <c r="G74" s="43">
        <v>693</v>
      </c>
      <c r="H74" s="43">
        <v>250</v>
      </c>
      <c r="I74" s="43">
        <v>200</v>
      </c>
      <c r="J74" s="785"/>
      <c r="K74" s="21"/>
      <c r="L74" s="244">
        <v>9</v>
      </c>
      <c r="M74" s="85" t="s">
        <v>267</v>
      </c>
      <c r="O74" s="253">
        <v>4</v>
      </c>
      <c r="P74" s="457" t="s">
        <v>2444</v>
      </c>
    </row>
    <row r="75" spans="2:22" ht="15" customHeight="1" thickBot="1" x14ac:dyDescent="0.45">
      <c r="B75" s="46">
        <v>19</v>
      </c>
      <c r="C75" s="790"/>
      <c r="D75" s="47" t="s">
        <v>2111</v>
      </c>
      <c r="E75" s="48">
        <v>520</v>
      </c>
      <c r="F75" s="48">
        <v>460</v>
      </c>
      <c r="G75" s="48">
        <v>828</v>
      </c>
      <c r="H75" s="48">
        <v>250</v>
      </c>
      <c r="I75" s="48">
        <v>250</v>
      </c>
      <c r="J75" s="788"/>
      <c r="K75" s="30"/>
      <c r="L75" s="244">
        <v>10</v>
      </c>
      <c r="M75" s="85" t="s">
        <v>2275</v>
      </c>
      <c r="O75" s="253">
        <v>5</v>
      </c>
      <c r="P75" s="457" t="s">
        <v>2445</v>
      </c>
    </row>
    <row r="76" spans="2:22" ht="15" customHeight="1" thickBot="1" x14ac:dyDescent="0.45">
      <c r="B76" s="46">
        <v>20</v>
      </c>
      <c r="C76" s="790"/>
      <c r="D76" s="49" t="s">
        <v>2112</v>
      </c>
      <c r="E76" s="50">
        <v>590</v>
      </c>
      <c r="F76" s="50">
        <v>520</v>
      </c>
      <c r="G76" s="50">
        <v>936</v>
      </c>
      <c r="H76" s="50">
        <v>315</v>
      </c>
      <c r="I76" s="50">
        <v>250</v>
      </c>
      <c r="J76" s="783" t="s">
        <v>2130</v>
      </c>
      <c r="K76" s="30"/>
      <c r="L76" s="244">
        <v>11</v>
      </c>
      <c r="M76" s="85" t="s">
        <v>2276</v>
      </c>
      <c r="O76" s="254">
        <v>6</v>
      </c>
      <c r="P76" s="458" t="s">
        <v>2446</v>
      </c>
    </row>
    <row r="77" spans="2:22" ht="15" customHeight="1" x14ac:dyDescent="0.4">
      <c r="B77" s="46">
        <v>21</v>
      </c>
      <c r="C77" s="790"/>
      <c r="D77" s="41" t="s">
        <v>2113</v>
      </c>
      <c r="E77" s="42">
        <v>650</v>
      </c>
      <c r="F77" s="42">
        <v>590</v>
      </c>
      <c r="G77" s="42">
        <v>1062</v>
      </c>
      <c r="H77" s="42">
        <v>355</v>
      </c>
      <c r="I77" s="42">
        <v>315</v>
      </c>
      <c r="J77" s="780"/>
      <c r="K77" s="30"/>
      <c r="L77" s="244">
        <v>12</v>
      </c>
      <c r="M77" s="85" t="s">
        <v>2277</v>
      </c>
    </row>
    <row r="78" spans="2:22" ht="15" customHeight="1" thickBot="1" x14ac:dyDescent="0.45">
      <c r="B78" s="46">
        <v>22</v>
      </c>
      <c r="C78" s="790"/>
      <c r="D78" s="40" t="s">
        <v>2114</v>
      </c>
      <c r="E78" s="38">
        <v>730</v>
      </c>
      <c r="F78" s="38">
        <v>650</v>
      </c>
      <c r="G78" s="38">
        <v>1170</v>
      </c>
      <c r="H78" s="38">
        <v>400</v>
      </c>
      <c r="I78" s="38">
        <v>355</v>
      </c>
      <c r="J78" s="780"/>
      <c r="K78" s="30"/>
      <c r="L78" s="244">
        <v>13</v>
      </c>
      <c r="M78" s="85" t="s">
        <v>2278</v>
      </c>
      <c r="O78" s="92" t="s">
        <v>2463</v>
      </c>
      <c r="P78" s="30"/>
    </row>
    <row r="79" spans="2:22" ht="15" customHeight="1" thickBot="1" x14ac:dyDescent="0.45">
      <c r="B79" s="46">
        <v>23</v>
      </c>
      <c r="C79" s="790"/>
      <c r="D79" s="41" t="s">
        <v>2115</v>
      </c>
      <c r="E79" s="42">
        <v>820</v>
      </c>
      <c r="F79" s="42">
        <v>730</v>
      </c>
      <c r="G79" s="42">
        <v>1314</v>
      </c>
      <c r="H79" s="42">
        <v>450</v>
      </c>
      <c r="I79" s="42">
        <v>400</v>
      </c>
      <c r="J79" s="780"/>
      <c r="K79" s="30"/>
      <c r="L79" s="244">
        <v>14</v>
      </c>
      <c r="M79" s="85" t="s">
        <v>2279</v>
      </c>
      <c r="O79" s="90" t="s">
        <v>1950</v>
      </c>
      <c r="P79" s="91" t="s">
        <v>2142</v>
      </c>
    </row>
    <row r="80" spans="2:22" ht="15" customHeight="1" x14ac:dyDescent="0.4">
      <c r="B80" s="46">
        <v>24</v>
      </c>
      <c r="C80" s="790"/>
      <c r="D80" s="40" t="s">
        <v>2116</v>
      </c>
      <c r="E80" s="38">
        <v>920</v>
      </c>
      <c r="F80" s="38">
        <v>820</v>
      </c>
      <c r="G80" s="38">
        <v>1476</v>
      </c>
      <c r="H80" s="38">
        <v>500</v>
      </c>
      <c r="I80" s="38">
        <v>450</v>
      </c>
      <c r="J80" s="780"/>
      <c r="K80" s="30"/>
      <c r="L80" s="244">
        <v>15</v>
      </c>
      <c r="M80" s="85" t="s">
        <v>2280</v>
      </c>
      <c r="O80" s="208">
        <v>0</v>
      </c>
      <c r="P80" s="459" t="s">
        <v>2464</v>
      </c>
    </row>
    <row r="81" spans="2:16" ht="15" customHeight="1" thickBot="1" x14ac:dyDescent="0.45">
      <c r="B81" s="46">
        <v>25</v>
      </c>
      <c r="C81" s="790"/>
      <c r="D81" s="63" t="s">
        <v>2117</v>
      </c>
      <c r="E81" s="64">
        <v>1030</v>
      </c>
      <c r="F81" s="64">
        <v>920</v>
      </c>
      <c r="G81" s="64">
        <v>1656</v>
      </c>
      <c r="H81" s="64">
        <v>560</v>
      </c>
      <c r="I81" s="64">
        <v>500</v>
      </c>
      <c r="J81" s="781"/>
      <c r="K81" s="21"/>
      <c r="L81" s="244">
        <v>16</v>
      </c>
      <c r="M81" s="85" t="s">
        <v>2281</v>
      </c>
      <c r="O81" s="253">
        <v>1</v>
      </c>
      <c r="P81" s="460" t="s">
        <v>2465</v>
      </c>
    </row>
    <row r="82" spans="2:16" ht="15" customHeight="1" x14ac:dyDescent="0.4">
      <c r="B82" s="46">
        <v>26</v>
      </c>
      <c r="C82" s="790"/>
      <c r="D82" s="56" t="s">
        <v>2118</v>
      </c>
      <c r="E82" s="65">
        <v>1150</v>
      </c>
      <c r="F82" s="65">
        <v>1030</v>
      </c>
      <c r="G82" s="65">
        <v>1854</v>
      </c>
      <c r="H82" s="65">
        <v>630</v>
      </c>
      <c r="I82" s="65">
        <v>560</v>
      </c>
      <c r="J82" s="779" t="s">
        <v>2131</v>
      </c>
      <c r="K82" s="21"/>
      <c r="L82" s="244">
        <v>17</v>
      </c>
      <c r="M82" s="85" t="s">
        <v>2282</v>
      </c>
      <c r="O82" s="253">
        <v>2</v>
      </c>
      <c r="P82" s="460" t="s">
        <v>2466</v>
      </c>
    </row>
    <row r="83" spans="2:16" ht="15" customHeight="1" thickBot="1" x14ac:dyDescent="0.45">
      <c r="B83" s="46">
        <v>27</v>
      </c>
      <c r="C83" s="790"/>
      <c r="D83" s="41" t="s">
        <v>2119</v>
      </c>
      <c r="E83" s="42">
        <v>1300</v>
      </c>
      <c r="F83" s="42">
        <v>1150</v>
      </c>
      <c r="G83" s="42">
        <v>2070</v>
      </c>
      <c r="H83" s="42">
        <v>710</v>
      </c>
      <c r="I83" s="42">
        <v>630</v>
      </c>
      <c r="J83" s="780"/>
      <c r="K83" s="21"/>
      <c r="L83" s="244">
        <v>18</v>
      </c>
      <c r="M83" s="85" t="s">
        <v>2283</v>
      </c>
      <c r="O83" s="254">
        <v>3</v>
      </c>
      <c r="P83" s="458" t="s">
        <v>2467</v>
      </c>
    </row>
    <row r="84" spans="2:16" ht="15" customHeight="1" thickBot="1" x14ac:dyDescent="0.45">
      <c r="B84" s="46">
        <v>28</v>
      </c>
      <c r="C84" s="790"/>
      <c r="D84" s="58" t="s">
        <v>2120</v>
      </c>
      <c r="E84" s="59">
        <v>1450</v>
      </c>
      <c r="F84" s="59">
        <v>1300</v>
      </c>
      <c r="G84" s="59">
        <v>2340</v>
      </c>
      <c r="H84" s="59">
        <v>800</v>
      </c>
      <c r="I84" s="59">
        <v>710</v>
      </c>
      <c r="J84" s="782"/>
      <c r="K84" s="21"/>
      <c r="L84" s="244">
        <v>19</v>
      </c>
      <c r="M84" s="85" t="s">
        <v>2284</v>
      </c>
    </row>
    <row r="85" spans="2:16" ht="15" customHeight="1" thickBot="1" x14ac:dyDescent="0.45">
      <c r="B85" s="46">
        <v>29</v>
      </c>
      <c r="C85" s="790"/>
      <c r="D85" s="53" t="s">
        <v>2121</v>
      </c>
      <c r="E85" s="54">
        <v>1770</v>
      </c>
      <c r="F85" s="54">
        <v>1600</v>
      </c>
      <c r="G85" s="54">
        <v>2880</v>
      </c>
      <c r="H85" s="54">
        <v>1000</v>
      </c>
      <c r="I85" s="54">
        <v>900</v>
      </c>
      <c r="J85" s="784" t="s">
        <v>2132</v>
      </c>
      <c r="K85" s="21"/>
      <c r="L85" s="244">
        <v>20</v>
      </c>
      <c r="M85" s="87" t="s">
        <v>2285</v>
      </c>
      <c r="O85" s="92" t="s">
        <v>2485</v>
      </c>
      <c r="P85" s="30"/>
    </row>
    <row r="86" spans="2:16" ht="15" customHeight="1" thickBot="1" x14ac:dyDescent="0.45">
      <c r="B86" s="46">
        <v>30</v>
      </c>
      <c r="C86" s="790"/>
      <c r="D86" s="40" t="s">
        <v>2122</v>
      </c>
      <c r="E86" s="43">
        <v>2150</v>
      </c>
      <c r="F86" s="43">
        <v>1940</v>
      </c>
      <c r="G86" s="43">
        <v>3492</v>
      </c>
      <c r="H86" s="43">
        <v>1200</v>
      </c>
      <c r="I86" s="43">
        <v>1100</v>
      </c>
      <c r="J86" s="785"/>
      <c r="K86" s="21"/>
      <c r="L86" s="244">
        <v>21</v>
      </c>
      <c r="M86" s="87" t="s">
        <v>2286</v>
      </c>
      <c r="O86" s="90" t="s">
        <v>1950</v>
      </c>
      <c r="P86" s="91" t="s">
        <v>2142</v>
      </c>
    </row>
    <row r="87" spans="2:16" ht="15" customHeight="1" thickBot="1" x14ac:dyDescent="0.45">
      <c r="B87" s="5">
        <v>31</v>
      </c>
      <c r="C87" s="791"/>
      <c r="D87" s="47" t="s">
        <v>2123</v>
      </c>
      <c r="E87" s="48">
        <v>2700</v>
      </c>
      <c r="F87" s="48">
        <v>2300</v>
      </c>
      <c r="G87" s="48">
        <v>3933</v>
      </c>
      <c r="H87" s="48">
        <v>1500</v>
      </c>
      <c r="I87" s="48">
        <v>1300</v>
      </c>
      <c r="J87" s="788"/>
      <c r="K87" s="21"/>
      <c r="L87" s="244">
        <v>22</v>
      </c>
      <c r="M87" s="87" t="s">
        <v>2287</v>
      </c>
      <c r="O87" s="208">
        <v>0</v>
      </c>
      <c r="P87" s="459" t="s">
        <v>2321</v>
      </c>
    </row>
    <row r="88" spans="2:16" x14ac:dyDescent="0.4">
      <c r="L88" s="244">
        <v>23</v>
      </c>
      <c r="M88" s="87" t="s">
        <v>2288</v>
      </c>
      <c r="O88" s="417">
        <v>1</v>
      </c>
      <c r="P88" s="460" t="s">
        <v>2486</v>
      </c>
    </row>
    <row r="89" spans="2:16" x14ac:dyDescent="0.4">
      <c r="L89" s="244">
        <v>24</v>
      </c>
      <c r="M89" s="87" t="s">
        <v>2289</v>
      </c>
      <c r="O89" s="417">
        <v>2</v>
      </c>
      <c r="P89" s="460" t="s">
        <v>2487</v>
      </c>
    </row>
    <row r="90" spans="2:16" ht="18" thickBot="1" x14ac:dyDescent="0.45">
      <c r="L90" s="245">
        <v>25</v>
      </c>
      <c r="M90" s="88" t="s">
        <v>2290</v>
      </c>
      <c r="O90" s="418">
        <v>3</v>
      </c>
      <c r="P90" s="458" t="s">
        <v>2488</v>
      </c>
    </row>
  </sheetData>
  <sheetProtection algorithmName="SHA-512" hashValue="1cNQepEcSdWn1ocqVwU/sFx+yfQOlZnbLjrvCEFyHtJ8LpRl+sbGpnEdJbq/gt/Fl6XVPGI4+vCjxju5xROSag==" saltValue="LnO+t22THvsssQdGTVuE+g==" spinCount="100000" sheet="1"/>
  <mergeCells count="34">
    <mergeCell ref="B2:B3"/>
    <mergeCell ref="C2:C3"/>
    <mergeCell ref="H2:I2"/>
    <mergeCell ref="J2:J3"/>
    <mergeCell ref="C4:C22"/>
    <mergeCell ref="D2:D3"/>
    <mergeCell ref="E2:G2"/>
    <mergeCell ref="J4:J9"/>
    <mergeCell ref="J10:J12"/>
    <mergeCell ref="J13:J14"/>
    <mergeCell ref="J15:J17"/>
    <mergeCell ref="J18:J20"/>
    <mergeCell ref="J21:J22"/>
    <mergeCell ref="J49:J51"/>
    <mergeCell ref="J52:J54"/>
    <mergeCell ref="J55:J56"/>
    <mergeCell ref="C57:C87"/>
    <mergeCell ref="C23:C56"/>
    <mergeCell ref="J23:J28"/>
    <mergeCell ref="J29:J31"/>
    <mergeCell ref="J32:J34"/>
    <mergeCell ref="J35:J37"/>
    <mergeCell ref="J38:J40"/>
    <mergeCell ref="J41:J42"/>
    <mergeCell ref="J43:J45"/>
    <mergeCell ref="J46:J48"/>
    <mergeCell ref="J76:J81"/>
    <mergeCell ref="J82:J84"/>
    <mergeCell ref="J85:J87"/>
    <mergeCell ref="J57:J59"/>
    <mergeCell ref="J60:J64"/>
    <mergeCell ref="J65:J67"/>
    <mergeCell ref="J69:J72"/>
    <mergeCell ref="J73:J75"/>
  </mergeCells>
  <phoneticPr fontId="2" type="noConversion"/>
  <pageMargins left="0.7" right="0.7" top="0.75" bottom="0.75" header="0.3" footer="0.3"/>
  <pageSetup paperSize="8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AQ682"/>
  <sheetViews>
    <sheetView zoomScale="70" zoomScaleNormal="70" workbookViewId="0">
      <pane xSplit="8" ySplit="3" topLeftCell="I166" activePane="bottomRight" state="frozen"/>
      <selection pane="topRight" activeCell="I1" sqref="I1"/>
      <selection pane="bottomLeft" activeCell="A4" sqref="A4"/>
      <selection pane="bottomRight" activeCell="N195" sqref="N195"/>
    </sheetView>
  </sheetViews>
  <sheetFormatPr defaultRowHeight="17.399999999999999" x14ac:dyDescent="0.4"/>
  <cols>
    <col min="1" max="1" width="2.8984375" style="289" customWidth="1"/>
    <col min="2" max="2" width="4.69921875" style="289" bestFit="1" customWidth="1"/>
    <col min="3" max="3" width="12.3984375" style="285" bestFit="1" customWidth="1"/>
    <col min="4" max="4" width="21.3984375" style="285" bestFit="1" customWidth="1"/>
    <col min="5" max="5" width="5.69921875" style="286" bestFit="1" customWidth="1"/>
    <col min="6" max="6" width="5.3984375" style="286" bestFit="1" customWidth="1"/>
    <col min="7" max="7" width="14.69921875" style="287" customWidth="1"/>
    <col min="8" max="8" width="22.796875" style="287" bestFit="1" customWidth="1"/>
    <col min="9" max="18" width="10.69921875" style="288" customWidth="1"/>
    <col min="19" max="43" width="10.69921875" style="289" customWidth="1"/>
    <col min="44" max="16384" width="8.796875" style="289"/>
  </cols>
  <sheetData>
    <row r="1" spans="2:43" ht="27.6" customHeight="1" thickBot="1" x14ac:dyDescent="0.45">
      <c r="B1" s="284" t="s">
        <v>2746</v>
      </c>
      <c r="I1" s="714" t="s">
        <v>2793</v>
      </c>
      <c r="J1" s="715" t="s">
        <v>2794</v>
      </c>
      <c r="K1" s="714" t="s">
        <v>2795</v>
      </c>
      <c r="L1" s="715" t="s">
        <v>2796</v>
      </c>
      <c r="M1" s="714" t="s">
        <v>2797</v>
      </c>
      <c r="N1" s="715" t="s">
        <v>2798</v>
      </c>
      <c r="O1" s="714" t="s">
        <v>2799</v>
      </c>
      <c r="P1" s="715" t="s">
        <v>2800</v>
      </c>
      <c r="Q1" s="714" t="s">
        <v>2801</v>
      </c>
      <c r="R1" s="715" t="s">
        <v>2802</v>
      </c>
      <c r="S1" s="714" t="s">
        <v>2803</v>
      </c>
      <c r="T1" s="715" t="s">
        <v>2804</v>
      </c>
      <c r="U1" s="714" t="s">
        <v>2805</v>
      </c>
      <c r="V1" s="715" t="s">
        <v>2806</v>
      </c>
      <c r="W1" s="714" t="s">
        <v>2807</v>
      </c>
      <c r="X1" s="715" t="s">
        <v>2808</v>
      </c>
      <c r="Y1" s="714" t="s">
        <v>2809</v>
      </c>
      <c r="Z1" s="715" t="s">
        <v>2810</v>
      </c>
      <c r="AA1" s="714" t="s">
        <v>2811</v>
      </c>
      <c r="AB1" s="715" t="s">
        <v>2812</v>
      </c>
      <c r="AC1" s="714" t="s">
        <v>2813</v>
      </c>
      <c r="AD1" s="715" t="s">
        <v>2814</v>
      </c>
      <c r="AE1" s="714" t="s">
        <v>2815</v>
      </c>
      <c r="AF1" s="715" t="s">
        <v>2816</v>
      </c>
      <c r="AG1" s="714" t="s">
        <v>2817</v>
      </c>
      <c r="AH1" s="715" t="s">
        <v>2818</v>
      </c>
      <c r="AI1" s="714" t="s">
        <v>2819</v>
      </c>
      <c r="AJ1" s="715" t="s">
        <v>2820</v>
      </c>
      <c r="AK1" s="714" t="s">
        <v>2821</v>
      </c>
      <c r="AL1" s="715" t="s">
        <v>2822</v>
      </c>
      <c r="AM1" s="714" t="s">
        <v>2823</v>
      </c>
      <c r="AN1" s="715" t="s">
        <v>2824</v>
      </c>
      <c r="AO1" s="714" t="s">
        <v>2825</v>
      </c>
      <c r="AP1" s="715" t="s">
        <v>2826</v>
      </c>
      <c r="AQ1" s="714" t="s">
        <v>2827</v>
      </c>
    </row>
    <row r="2" spans="2:43" ht="17.399999999999999" customHeight="1" x14ac:dyDescent="0.4">
      <c r="B2" s="1033" t="s">
        <v>1950</v>
      </c>
      <c r="C2" s="1035" t="s">
        <v>1023</v>
      </c>
      <c r="D2" s="1035" t="s">
        <v>1024</v>
      </c>
      <c r="E2" s="1035" t="s">
        <v>1026</v>
      </c>
      <c r="F2" s="1037" t="s">
        <v>1025</v>
      </c>
      <c r="G2" s="1029" t="s">
        <v>2170</v>
      </c>
      <c r="H2" s="1027" t="s">
        <v>2169</v>
      </c>
      <c r="I2" s="1031" t="str">
        <f>'3_운전방안(1)'!$C7</f>
        <v>INV001</v>
      </c>
      <c r="J2" s="1025" t="str">
        <f>'3_운전방안(1)'!$C8</f>
        <v>INV002</v>
      </c>
      <c r="K2" s="1025">
        <f>'3_운전방안(1)'!$C9</f>
        <v>0</v>
      </c>
      <c r="L2" s="1025">
        <f>'3_운전방안(1)'!$C10</f>
        <v>0</v>
      </c>
      <c r="M2" s="1025">
        <f>'3_운전방안(1)'!$C11</f>
        <v>0</v>
      </c>
      <c r="N2" s="1025">
        <f>'3_운전방안(1)'!$C12</f>
        <v>0</v>
      </c>
      <c r="O2" s="1025">
        <f>'3_운전방안(1)'!$C13</f>
        <v>0</v>
      </c>
      <c r="P2" s="1025">
        <f>'3_운전방안(1)'!$C14</f>
        <v>0</v>
      </c>
      <c r="Q2" s="1025">
        <f>'3_운전방안(1)'!$C15</f>
        <v>0</v>
      </c>
      <c r="R2" s="1025">
        <f>'3_운전방안(1)'!$C16</f>
        <v>0</v>
      </c>
      <c r="S2" s="1025">
        <f>'3_운전방안(1)'!$C17</f>
        <v>0</v>
      </c>
      <c r="T2" s="1025">
        <f>'3_운전방안(1)'!$C18</f>
        <v>0</v>
      </c>
      <c r="U2" s="1025">
        <f>'3_운전방안(1)'!$C19</f>
        <v>0</v>
      </c>
      <c r="V2" s="1025">
        <f>'3_운전방안(1)'!$C20</f>
        <v>0</v>
      </c>
      <c r="W2" s="1025">
        <f>'3_운전방안(1)'!$C21</f>
        <v>0</v>
      </c>
      <c r="X2" s="1025">
        <f>'3_운전방안(1)'!$C22</f>
        <v>0</v>
      </c>
      <c r="Y2" s="1025">
        <f>'3_운전방안(1)'!$C23</f>
        <v>0</v>
      </c>
      <c r="Z2" s="1025">
        <f>'3_운전방안(1)'!$C24</f>
        <v>0</v>
      </c>
      <c r="AA2" s="1025">
        <f>'3_운전방안(1)'!$C25</f>
        <v>0</v>
      </c>
      <c r="AB2" s="1025">
        <f>'3_운전방안(1)'!$C26</f>
        <v>0</v>
      </c>
      <c r="AC2" s="1025">
        <f>'3_운전방안(1)'!$C27</f>
        <v>0</v>
      </c>
      <c r="AD2" s="1025">
        <f>'3_운전방안(1)'!$C28</f>
        <v>0</v>
      </c>
      <c r="AE2" s="1025">
        <f>'3_운전방안(1)'!$C29</f>
        <v>0</v>
      </c>
      <c r="AF2" s="1025">
        <f>'3_운전방안(1)'!$C30</f>
        <v>0</v>
      </c>
      <c r="AG2" s="1025">
        <f>'3_운전방안(1)'!$C31</f>
        <v>0</v>
      </c>
      <c r="AH2" s="1025">
        <f>'3_운전방안(1)'!$C32</f>
        <v>0</v>
      </c>
      <c r="AI2" s="1025">
        <f>'3_운전방안(1)'!$C33</f>
        <v>0</v>
      </c>
      <c r="AJ2" s="1025">
        <f>'3_운전방안(1)'!$C34</f>
        <v>0</v>
      </c>
      <c r="AK2" s="1025">
        <f>'3_운전방안(1)'!$C35</f>
        <v>0</v>
      </c>
      <c r="AL2" s="1025">
        <f>'3_운전방안(1)'!$C36</f>
        <v>0</v>
      </c>
      <c r="AM2" s="1025">
        <f>'3_운전방안(1)'!$C37</f>
        <v>0</v>
      </c>
      <c r="AN2" s="1025">
        <f>'3_운전방안(1)'!$C38</f>
        <v>0</v>
      </c>
      <c r="AO2" s="1025">
        <f>'3_운전방안(1)'!$C39</f>
        <v>0</v>
      </c>
      <c r="AP2" s="1025">
        <f>'3_운전방안(1)'!$C40</f>
        <v>0</v>
      </c>
      <c r="AQ2" s="1025">
        <f>'3_운전방안(1)'!$C41</f>
        <v>0</v>
      </c>
    </row>
    <row r="3" spans="2:43" ht="18" customHeight="1" thickBot="1" x14ac:dyDescent="0.45">
      <c r="B3" s="1034"/>
      <c r="C3" s="1036"/>
      <c r="D3" s="1036"/>
      <c r="E3" s="1036"/>
      <c r="F3" s="1038"/>
      <c r="G3" s="1030"/>
      <c r="H3" s="1028"/>
      <c r="I3" s="1032"/>
      <c r="J3" s="1026"/>
      <c r="K3" s="1026"/>
      <c r="L3" s="1026"/>
      <c r="M3" s="1026"/>
      <c r="N3" s="1026"/>
      <c r="O3" s="1026"/>
      <c r="P3" s="1026"/>
      <c r="Q3" s="1026"/>
      <c r="R3" s="1026"/>
      <c r="S3" s="1026"/>
      <c r="T3" s="1026"/>
      <c r="U3" s="1026"/>
      <c r="V3" s="1026"/>
      <c r="W3" s="1026"/>
      <c r="X3" s="1026"/>
      <c r="Y3" s="1026"/>
      <c r="Z3" s="1026"/>
      <c r="AA3" s="1026"/>
      <c r="AB3" s="1026"/>
      <c r="AC3" s="1026"/>
      <c r="AD3" s="1026"/>
      <c r="AE3" s="1026"/>
      <c r="AF3" s="1026"/>
      <c r="AG3" s="1026"/>
      <c r="AH3" s="1026"/>
      <c r="AI3" s="1026"/>
      <c r="AJ3" s="1026"/>
      <c r="AK3" s="1026"/>
      <c r="AL3" s="1026"/>
      <c r="AM3" s="1026"/>
      <c r="AN3" s="1026"/>
      <c r="AO3" s="1026"/>
      <c r="AP3" s="1026"/>
      <c r="AQ3" s="1026"/>
    </row>
    <row r="4" spans="2:43" ht="19.95" customHeight="1" x14ac:dyDescent="0.4">
      <c r="B4" s="290">
        <v>1</v>
      </c>
      <c r="C4" s="291" t="s">
        <v>0</v>
      </c>
      <c r="D4" s="291" t="s">
        <v>1</v>
      </c>
      <c r="E4" s="292" t="s">
        <v>1027</v>
      </c>
      <c r="F4" s="293" t="s">
        <v>2</v>
      </c>
      <c r="G4" s="294">
        <v>0</v>
      </c>
      <c r="H4" s="295" t="s">
        <v>2172</v>
      </c>
      <c r="I4" s="278">
        <v>0</v>
      </c>
      <c r="J4" s="279">
        <v>0</v>
      </c>
      <c r="K4" s="279">
        <v>0</v>
      </c>
      <c r="L4" s="279">
        <v>0</v>
      </c>
      <c r="M4" s="279">
        <v>0</v>
      </c>
      <c r="N4" s="279">
        <v>0</v>
      </c>
      <c r="O4" s="279">
        <v>0</v>
      </c>
      <c r="P4" s="279">
        <v>0</v>
      </c>
      <c r="Q4" s="279">
        <v>0</v>
      </c>
      <c r="R4" s="279">
        <v>0</v>
      </c>
      <c r="S4" s="279">
        <v>0</v>
      </c>
      <c r="T4" s="279">
        <v>0</v>
      </c>
      <c r="U4" s="279">
        <v>0</v>
      </c>
      <c r="V4" s="279">
        <v>0</v>
      </c>
      <c r="W4" s="279">
        <v>0</v>
      </c>
      <c r="X4" s="279">
        <v>0</v>
      </c>
      <c r="Y4" s="279">
        <v>0</v>
      </c>
      <c r="Z4" s="279">
        <v>0</v>
      </c>
      <c r="AA4" s="279">
        <v>0</v>
      </c>
      <c r="AB4" s="279">
        <v>0</v>
      </c>
      <c r="AC4" s="279">
        <v>0</v>
      </c>
      <c r="AD4" s="279">
        <v>0</v>
      </c>
      <c r="AE4" s="279">
        <v>0</v>
      </c>
      <c r="AF4" s="279">
        <v>0</v>
      </c>
      <c r="AG4" s="279">
        <v>0</v>
      </c>
      <c r="AH4" s="279">
        <v>0</v>
      </c>
      <c r="AI4" s="279">
        <v>0</v>
      </c>
      <c r="AJ4" s="279">
        <v>0</v>
      </c>
      <c r="AK4" s="279">
        <v>0</v>
      </c>
      <c r="AL4" s="279">
        <v>0</v>
      </c>
      <c r="AM4" s="279">
        <v>0</v>
      </c>
      <c r="AN4" s="279">
        <v>0</v>
      </c>
      <c r="AO4" s="279">
        <v>0</v>
      </c>
      <c r="AP4" s="279">
        <v>0</v>
      </c>
      <c r="AQ4" s="280">
        <v>0</v>
      </c>
    </row>
    <row r="5" spans="2:43" ht="19.95" customHeight="1" x14ac:dyDescent="0.4">
      <c r="B5" s="296">
        <v>2</v>
      </c>
      <c r="C5" s="297" t="s">
        <v>3</v>
      </c>
      <c r="D5" s="297" t="s">
        <v>4</v>
      </c>
      <c r="E5" s="298" t="s">
        <v>1028</v>
      </c>
      <c r="F5" s="299" t="s">
        <v>2</v>
      </c>
      <c r="G5" s="300">
        <v>50</v>
      </c>
      <c r="H5" s="301" t="s">
        <v>2171</v>
      </c>
      <c r="I5" s="302">
        <f>'3_운전방안(1)'!$G7</f>
        <v>60</v>
      </c>
      <c r="J5" s="303">
        <f>'3_운전방안(1)'!$G8</f>
        <v>60</v>
      </c>
      <c r="K5" s="303">
        <f>'3_운전방안(1)'!$G9</f>
        <v>60</v>
      </c>
      <c r="L5" s="303">
        <f>'3_운전방안(1)'!$G10</f>
        <v>60</v>
      </c>
      <c r="M5" s="303">
        <f>'3_운전방안(1)'!$G11</f>
        <v>60</v>
      </c>
      <c r="N5" s="303">
        <f>'3_운전방안(1)'!$G12</f>
        <v>60</v>
      </c>
      <c r="O5" s="303">
        <f>'3_운전방안(1)'!$G13</f>
        <v>60</v>
      </c>
      <c r="P5" s="303">
        <f>'3_운전방안(1)'!$G14</f>
        <v>60</v>
      </c>
      <c r="Q5" s="303">
        <f>'3_운전방안(1)'!$G15</f>
        <v>60</v>
      </c>
      <c r="R5" s="303">
        <f>'3_운전방안(1)'!$G16</f>
        <v>60</v>
      </c>
      <c r="S5" s="303">
        <f>'3_운전방안(1)'!$G17</f>
        <v>60</v>
      </c>
      <c r="T5" s="303">
        <f>'3_운전방안(1)'!$G18</f>
        <v>60</v>
      </c>
      <c r="U5" s="303">
        <f>'3_운전방안(1)'!$G19</f>
        <v>60</v>
      </c>
      <c r="V5" s="303">
        <f>'3_운전방안(1)'!$G20</f>
        <v>60</v>
      </c>
      <c r="W5" s="303">
        <f>'3_운전방안(1)'!$G21</f>
        <v>60</v>
      </c>
      <c r="X5" s="303">
        <f>'3_운전방안(1)'!$G22</f>
        <v>60</v>
      </c>
      <c r="Y5" s="303">
        <f>'3_운전방안(1)'!$G23</f>
        <v>60</v>
      </c>
      <c r="Z5" s="303">
        <f>'3_운전방안(1)'!$G24</f>
        <v>60</v>
      </c>
      <c r="AA5" s="303">
        <f>'3_운전방안(1)'!$G25</f>
        <v>60</v>
      </c>
      <c r="AB5" s="303">
        <f>'3_운전방안(1)'!$G26</f>
        <v>60</v>
      </c>
      <c r="AC5" s="303">
        <f>'3_운전방안(1)'!$G27</f>
        <v>60</v>
      </c>
      <c r="AD5" s="303">
        <f>'3_운전방안(1)'!$G28</f>
        <v>60</v>
      </c>
      <c r="AE5" s="303">
        <f>'3_운전방안(1)'!$G29</f>
        <v>60</v>
      </c>
      <c r="AF5" s="303">
        <f>'3_운전방안(1)'!$G30</f>
        <v>60</v>
      </c>
      <c r="AG5" s="303">
        <f>'3_운전방안(1)'!$G31</f>
        <v>60</v>
      </c>
      <c r="AH5" s="303">
        <f>'3_운전방안(1)'!$G32</f>
        <v>60</v>
      </c>
      <c r="AI5" s="303">
        <f>'3_운전방안(1)'!$G33</f>
        <v>60</v>
      </c>
      <c r="AJ5" s="303">
        <f>'3_운전방안(1)'!$G34</f>
        <v>60</v>
      </c>
      <c r="AK5" s="303">
        <f>'3_운전방안(1)'!$G35</f>
        <v>60</v>
      </c>
      <c r="AL5" s="303">
        <f>'3_운전방안(1)'!$G36</f>
        <v>60</v>
      </c>
      <c r="AM5" s="303">
        <f>'3_운전방안(1)'!$G37</f>
        <v>60</v>
      </c>
      <c r="AN5" s="303">
        <f>'3_운전방안(1)'!$G38</f>
        <v>60</v>
      </c>
      <c r="AO5" s="303">
        <f>'3_운전방안(1)'!$G39</f>
        <v>60</v>
      </c>
      <c r="AP5" s="303">
        <f>'3_운전방안(1)'!$G40</f>
        <v>60</v>
      </c>
      <c r="AQ5" s="304">
        <f>'3_운전방안(1)'!$G41</f>
        <v>60</v>
      </c>
    </row>
    <row r="6" spans="2:43" ht="19.95" customHeight="1" x14ac:dyDescent="0.4">
      <c r="B6" s="296">
        <v>3</v>
      </c>
      <c r="C6" s="297" t="s">
        <v>5</v>
      </c>
      <c r="D6" s="297" t="s">
        <v>6</v>
      </c>
      <c r="E6" s="298" t="s">
        <v>1029</v>
      </c>
      <c r="F6" s="299" t="s">
        <v>7</v>
      </c>
      <c r="G6" s="305">
        <v>3</v>
      </c>
      <c r="H6" s="306" t="s">
        <v>2173</v>
      </c>
      <c r="I6" s="307">
        <f>'3_운전방안(1)'!$H7</f>
        <v>30</v>
      </c>
      <c r="J6" s="308">
        <f>'3_운전방안(1)'!$H8</f>
        <v>30</v>
      </c>
      <c r="K6" s="308">
        <f>'3_운전방안(1)'!$H9</f>
        <v>3</v>
      </c>
      <c r="L6" s="308">
        <f>'3_운전방안(1)'!$H10</f>
        <v>3</v>
      </c>
      <c r="M6" s="308">
        <f>'3_운전방안(1)'!$H11</f>
        <v>3</v>
      </c>
      <c r="N6" s="308">
        <f>'3_운전방안(1)'!$H12</f>
        <v>3</v>
      </c>
      <c r="O6" s="308">
        <f>'3_운전방안(1)'!$H13</f>
        <v>3</v>
      </c>
      <c r="P6" s="308">
        <f>'3_운전방안(1)'!$H14</f>
        <v>3</v>
      </c>
      <c r="Q6" s="308">
        <f>'3_운전방안(1)'!$H15</f>
        <v>3</v>
      </c>
      <c r="R6" s="308">
        <f>'3_운전방안(1)'!$H16</f>
        <v>3</v>
      </c>
      <c r="S6" s="308">
        <f>'3_운전방안(1)'!$H17</f>
        <v>3</v>
      </c>
      <c r="T6" s="308">
        <f>'3_운전방안(1)'!$H18</f>
        <v>3</v>
      </c>
      <c r="U6" s="308">
        <f>'3_운전방안(1)'!$H19</f>
        <v>3</v>
      </c>
      <c r="V6" s="308">
        <f>'3_운전방안(1)'!$H20</f>
        <v>3</v>
      </c>
      <c r="W6" s="308">
        <f>'3_운전방안(1)'!$H21</f>
        <v>3</v>
      </c>
      <c r="X6" s="308">
        <f>'3_운전방안(1)'!$H22</f>
        <v>3</v>
      </c>
      <c r="Y6" s="308">
        <f>'3_운전방안(1)'!$H23</f>
        <v>3</v>
      </c>
      <c r="Z6" s="308">
        <f>'3_운전방안(1)'!$H24</f>
        <v>3</v>
      </c>
      <c r="AA6" s="308">
        <f>'3_운전방안(1)'!$H25</f>
        <v>3</v>
      </c>
      <c r="AB6" s="308">
        <f>'3_운전방안(1)'!$H26</f>
        <v>3</v>
      </c>
      <c r="AC6" s="308">
        <f>'3_운전방안(1)'!$H27</f>
        <v>3</v>
      </c>
      <c r="AD6" s="308">
        <f>'3_운전방안(1)'!$H28</f>
        <v>3</v>
      </c>
      <c r="AE6" s="308">
        <f>'3_운전방안(1)'!$H29</f>
        <v>3</v>
      </c>
      <c r="AF6" s="308">
        <f>'3_운전방안(1)'!$H30</f>
        <v>3</v>
      </c>
      <c r="AG6" s="308">
        <f>'3_운전방안(1)'!$H31</f>
        <v>3</v>
      </c>
      <c r="AH6" s="308">
        <f>'3_운전방안(1)'!$H32</f>
        <v>3</v>
      </c>
      <c r="AI6" s="308">
        <f>'3_운전방안(1)'!$H33</f>
        <v>3</v>
      </c>
      <c r="AJ6" s="308">
        <f>'3_운전방안(1)'!$H34</f>
        <v>3</v>
      </c>
      <c r="AK6" s="308">
        <f>'3_운전방안(1)'!$H35</f>
        <v>3</v>
      </c>
      <c r="AL6" s="308">
        <f>'3_운전방안(1)'!$H36</f>
        <v>3</v>
      </c>
      <c r="AM6" s="308">
        <f>'3_운전방안(1)'!$H37</f>
        <v>3</v>
      </c>
      <c r="AN6" s="308">
        <f>'3_운전방안(1)'!$H38</f>
        <v>3</v>
      </c>
      <c r="AO6" s="308">
        <f>'3_운전방안(1)'!$H39</f>
        <v>3</v>
      </c>
      <c r="AP6" s="308">
        <f>'3_운전방안(1)'!$H40</f>
        <v>3</v>
      </c>
      <c r="AQ6" s="309">
        <f>'3_운전방안(1)'!$H41</f>
        <v>3</v>
      </c>
    </row>
    <row r="7" spans="2:43" ht="19.95" customHeight="1" x14ac:dyDescent="0.4">
      <c r="B7" s="296">
        <v>4</v>
      </c>
      <c r="C7" s="297" t="s">
        <v>8</v>
      </c>
      <c r="D7" s="297" t="s">
        <v>9</v>
      </c>
      <c r="E7" s="298" t="s">
        <v>1030</v>
      </c>
      <c r="F7" s="299" t="s">
        <v>7</v>
      </c>
      <c r="G7" s="305">
        <v>3</v>
      </c>
      <c r="H7" s="306" t="s">
        <v>2174</v>
      </c>
      <c r="I7" s="307">
        <f>'3_운전방안(1)'!$I7</f>
        <v>30</v>
      </c>
      <c r="J7" s="308">
        <f>'3_운전방안(1)'!$I8</f>
        <v>30</v>
      </c>
      <c r="K7" s="308">
        <f>'3_운전방안(1)'!$I9</f>
        <v>3</v>
      </c>
      <c r="L7" s="308">
        <f>'3_운전방안(1)'!$I10</f>
        <v>3</v>
      </c>
      <c r="M7" s="308">
        <f>'3_운전방안(1)'!$I11</f>
        <v>3</v>
      </c>
      <c r="N7" s="308">
        <f>'3_운전방안(1)'!$I12</f>
        <v>3</v>
      </c>
      <c r="O7" s="308">
        <f>'3_운전방안(1)'!$I13</f>
        <v>3</v>
      </c>
      <c r="P7" s="308">
        <f>'3_운전방안(1)'!$I14</f>
        <v>3</v>
      </c>
      <c r="Q7" s="308">
        <f>'3_운전방안(1)'!$I15</f>
        <v>3</v>
      </c>
      <c r="R7" s="308">
        <f>'3_운전방안(1)'!$I16</f>
        <v>3</v>
      </c>
      <c r="S7" s="308">
        <f>'3_운전방안(1)'!$I17</f>
        <v>3</v>
      </c>
      <c r="T7" s="308">
        <f>'3_운전방안(1)'!$I18</f>
        <v>3</v>
      </c>
      <c r="U7" s="308">
        <f>'3_운전방안(1)'!$I19</f>
        <v>3</v>
      </c>
      <c r="V7" s="308">
        <f>'3_운전방안(1)'!$I20</f>
        <v>3</v>
      </c>
      <c r="W7" s="308">
        <f>'3_운전방안(1)'!$I21</f>
        <v>3</v>
      </c>
      <c r="X7" s="308">
        <f>'3_운전방안(1)'!$I22</f>
        <v>3</v>
      </c>
      <c r="Y7" s="308">
        <f>'3_운전방안(1)'!$I23</f>
        <v>3</v>
      </c>
      <c r="Z7" s="308">
        <f>'3_운전방안(1)'!$I24</f>
        <v>3</v>
      </c>
      <c r="AA7" s="308">
        <f>'3_운전방안(1)'!$I25</f>
        <v>3</v>
      </c>
      <c r="AB7" s="308">
        <f>'3_운전방안(1)'!$I26</f>
        <v>3</v>
      </c>
      <c r="AC7" s="308">
        <f>'3_운전방안(1)'!$I27</f>
        <v>3</v>
      </c>
      <c r="AD7" s="308">
        <f>'3_운전방안(1)'!$I28</f>
        <v>3</v>
      </c>
      <c r="AE7" s="308">
        <f>'3_운전방안(1)'!$I29</f>
        <v>3</v>
      </c>
      <c r="AF7" s="308">
        <f>'3_운전방안(1)'!$I30</f>
        <v>3</v>
      </c>
      <c r="AG7" s="308">
        <f>'3_운전방안(1)'!$I31</f>
        <v>3</v>
      </c>
      <c r="AH7" s="308">
        <f>'3_운전방안(1)'!$I32</f>
        <v>3</v>
      </c>
      <c r="AI7" s="308">
        <f>'3_운전방안(1)'!$I33</f>
        <v>3</v>
      </c>
      <c r="AJ7" s="308">
        <f>'3_운전방안(1)'!$I34</f>
        <v>3</v>
      </c>
      <c r="AK7" s="308">
        <f>'3_운전방안(1)'!$I35</f>
        <v>3</v>
      </c>
      <c r="AL7" s="308">
        <f>'3_운전방안(1)'!$I36</f>
        <v>3</v>
      </c>
      <c r="AM7" s="308">
        <f>'3_운전방안(1)'!$I37</f>
        <v>3</v>
      </c>
      <c r="AN7" s="308">
        <f>'3_운전방안(1)'!$I38</f>
        <v>3</v>
      </c>
      <c r="AO7" s="308">
        <f>'3_운전방안(1)'!$I39</f>
        <v>3</v>
      </c>
      <c r="AP7" s="308">
        <f>'3_운전방안(1)'!$I40</f>
        <v>3</v>
      </c>
      <c r="AQ7" s="309">
        <f>'3_운전방안(1)'!$I41</f>
        <v>3</v>
      </c>
    </row>
    <row r="8" spans="2:43" ht="19.95" customHeight="1" x14ac:dyDescent="0.4">
      <c r="B8" s="296">
        <v>5</v>
      </c>
      <c r="C8" s="297" t="s">
        <v>10</v>
      </c>
      <c r="D8" s="297" t="s">
        <v>11</v>
      </c>
      <c r="E8" s="298" t="s">
        <v>1031</v>
      </c>
      <c r="F8" s="299" t="s">
        <v>12</v>
      </c>
      <c r="G8" s="310" t="s">
        <v>2184</v>
      </c>
      <c r="H8" s="306" t="s">
        <v>2175</v>
      </c>
      <c r="I8" s="307">
        <f>'1_Drive및Motor정보'!$V7</f>
        <v>382.20000000000005</v>
      </c>
      <c r="J8" s="308">
        <f>'1_Drive및Motor정보'!$V8</f>
        <v>382.20000000000005</v>
      </c>
      <c r="K8" s="308">
        <f>'1_Drive및Motor정보'!$V9</f>
        <v>0</v>
      </c>
      <c r="L8" s="308">
        <f>'1_Drive및Motor정보'!$V10</f>
        <v>0</v>
      </c>
      <c r="M8" s="308">
        <f>'1_Drive및Motor정보'!$V11</f>
        <v>0</v>
      </c>
      <c r="N8" s="308">
        <f>'1_Drive및Motor정보'!$V12</f>
        <v>0</v>
      </c>
      <c r="O8" s="308">
        <f>'1_Drive및Motor정보'!$V13</f>
        <v>0</v>
      </c>
      <c r="P8" s="308">
        <f>'1_Drive및Motor정보'!$V14</f>
        <v>0</v>
      </c>
      <c r="Q8" s="308">
        <f>'1_Drive및Motor정보'!$V15</f>
        <v>0</v>
      </c>
      <c r="R8" s="308">
        <f>'1_Drive및Motor정보'!$V16</f>
        <v>0</v>
      </c>
      <c r="S8" s="308">
        <f>'1_Drive및Motor정보'!$V17</f>
        <v>0</v>
      </c>
      <c r="T8" s="308">
        <f>'1_Drive및Motor정보'!$V18</f>
        <v>0</v>
      </c>
      <c r="U8" s="308">
        <f>'1_Drive및Motor정보'!$V19</f>
        <v>0</v>
      </c>
      <c r="V8" s="308">
        <f>'1_Drive및Motor정보'!$V20</f>
        <v>0</v>
      </c>
      <c r="W8" s="308">
        <f>'1_Drive및Motor정보'!$V21</f>
        <v>0</v>
      </c>
      <c r="X8" s="308">
        <f>'1_Drive및Motor정보'!$V22</f>
        <v>0</v>
      </c>
      <c r="Y8" s="308">
        <f>'1_Drive및Motor정보'!$V23</f>
        <v>0</v>
      </c>
      <c r="Z8" s="308">
        <f>'1_Drive및Motor정보'!$V24</f>
        <v>0</v>
      </c>
      <c r="AA8" s="308">
        <f>'1_Drive및Motor정보'!$V25</f>
        <v>0</v>
      </c>
      <c r="AB8" s="308">
        <f>'1_Drive및Motor정보'!$V26</f>
        <v>0</v>
      </c>
      <c r="AC8" s="308">
        <f>'1_Drive및Motor정보'!$V27</f>
        <v>0</v>
      </c>
      <c r="AD8" s="308">
        <f>'1_Drive및Motor정보'!$V28</f>
        <v>0</v>
      </c>
      <c r="AE8" s="308">
        <f>'1_Drive및Motor정보'!$V29</f>
        <v>0</v>
      </c>
      <c r="AF8" s="308">
        <f>'1_Drive및Motor정보'!$V30</f>
        <v>0</v>
      </c>
      <c r="AG8" s="308">
        <f>'1_Drive및Motor정보'!$V31</f>
        <v>0</v>
      </c>
      <c r="AH8" s="308">
        <f>'1_Drive및Motor정보'!$V32</f>
        <v>0</v>
      </c>
      <c r="AI8" s="308">
        <f>'1_Drive및Motor정보'!$V33</f>
        <v>0</v>
      </c>
      <c r="AJ8" s="308">
        <f>'1_Drive및Motor정보'!$V34</f>
        <v>0</v>
      </c>
      <c r="AK8" s="308">
        <f>'1_Drive및Motor정보'!$V35</f>
        <v>0</v>
      </c>
      <c r="AL8" s="308">
        <f>'1_Drive및Motor정보'!$V36</f>
        <v>0</v>
      </c>
      <c r="AM8" s="308">
        <f>'1_Drive및Motor정보'!$V37</f>
        <v>0</v>
      </c>
      <c r="AN8" s="308">
        <f>'1_Drive및Motor정보'!$V38</f>
        <v>0</v>
      </c>
      <c r="AO8" s="308">
        <f>'1_Drive및Motor정보'!$V39</f>
        <v>0</v>
      </c>
      <c r="AP8" s="308">
        <f>'1_Drive및Motor정보'!$V40</f>
        <v>0</v>
      </c>
      <c r="AQ8" s="309">
        <f>'1_Drive및Motor정보'!$V41</f>
        <v>0</v>
      </c>
    </row>
    <row r="9" spans="2:43" ht="19.95" customHeight="1" x14ac:dyDescent="0.4">
      <c r="B9" s="296">
        <v>6</v>
      </c>
      <c r="C9" s="297" t="s">
        <v>13</v>
      </c>
      <c r="D9" s="297" t="s">
        <v>14</v>
      </c>
      <c r="E9" s="298" t="s">
        <v>1033</v>
      </c>
      <c r="F9" s="299" t="s">
        <v>15</v>
      </c>
      <c r="G9" s="311">
        <v>400</v>
      </c>
      <c r="H9" s="1039" t="s">
        <v>2186</v>
      </c>
      <c r="I9" s="312">
        <f>'1_Drive및Motor정보'!$N7</f>
        <v>440</v>
      </c>
      <c r="J9" s="313">
        <f>'1_Drive및Motor정보'!$N8</f>
        <v>440</v>
      </c>
      <c r="K9" s="313">
        <f>'1_Drive및Motor정보'!$N9</f>
        <v>0</v>
      </c>
      <c r="L9" s="313">
        <f>'1_Drive및Motor정보'!$N10</f>
        <v>0</v>
      </c>
      <c r="M9" s="313">
        <f>'1_Drive및Motor정보'!$N11</f>
        <v>0</v>
      </c>
      <c r="N9" s="313">
        <f>'1_Drive및Motor정보'!$N12</f>
        <v>0</v>
      </c>
      <c r="O9" s="313">
        <f>'1_Drive및Motor정보'!$N13</f>
        <v>0</v>
      </c>
      <c r="P9" s="313">
        <f>'1_Drive및Motor정보'!$N14</f>
        <v>0</v>
      </c>
      <c r="Q9" s="313">
        <f>'1_Drive및Motor정보'!$N15</f>
        <v>0</v>
      </c>
      <c r="R9" s="313">
        <f>'1_Drive및Motor정보'!$N16</f>
        <v>0</v>
      </c>
      <c r="S9" s="313">
        <f>'1_Drive및Motor정보'!$N17</f>
        <v>0</v>
      </c>
      <c r="T9" s="313">
        <f>'1_Drive및Motor정보'!$N18</f>
        <v>0</v>
      </c>
      <c r="U9" s="313">
        <f>'1_Drive및Motor정보'!$N19</f>
        <v>0</v>
      </c>
      <c r="V9" s="313">
        <f>'1_Drive및Motor정보'!$N20</f>
        <v>0</v>
      </c>
      <c r="W9" s="313">
        <f>'1_Drive및Motor정보'!$N21</f>
        <v>0</v>
      </c>
      <c r="X9" s="313">
        <f>'1_Drive및Motor정보'!$N22</f>
        <v>0</v>
      </c>
      <c r="Y9" s="313">
        <f>'1_Drive및Motor정보'!$N23</f>
        <v>0</v>
      </c>
      <c r="Z9" s="313">
        <f>'1_Drive및Motor정보'!$N24</f>
        <v>0</v>
      </c>
      <c r="AA9" s="313">
        <f>'1_Drive및Motor정보'!$N25</f>
        <v>0</v>
      </c>
      <c r="AB9" s="313">
        <f>'1_Drive및Motor정보'!$N26</f>
        <v>0</v>
      </c>
      <c r="AC9" s="313">
        <f>'1_Drive및Motor정보'!$N27</f>
        <v>0</v>
      </c>
      <c r="AD9" s="313">
        <f>'1_Drive및Motor정보'!$N28</f>
        <v>0</v>
      </c>
      <c r="AE9" s="313">
        <f>'1_Drive및Motor정보'!$N29</f>
        <v>0</v>
      </c>
      <c r="AF9" s="313">
        <f>'1_Drive및Motor정보'!$N30</f>
        <v>0</v>
      </c>
      <c r="AG9" s="313">
        <f>'1_Drive및Motor정보'!$N31</f>
        <v>0</v>
      </c>
      <c r="AH9" s="313">
        <f>'1_Drive및Motor정보'!$N32</f>
        <v>0</v>
      </c>
      <c r="AI9" s="313">
        <f>'1_Drive및Motor정보'!$N33</f>
        <v>0</v>
      </c>
      <c r="AJ9" s="313">
        <f>'1_Drive및Motor정보'!$N34</f>
        <v>0</v>
      </c>
      <c r="AK9" s="313">
        <f>'1_Drive및Motor정보'!$N35</f>
        <v>0</v>
      </c>
      <c r="AL9" s="313">
        <f>'1_Drive및Motor정보'!$N36</f>
        <v>0</v>
      </c>
      <c r="AM9" s="313">
        <f>'1_Drive및Motor정보'!$N37</f>
        <v>0</v>
      </c>
      <c r="AN9" s="313">
        <f>'1_Drive및Motor정보'!$N38</f>
        <v>0</v>
      </c>
      <c r="AO9" s="313">
        <f>'1_Drive및Motor정보'!$N39</f>
        <v>0</v>
      </c>
      <c r="AP9" s="313">
        <f>'1_Drive및Motor정보'!$N40</f>
        <v>0</v>
      </c>
      <c r="AQ9" s="314">
        <f>'1_Drive및Motor정보'!$N41</f>
        <v>0</v>
      </c>
    </row>
    <row r="10" spans="2:43" ht="19.95" customHeight="1" x14ac:dyDescent="0.4">
      <c r="B10" s="296">
        <v>7</v>
      </c>
      <c r="C10" s="297" t="s">
        <v>16</v>
      </c>
      <c r="D10" s="297" t="s">
        <v>17</v>
      </c>
      <c r="E10" s="298" t="s">
        <v>1034</v>
      </c>
      <c r="F10" s="299" t="s">
        <v>2</v>
      </c>
      <c r="G10" s="300">
        <v>50</v>
      </c>
      <c r="H10" s="1043"/>
      <c r="I10" s="302">
        <f>'1_Drive및Motor정보'!$O7</f>
        <v>60</v>
      </c>
      <c r="J10" s="303">
        <f>'1_Drive및Motor정보'!$O8</f>
        <v>60</v>
      </c>
      <c r="K10" s="303">
        <f>'1_Drive및Motor정보'!$O9</f>
        <v>0</v>
      </c>
      <c r="L10" s="303">
        <f>'1_Drive및Motor정보'!$O10</f>
        <v>0</v>
      </c>
      <c r="M10" s="303">
        <f>'1_Drive및Motor정보'!$O11</f>
        <v>0</v>
      </c>
      <c r="N10" s="303">
        <f>'1_Drive및Motor정보'!$O12</f>
        <v>0</v>
      </c>
      <c r="O10" s="303">
        <f>'1_Drive및Motor정보'!$O13</f>
        <v>0</v>
      </c>
      <c r="P10" s="303">
        <f>'1_Drive및Motor정보'!$O14</f>
        <v>0</v>
      </c>
      <c r="Q10" s="303">
        <f>'1_Drive및Motor정보'!$O15</f>
        <v>0</v>
      </c>
      <c r="R10" s="303">
        <f>'1_Drive및Motor정보'!$O16</f>
        <v>0</v>
      </c>
      <c r="S10" s="303">
        <f>'1_Drive및Motor정보'!$O17</f>
        <v>0</v>
      </c>
      <c r="T10" s="303">
        <f>'1_Drive및Motor정보'!$O18</f>
        <v>0</v>
      </c>
      <c r="U10" s="303">
        <f>'1_Drive및Motor정보'!$O19</f>
        <v>0</v>
      </c>
      <c r="V10" s="303">
        <f>'1_Drive및Motor정보'!$O20</f>
        <v>0</v>
      </c>
      <c r="W10" s="303">
        <f>'1_Drive및Motor정보'!$O21</f>
        <v>0</v>
      </c>
      <c r="X10" s="303">
        <f>'1_Drive및Motor정보'!$O22</f>
        <v>0</v>
      </c>
      <c r="Y10" s="303">
        <f>'1_Drive및Motor정보'!$O23</f>
        <v>0</v>
      </c>
      <c r="Z10" s="303">
        <f>'1_Drive및Motor정보'!$O24</f>
        <v>0</v>
      </c>
      <c r="AA10" s="303">
        <f>'1_Drive및Motor정보'!$O25</f>
        <v>0</v>
      </c>
      <c r="AB10" s="303">
        <f>'1_Drive및Motor정보'!$O26</f>
        <v>0</v>
      </c>
      <c r="AC10" s="303">
        <f>'1_Drive및Motor정보'!$O27</f>
        <v>0</v>
      </c>
      <c r="AD10" s="303">
        <f>'1_Drive및Motor정보'!$O28</f>
        <v>0</v>
      </c>
      <c r="AE10" s="303">
        <f>'1_Drive및Motor정보'!$O29</f>
        <v>0</v>
      </c>
      <c r="AF10" s="303">
        <f>'1_Drive및Motor정보'!$O30</f>
        <v>0</v>
      </c>
      <c r="AG10" s="303">
        <f>'1_Drive및Motor정보'!$O31</f>
        <v>0</v>
      </c>
      <c r="AH10" s="303">
        <f>'1_Drive및Motor정보'!$O32</f>
        <v>0</v>
      </c>
      <c r="AI10" s="303">
        <f>'1_Drive및Motor정보'!$O33</f>
        <v>0</v>
      </c>
      <c r="AJ10" s="303">
        <f>'1_Drive및Motor정보'!$O34</f>
        <v>0</v>
      </c>
      <c r="AK10" s="303">
        <f>'1_Drive및Motor정보'!$O35</f>
        <v>0</v>
      </c>
      <c r="AL10" s="303">
        <f>'1_Drive및Motor정보'!$O36</f>
        <v>0</v>
      </c>
      <c r="AM10" s="303">
        <f>'1_Drive및Motor정보'!$O37</f>
        <v>0</v>
      </c>
      <c r="AN10" s="303">
        <f>'1_Drive및Motor정보'!$O38</f>
        <v>0</v>
      </c>
      <c r="AO10" s="303">
        <f>'1_Drive및Motor정보'!$O39</f>
        <v>0</v>
      </c>
      <c r="AP10" s="303">
        <f>'1_Drive및Motor정보'!$O40</f>
        <v>0</v>
      </c>
      <c r="AQ10" s="304">
        <f>'1_Drive및Motor정보'!$O41</f>
        <v>0</v>
      </c>
    </row>
    <row r="11" spans="2:43" ht="19.95" customHeight="1" x14ac:dyDescent="0.4">
      <c r="B11" s="296">
        <v>8</v>
      </c>
      <c r="C11" s="297" t="s">
        <v>18</v>
      </c>
      <c r="D11" s="297" t="s">
        <v>19</v>
      </c>
      <c r="E11" s="298" t="s">
        <v>1035</v>
      </c>
      <c r="F11" s="299" t="s">
        <v>20</v>
      </c>
      <c r="G11" s="315" t="s">
        <v>2399</v>
      </c>
      <c r="H11" s="1043"/>
      <c r="I11" s="312">
        <f>'1_Drive및Motor정보'!$P7</f>
        <v>1185</v>
      </c>
      <c r="J11" s="313">
        <f>'1_Drive및Motor정보'!$P8</f>
        <v>1185</v>
      </c>
      <c r="K11" s="313">
        <f>'1_Drive및Motor정보'!$P9</f>
        <v>0</v>
      </c>
      <c r="L11" s="313">
        <f>'1_Drive및Motor정보'!$P10</f>
        <v>0</v>
      </c>
      <c r="M11" s="313">
        <f>'1_Drive및Motor정보'!$P11</f>
        <v>0</v>
      </c>
      <c r="N11" s="313">
        <f>'1_Drive및Motor정보'!$P12</f>
        <v>0</v>
      </c>
      <c r="O11" s="313">
        <f>'1_Drive및Motor정보'!$P13</f>
        <v>0</v>
      </c>
      <c r="P11" s="313">
        <f>'1_Drive및Motor정보'!$P14</f>
        <v>0</v>
      </c>
      <c r="Q11" s="313">
        <f>'1_Drive및Motor정보'!$P15</f>
        <v>0</v>
      </c>
      <c r="R11" s="313">
        <f>'1_Drive및Motor정보'!$P16</f>
        <v>0</v>
      </c>
      <c r="S11" s="313">
        <f>'1_Drive및Motor정보'!$P17</f>
        <v>0</v>
      </c>
      <c r="T11" s="313">
        <f>'1_Drive및Motor정보'!$P18</f>
        <v>0</v>
      </c>
      <c r="U11" s="313">
        <f>'1_Drive및Motor정보'!$P19</f>
        <v>0</v>
      </c>
      <c r="V11" s="313">
        <f>'1_Drive및Motor정보'!$P20</f>
        <v>0</v>
      </c>
      <c r="W11" s="313">
        <f>'1_Drive및Motor정보'!$P21</f>
        <v>0</v>
      </c>
      <c r="X11" s="313">
        <f>'1_Drive및Motor정보'!$P22</f>
        <v>0</v>
      </c>
      <c r="Y11" s="313">
        <f>'1_Drive및Motor정보'!$P23</f>
        <v>0</v>
      </c>
      <c r="Z11" s="313">
        <f>'1_Drive및Motor정보'!$P24</f>
        <v>0</v>
      </c>
      <c r="AA11" s="313">
        <f>'1_Drive및Motor정보'!$P25</f>
        <v>0</v>
      </c>
      <c r="AB11" s="313">
        <f>'1_Drive및Motor정보'!$P26</f>
        <v>0</v>
      </c>
      <c r="AC11" s="313">
        <f>'1_Drive및Motor정보'!$P27</f>
        <v>0</v>
      </c>
      <c r="AD11" s="313">
        <f>'1_Drive및Motor정보'!$P28</f>
        <v>0</v>
      </c>
      <c r="AE11" s="313">
        <f>'1_Drive및Motor정보'!$P29</f>
        <v>0</v>
      </c>
      <c r="AF11" s="313">
        <f>'1_Drive및Motor정보'!$P30</f>
        <v>0</v>
      </c>
      <c r="AG11" s="313">
        <f>'1_Drive및Motor정보'!$P31</f>
        <v>0</v>
      </c>
      <c r="AH11" s="313">
        <f>'1_Drive및Motor정보'!$P32</f>
        <v>0</v>
      </c>
      <c r="AI11" s="313">
        <f>'1_Drive및Motor정보'!$P33</f>
        <v>0</v>
      </c>
      <c r="AJ11" s="313">
        <f>'1_Drive및Motor정보'!$P34</f>
        <v>0</v>
      </c>
      <c r="AK11" s="313">
        <f>'1_Drive및Motor정보'!$P35</f>
        <v>0</v>
      </c>
      <c r="AL11" s="313">
        <f>'1_Drive및Motor정보'!$P36</f>
        <v>0</v>
      </c>
      <c r="AM11" s="313">
        <f>'1_Drive및Motor정보'!$P37</f>
        <v>0</v>
      </c>
      <c r="AN11" s="313">
        <f>'1_Drive및Motor정보'!$P38</f>
        <v>0</v>
      </c>
      <c r="AO11" s="313">
        <f>'1_Drive및Motor정보'!$P39</f>
        <v>0</v>
      </c>
      <c r="AP11" s="313">
        <f>'1_Drive및Motor정보'!$P40</f>
        <v>0</v>
      </c>
      <c r="AQ11" s="314">
        <f>'1_Drive및Motor정보'!$P41</f>
        <v>0</v>
      </c>
    </row>
    <row r="12" spans="2:43" ht="19.95" customHeight="1" x14ac:dyDescent="0.4">
      <c r="B12" s="296">
        <v>9</v>
      </c>
      <c r="C12" s="297" t="s">
        <v>21</v>
      </c>
      <c r="D12" s="297" t="s">
        <v>22</v>
      </c>
      <c r="E12" s="298" t="s">
        <v>1036</v>
      </c>
      <c r="F12" s="299" t="s">
        <v>12</v>
      </c>
      <c r="G12" s="315" t="s">
        <v>2185</v>
      </c>
      <c r="H12" s="1043"/>
      <c r="I12" s="312">
        <f>'1_Drive및Motor정보'!$Q7</f>
        <v>254.8</v>
      </c>
      <c r="J12" s="313">
        <f>'1_Drive및Motor정보'!$Q8</f>
        <v>254.8</v>
      </c>
      <c r="K12" s="313">
        <f>'1_Drive및Motor정보'!$Q9</f>
        <v>0</v>
      </c>
      <c r="L12" s="313">
        <f>'1_Drive및Motor정보'!$Q10</f>
        <v>0</v>
      </c>
      <c r="M12" s="313">
        <f>'1_Drive및Motor정보'!$Q11</f>
        <v>0</v>
      </c>
      <c r="N12" s="313">
        <f>'1_Drive및Motor정보'!$Q12</f>
        <v>0</v>
      </c>
      <c r="O12" s="313">
        <f>'1_Drive및Motor정보'!$Q13</f>
        <v>0</v>
      </c>
      <c r="P12" s="313">
        <f>'1_Drive및Motor정보'!$Q14</f>
        <v>0</v>
      </c>
      <c r="Q12" s="313">
        <f>'1_Drive및Motor정보'!$Q15</f>
        <v>0</v>
      </c>
      <c r="R12" s="313">
        <f>'1_Drive및Motor정보'!$Q16</f>
        <v>0</v>
      </c>
      <c r="S12" s="313">
        <f>'1_Drive및Motor정보'!$Q17</f>
        <v>0</v>
      </c>
      <c r="T12" s="313">
        <f>'1_Drive및Motor정보'!$Q18</f>
        <v>0</v>
      </c>
      <c r="U12" s="313">
        <f>'1_Drive및Motor정보'!$Q19</f>
        <v>0</v>
      </c>
      <c r="V12" s="313">
        <f>'1_Drive및Motor정보'!$Q20</f>
        <v>0</v>
      </c>
      <c r="W12" s="313">
        <f>'1_Drive및Motor정보'!$Q21</f>
        <v>0</v>
      </c>
      <c r="X12" s="313">
        <f>'1_Drive및Motor정보'!$Q22</f>
        <v>0</v>
      </c>
      <c r="Y12" s="313">
        <f>'1_Drive및Motor정보'!$Q23</f>
        <v>0</v>
      </c>
      <c r="Z12" s="313">
        <f>'1_Drive및Motor정보'!$Q24</f>
        <v>0</v>
      </c>
      <c r="AA12" s="313">
        <f>'1_Drive및Motor정보'!$Q25</f>
        <v>0</v>
      </c>
      <c r="AB12" s="313">
        <f>'1_Drive및Motor정보'!$Q26</f>
        <v>0</v>
      </c>
      <c r="AC12" s="313">
        <f>'1_Drive및Motor정보'!$Q27</f>
        <v>0</v>
      </c>
      <c r="AD12" s="313">
        <f>'1_Drive및Motor정보'!$Q28</f>
        <v>0</v>
      </c>
      <c r="AE12" s="313">
        <f>'1_Drive및Motor정보'!$Q29</f>
        <v>0</v>
      </c>
      <c r="AF12" s="313">
        <f>'1_Drive및Motor정보'!$Q30</f>
        <v>0</v>
      </c>
      <c r="AG12" s="313">
        <f>'1_Drive및Motor정보'!$Q31</f>
        <v>0</v>
      </c>
      <c r="AH12" s="313">
        <f>'1_Drive및Motor정보'!$Q32</f>
        <v>0</v>
      </c>
      <c r="AI12" s="313">
        <f>'1_Drive및Motor정보'!$Q33</f>
        <v>0</v>
      </c>
      <c r="AJ12" s="313">
        <f>'1_Drive및Motor정보'!$Q34</f>
        <v>0</v>
      </c>
      <c r="AK12" s="313">
        <f>'1_Drive및Motor정보'!$Q35</f>
        <v>0</v>
      </c>
      <c r="AL12" s="313">
        <f>'1_Drive및Motor정보'!$Q36</f>
        <v>0</v>
      </c>
      <c r="AM12" s="313">
        <f>'1_Drive및Motor정보'!$Q37</f>
        <v>0</v>
      </c>
      <c r="AN12" s="313">
        <f>'1_Drive및Motor정보'!$Q38</f>
        <v>0</v>
      </c>
      <c r="AO12" s="313">
        <f>'1_Drive및Motor정보'!$Q39</f>
        <v>0</v>
      </c>
      <c r="AP12" s="313">
        <f>'1_Drive및Motor정보'!$Q40</f>
        <v>0</v>
      </c>
      <c r="AQ12" s="314">
        <f>'1_Drive및Motor정보'!$Q41</f>
        <v>0</v>
      </c>
    </row>
    <row r="13" spans="2:43" ht="19.95" customHeight="1" x14ac:dyDescent="0.4">
      <c r="B13" s="296">
        <v>10</v>
      </c>
      <c r="C13" s="297" t="s">
        <v>23</v>
      </c>
      <c r="D13" s="297" t="s">
        <v>24</v>
      </c>
      <c r="E13" s="298" t="s">
        <v>1037</v>
      </c>
      <c r="F13" s="299" t="s">
        <v>25</v>
      </c>
      <c r="G13" s="311">
        <v>0.85</v>
      </c>
      <c r="H13" s="1040"/>
      <c r="I13" s="312">
        <f>'1_Drive및Motor정보'!$T7</f>
        <v>0.86</v>
      </c>
      <c r="J13" s="313">
        <f>'1_Drive및Motor정보'!$T8</f>
        <v>0.86</v>
      </c>
      <c r="K13" s="313">
        <f>'1_Drive및Motor정보'!$T9</f>
        <v>0</v>
      </c>
      <c r="L13" s="313">
        <f>'1_Drive및Motor정보'!$T10</f>
        <v>0</v>
      </c>
      <c r="M13" s="313">
        <f>'1_Drive및Motor정보'!$T11</f>
        <v>0</v>
      </c>
      <c r="N13" s="313">
        <f>'1_Drive및Motor정보'!$T12</f>
        <v>0</v>
      </c>
      <c r="O13" s="313">
        <f>'1_Drive및Motor정보'!$T13</f>
        <v>0</v>
      </c>
      <c r="P13" s="313">
        <f>'1_Drive및Motor정보'!$T14</f>
        <v>0</v>
      </c>
      <c r="Q13" s="313">
        <f>'1_Drive및Motor정보'!$T15</f>
        <v>0</v>
      </c>
      <c r="R13" s="313">
        <f>'1_Drive및Motor정보'!$T16</f>
        <v>0</v>
      </c>
      <c r="S13" s="313">
        <f>'1_Drive및Motor정보'!$T17</f>
        <v>0</v>
      </c>
      <c r="T13" s="313">
        <f>'1_Drive및Motor정보'!$T18</f>
        <v>0</v>
      </c>
      <c r="U13" s="313">
        <f>'1_Drive및Motor정보'!$T19</f>
        <v>0</v>
      </c>
      <c r="V13" s="313">
        <f>'1_Drive및Motor정보'!$T20</f>
        <v>0</v>
      </c>
      <c r="W13" s="313">
        <f>'1_Drive및Motor정보'!$T21</f>
        <v>0</v>
      </c>
      <c r="X13" s="313">
        <f>'1_Drive및Motor정보'!$T22</f>
        <v>0</v>
      </c>
      <c r="Y13" s="313">
        <f>'1_Drive및Motor정보'!$T23</f>
        <v>0</v>
      </c>
      <c r="Z13" s="313">
        <f>'1_Drive및Motor정보'!$T24</f>
        <v>0</v>
      </c>
      <c r="AA13" s="313">
        <f>'1_Drive및Motor정보'!$T25</f>
        <v>0</v>
      </c>
      <c r="AB13" s="313">
        <f>'1_Drive및Motor정보'!$T26</f>
        <v>0</v>
      </c>
      <c r="AC13" s="313">
        <f>'1_Drive및Motor정보'!$T27</f>
        <v>0</v>
      </c>
      <c r="AD13" s="313">
        <f>'1_Drive및Motor정보'!$T28</f>
        <v>0</v>
      </c>
      <c r="AE13" s="313">
        <f>'1_Drive및Motor정보'!$T29</f>
        <v>0</v>
      </c>
      <c r="AF13" s="313">
        <f>'1_Drive및Motor정보'!$T30</f>
        <v>0</v>
      </c>
      <c r="AG13" s="313">
        <f>'1_Drive및Motor정보'!$T31</f>
        <v>0</v>
      </c>
      <c r="AH13" s="313">
        <f>'1_Drive및Motor정보'!$T32</f>
        <v>0</v>
      </c>
      <c r="AI13" s="313">
        <f>'1_Drive및Motor정보'!$T33</f>
        <v>0</v>
      </c>
      <c r="AJ13" s="313">
        <f>'1_Drive및Motor정보'!$T34</f>
        <v>0</v>
      </c>
      <c r="AK13" s="313">
        <f>'1_Drive및Motor정보'!$T35</f>
        <v>0</v>
      </c>
      <c r="AL13" s="313">
        <f>'1_Drive및Motor정보'!$T36</f>
        <v>0</v>
      </c>
      <c r="AM13" s="313">
        <f>'1_Drive및Motor정보'!$T37</f>
        <v>0</v>
      </c>
      <c r="AN13" s="313">
        <f>'1_Drive및Motor정보'!$T38</f>
        <v>0</v>
      </c>
      <c r="AO13" s="313">
        <f>'1_Drive및Motor정보'!$T39</f>
        <v>0</v>
      </c>
      <c r="AP13" s="313">
        <f>'1_Drive및Motor정보'!$T40</f>
        <v>0</v>
      </c>
      <c r="AQ13" s="314">
        <f>'1_Drive및Motor정보'!$T41</f>
        <v>0</v>
      </c>
    </row>
    <row r="14" spans="2:43" ht="19.95" customHeight="1" x14ac:dyDescent="0.4">
      <c r="B14" s="296">
        <v>11</v>
      </c>
      <c r="C14" s="297" t="s">
        <v>26</v>
      </c>
      <c r="D14" s="297" t="s">
        <v>27</v>
      </c>
      <c r="E14" s="298" t="s">
        <v>1038</v>
      </c>
      <c r="F14" s="299"/>
      <c r="G14" s="311" t="s">
        <v>2671</v>
      </c>
      <c r="H14" s="1042" t="s">
        <v>2187</v>
      </c>
      <c r="I14" s="312" t="str">
        <f>'3_운전방안(1)'!$J7</f>
        <v>14 / AI1/AI2 Sel</v>
      </c>
      <c r="J14" s="313" t="str">
        <f>'3_운전방안(1)'!$J8</f>
        <v>14 / AI1/AI2 Sel</v>
      </c>
      <c r="K14" s="313" t="str">
        <f>'3_운전방안(1)'!$J9</f>
        <v>0 / AI1</v>
      </c>
      <c r="L14" s="313" t="str">
        <f>'3_운전방안(1)'!$J10</f>
        <v>0 / AI1</v>
      </c>
      <c r="M14" s="313" t="str">
        <f>'3_운전방안(1)'!$J11</f>
        <v>0 / AI1</v>
      </c>
      <c r="N14" s="313" t="str">
        <f>'3_운전방안(1)'!$J12</f>
        <v>0 / AI1</v>
      </c>
      <c r="O14" s="313" t="str">
        <f>'3_운전방안(1)'!$J13</f>
        <v>0 / AI1</v>
      </c>
      <c r="P14" s="313" t="str">
        <f>'3_운전방안(1)'!$J14</f>
        <v>0 / AI1</v>
      </c>
      <c r="Q14" s="313" t="str">
        <f>'3_운전방안(1)'!$J15</f>
        <v>0 / AI1</v>
      </c>
      <c r="R14" s="313" t="str">
        <f>'3_운전방안(1)'!$J16</f>
        <v>0 / AI1</v>
      </c>
      <c r="S14" s="313" t="str">
        <f>'3_운전방안(1)'!$J17</f>
        <v>0 / AI1</v>
      </c>
      <c r="T14" s="313" t="str">
        <f>'3_운전방안(1)'!$J18</f>
        <v>0 / AI1</v>
      </c>
      <c r="U14" s="313" t="str">
        <f>'3_운전방안(1)'!$J19</f>
        <v>0 / AI1</v>
      </c>
      <c r="V14" s="313" t="str">
        <f>'3_운전방안(1)'!$J20</f>
        <v>0 / AI1</v>
      </c>
      <c r="W14" s="313" t="str">
        <f>'3_운전방안(1)'!$J21</f>
        <v>0 / AI1</v>
      </c>
      <c r="X14" s="313" t="str">
        <f>'3_운전방안(1)'!$J22</f>
        <v>0 / AI1</v>
      </c>
      <c r="Y14" s="313" t="str">
        <f>'3_운전방안(1)'!$J23</f>
        <v>0 / AI1</v>
      </c>
      <c r="Z14" s="313" t="str">
        <f>'3_운전방안(1)'!$J24</f>
        <v>0 / AI1</v>
      </c>
      <c r="AA14" s="313" t="str">
        <f>'3_운전방안(1)'!$J25</f>
        <v>0 / AI1</v>
      </c>
      <c r="AB14" s="313" t="str">
        <f>'3_운전방안(1)'!$J26</f>
        <v>0 / AI1</v>
      </c>
      <c r="AC14" s="313" t="str">
        <f>'3_운전방안(1)'!$J27</f>
        <v>0 / AI1</v>
      </c>
      <c r="AD14" s="313" t="str">
        <f>'3_운전방안(1)'!$J28</f>
        <v>0 / AI1</v>
      </c>
      <c r="AE14" s="313" t="str">
        <f>'3_운전방안(1)'!$J29</f>
        <v>0 / AI1</v>
      </c>
      <c r="AF14" s="313" t="str">
        <f>'3_운전방안(1)'!$J30</f>
        <v>0 / AI1</v>
      </c>
      <c r="AG14" s="313" t="str">
        <f>'3_운전방안(1)'!$J31</f>
        <v>0 / AI1</v>
      </c>
      <c r="AH14" s="313" t="str">
        <f>'3_운전방안(1)'!$J32</f>
        <v>0 / AI1</v>
      </c>
      <c r="AI14" s="313" t="str">
        <f>'3_운전방안(1)'!$J33</f>
        <v>0 / AI1</v>
      </c>
      <c r="AJ14" s="313" t="str">
        <f>'3_운전방안(1)'!$J34</f>
        <v>0 / AI1</v>
      </c>
      <c r="AK14" s="313" t="str">
        <f>'3_운전방안(1)'!$J35</f>
        <v>0 / AI1</v>
      </c>
      <c r="AL14" s="313" t="str">
        <f>'3_운전방안(1)'!$J36</f>
        <v>0 / AI1</v>
      </c>
      <c r="AM14" s="313" t="str">
        <f>'3_운전방안(1)'!$J37</f>
        <v>0 / AI1</v>
      </c>
      <c r="AN14" s="313" t="str">
        <f>'3_운전방안(1)'!$J38</f>
        <v>0 / AI1</v>
      </c>
      <c r="AO14" s="313" t="str">
        <f>'3_운전방안(1)'!$J39</f>
        <v>0 / AI1</v>
      </c>
      <c r="AP14" s="313" t="str">
        <f>'3_운전방안(1)'!$J40</f>
        <v>0 / AI1</v>
      </c>
      <c r="AQ14" s="314" t="str">
        <f>'3_운전방안(1)'!$J41</f>
        <v>0 / AI1</v>
      </c>
    </row>
    <row r="15" spans="2:43" ht="19.95" customHeight="1" x14ac:dyDescent="0.4">
      <c r="B15" s="296">
        <v>12</v>
      </c>
      <c r="C15" s="297" t="s">
        <v>29</v>
      </c>
      <c r="D15" s="297" t="s">
        <v>30</v>
      </c>
      <c r="E15" s="298" t="s">
        <v>1039</v>
      </c>
      <c r="F15" s="299"/>
      <c r="G15" s="316" t="s">
        <v>2342</v>
      </c>
      <c r="H15" s="1043"/>
      <c r="I15" s="368" t="s">
        <v>31</v>
      </c>
      <c r="J15" s="369" t="s">
        <v>31</v>
      </c>
      <c r="K15" s="369" t="s">
        <v>31</v>
      </c>
      <c r="L15" s="369" t="s">
        <v>31</v>
      </c>
      <c r="M15" s="369" t="s">
        <v>31</v>
      </c>
      <c r="N15" s="369" t="s">
        <v>31</v>
      </c>
      <c r="O15" s="369" t="s">
        <v>31</v>
      </c>
      <c r="P15" s="369" t="s">
        <v>31</v>
      </c>
      <c r="Q15" s="369" t="s">
        <v>31</v>
      </c>
      <c r="R15" s="369" t="s">
        <v>31</v>
      </c>
      <c r="S15" s="369" t="s">
        <v>31</v>
      </c>
      <c r="T15" s="369" t="s">
        <v>31</v>
      </c>
      <c r="U15" s="369" t="s">
        <v>31</v>
      </c>
      <c r="V15" s="369" t="s">
        <v>31</v>
      </c>
      <c r="W15" s="369" t="s">
        <v>31</v>
      </c>
      <c r="X15" s="369" t="s">
        <v>31</v>
      </c>
      <c r="Y15" s="369" t="s">
        <v>31</v>
      </c>
      <c r="Z15" s="369" t="s">
        <v>31</v>
      </c>
      <c r="AA15" s="369" t="s">
        <v>31</v>
      </c>
      <c r="AB15" s="369" t="s">
        <v>31</v>
      </c>
      <c r="AC15" s="369" t="s">
        <v>31</v>
      </c>
      <c r="AD15" s="369" t="s">
        <v>31</v>
      </c>
      <c r="AE15" s="369" t="s">
        <v>31</v>
      </c>
      <c r="AF15" s="369" t="s">
        <v>31</v>
      </c>
      <c r="AG15" s="369" t="s">
        <v>31</v>
      </c>
      <c r="AH15" s="369" t="s">
        <v>31</v>
      </c>
      <c r="AI15" s="369" t="s">
        <v>31</v>
      </c>
      <c r="AJ15" s="369" t="s">
        <v>31</v>
      </c>
      <c r="AK15" s="369" t="s">
        <v>31</v>
      </c>
      <c r="AL15" s="369" t="s">
        <v>31</v>
      </c>
      <c r="AM15" s="369" t="s">
        <v>31</v>
      </c>
      <c r="AN15" s="369" t="s">
        <v>31</v>
      </c>
      <c r="AO15" s="369" t="s">
        <v>31</v>
      </c>
      <c r="AP15" s="369" t="s">
        <v>31</v>
      </c>
      <c r="AQ15" s="370" t="s">
        <v>31</v>
      </c>
    </row>
    <row r="16" spans="2:43" ht="19.95" customHeight="1" x14ac:dyDescent="0.4">
      <c r="B16" s="296">
        <v>13</v>
      </c>
      <c r="C16" s="297" t="s">
        <v>32</v>
      </c>
      <c r="D16" s="297" t="s">
        <v>33</v>
      </c>
      <c r="E16" s="298" t="s">
        <v>1040</v>
      </c>
      <c r="F16" s="299"/>
      <c r="G16" s="316" t="s">
        <v>2343</v>
      </c>
      <c r="H16" s="1040"/>
      <c r="I16" s="368" t="s">
        <v>34</v>
      </c>
      <c r="J16" s="369" t="s">
        <v>34</v>
      </c>
      <c r="K16" s="369" t="s">
        <v>34</v>
      </c>
      <c r="L16" s="369" t="s">
        <v>34</v>
      </c>
      <c r="M16" s="369" t="s">
        <v>34</v>
      </c>
      <c r="N16" s="369" t="s">
        <v>34</v>
      </c>
      <c r="O16" s="369" t="s">
        <v>34</v>
      </c>
      <c r="P16" s="369" t="s">
        <v>34</v>
      </c>
      <c r="Q16" s="369" t="s">
        <v>34</v>
      </c>
      <c r="R16" s="369" t="s">
        <v>34</v>
      </c>
      <c r="S16" s="369" t="s">
        <v>34</v>
      </c>
      <c r="T16" s="369" t="s">
        <v>34</v>
      </c>
      <c r="U16" s="369" t="s">
        <v>34</v>
      </c>
      <c r="V16" s="369" t="s">
        <v>34</v>
      </c>
      <c r="W16" s="369" t="s">
        <v>34</v>
      </c>
      <c r="X16" s="369" t="s">
        <v>34</v>
      </c>
      <c r="Y16" s="369" t="s">
        <v>34</v>
      </c>
      <c r="Z16" s="369" t="s">
        <v>34</v>
      </c>
      <c r="AA16" s="369" t="s">
        <v>34</v>
      </c>
      <c r="AB16" s="369" t="s">
        <v>34</v>
      </c>
      <c r="AC16" s="369" t="s">
        <v>34</v>
      </c>
      <c r="AD16" s="369" t="s">
        <v>34</v>
      </c>
      <c r="AE16" s="369" t="s">
        <v>34</v>
      </c>
      <c r="AF16" s="369" t="s">
        <v>34</v>
      </c>
      <c r="AG16" s="369" t="s">
        <v>34</v>
      </c>
      <c r="AH16" s="369" t="s">
        <v>34</v>
      </c>
      <c r="AI16" s="369" t="s">
        <v>34</v>
      </c>
      <c r="AJ16" s="369" t="s">
        <v>34</v>
      </c>
      <c r="AK16" s="369" t="s">
        <v>34</v>
      </c>
      <c r="AL16" s="369" t="s">
        <v>34</v>
      </c>
      <c r="AM16" s="369" t="s">
        <v>34</v>
      </c>
      <c r="AN16" s="369" t="s">
        <v>34</v>
      </c>
      <c r="AO16" s="369" t="s">
        <v>34</v>
      </c>
      <c r="AP16" s="369" t="s">
        <v>34</v>
      </c>
      <c r="AQ16" s="370" t="s">
        <v>34</v>
      </c>
    </row>
    <row r="17" spans="2:43" ht="19.95" customHeight="1" x14ac:dyDescent="0.4">
      <c r="B17" s="296">
        <v>14</v>
      </c>
      <c r="C17" s="297" t="s">
        <v>35</v>
      </c>
      <c r="D17" s="297" t="s">
        <v>36</v>
      </c>
      <c r="E17" s="298" t="s">
        <v>1041</v>
      </c>
      <c r="F17" s="299" t="s">
        <v>2</v>
      </c>
      <c r="G17" s="300">
        <v>5</v>
      </c>
      <c r="H17" s="301" t="s">
        <v>2188</v>
      </c>
      <c r="I17" s="302">
        <f>'3_운전방안(1)'!$K$7</f>
        <v>5</v>
      </c>
      <c r="J17" s="303">
        <f>'3_운전방안(1)'!$K$8</f>
        <v>5</v>
      </c>
      <c r="K17" s="303">
        <f>'3_운전방안(1)'!$K$9</f>
        <v>5</v>
      </c>
      <c r="L17" s="303">
        <f>'3_운전방안(1)'!$K$10</f>
        <v>5</v>
      </c>
      <c r="M17" s="303">
        <f>'3_운전방안(1)'!$K$11</f>
        <v>5</v>
      </c>
      <c r="N17" s="303">
        <f>'3_운전방안(1)'!$K$12</f>
        <v>5</v>
      </c>
      <c r="O17" s="303">
        <f>'3_운전방안(1)'!$K$13</f>
        <v>5</v>
      </c>
      <c r="P17" s="303">
        <f>'3_운전방안(1)'!$K$14</f>
        <v>5</v>
      </c>
      <c r="Q17" s="303">
        <f>'3_운전방안(1)'!$K$15</f>
        <v>5</v>
      </c>
      <c r="R17" s="303">
        <f>'3_운전방안(1)'!$K$16</f>
        <v>5</v>
      </c>
      <c r="S17" s="303">
        <f>'3_운전방안(1)'!$K$17</f>
        <v>5</v>
      </c>
      <c r="T17" s="303">
        <f>'3_운전방안(1)'!$K$18</f>
        <v>5</v>
      </c>
      <c r="U17" s="303">
        <f>'3_운전방안(1)'!$K$19</f>
        <v>5</v>
      </c>
      <c r="V17" s="303">
        <f>'3_운전방안(1)'!$K$20</f>
        <v>5</v>
      </c>
      <c r="W17" s="303">
        <f>'3_운전방안(1)'!$K$21</f>
        <v>5</v>
      </c>
      <c r="X17" s="303">
        <f>'3_운전방안(1)'!$K$22</f>
        <v>5</v>
      </c>
      <c r="Y17" s="303">
        <f>'3_운전방안(1)'!$K$23</f>
        <v>5</v>
      </c>
      <c r="Z17" s="303">
        <f>'3_운전방안(1)'!$K$24</f>
        <v>5</v>
      </c>
      <c r="AA17" s="303">
        <f>'3_운전방안(1)'!$K$25</f>
        <v>5</v>
      </c>
      <c r="AB17" s="303">
        <f>'3_운전방안(1)'!$K$26</f>
        <v>5</v>
      </c>
      <c r="AC17" s="303">
        <f>'3_운전방안(1)'!$K$27</f>
        <v>5</v>
      </c>
      <c r="AD17" s="303">
        <f>'3_운전방안(1)'!$K$28</f>
        <v>5</v>
      </c>
      <c r="AE17" s="303">
        <f>'3_운전방안(1)'!$K$29</f>
        <v>5</v>
      </c>
      <c r="AF17" s="303">
        <f>'3_운전방안(1)'!$K$30</f>
        <v>5</v>
      </c>
      <c r="AG17" s="303">
        <f>'3_운전방안(1)'!$K$31</f>
        <v>5</v>
      </c>
      <c r="AH17" s="303">
        <f>'3_운전방안(1)'!$K$32</f>
        <v>5</v>
      </c>
      <c r="AI17" s="303">
        <f>'3_운전방안(1)'!$K$33</f>
        <v>5</v>
      </c>
      <c r="AJ17" s="303">
        <f>'3_운전방안(1)'!$K$34</f>
        <v>5</v>
      </c>
      <c r="AK17" s="303">
        <f>'3_운전방안(1)'!$K$35</f>
        <v>5</v>
      </c>
      <c r="AL17" s="303">
        <f>'3_운전방안(1)'!$K$36</f>
        <v>5</v>
      </c>
      <c r="AM17" s="303">
        <f>'3_운전방안(1)'!$K$37</f>
        <v>5</v>
      </c>
      <c r="AN17" s="303">
        <f>'3_운전방안(1)'!$K$38</f>
        <v>5</v>
      </c>
      <c r="AO17" s="303">
        <f>'3_운전방안(1)'!$K$39</f>
        <v>5</v>
      </c>
      <c r="AP17" s="303">
        <f>'3_운전방안(1)'!$K$40</f>
        <v>5</v>
      </c>
      <c r="AQ17" s="304">
        <f>'3_운전방안(1)'!$K$41</f>
        <v>5</v>
      </c>
    </row>
    <row r="18" spans="2:43" ht="19.95" customHeight="1" x14ac:dyDescent="0.4">
      <c r="B18" s="296">
        <v>15</v>
      </c>
      <c r="C18" s="297" t="s">
        <v>37</v>
      </c>
      <c r="D18" s="297" t="s">
        <v>38</v>
      </c>
      <c r="E18" s="298" t="s">
        <v>1042</v>
      </c>
      <c r="F18" s="299" t="s">
        <v>2</v>
      </c>
      <c r="G18" s="300">
        <v>10</v>
      </c>
      <c r="H18" s="1044" t="s">
        <v>2189</v>
      </c>
      <c r="I18" s="302">
        <f>'3_운전방안(1)'!$N$7</f>
        <v>10</v>
      </c>
      <c r="J18" s="303">
        <f>'3_운전방안(1)'!$N$8</f>
        <v>10</v>
      </c>
      <c r="K18" s="303">
        <f>'3_운전방안(1)'!$N$9</f>
        <v>10</v>
      </c>
      <c r="L18" s="303">
        <f>'3_운전방안(1)'!$N$10</f>
        <v>10</v>
      </c>
      <c r="M18" s="303">
        <f>'3_운전방안(1)'!$N$11</f>
        <v>10</v>
      </c>
      <c r="N18" s="303">
        <f>'3_운전방안(1)'!$N$12</f>
        <v>10</v>
      </c>
      <c r="O18" s="303">
        <f>'3_운전방안(1)'!$N$13</f>
        <v>10</v>
      </c>
      <c r="P18" s="303">
        <f>'3_운전방안(1)'!$N$14</f>
        <v>10</v>
      </c>
      <c r="Q18" s="303">
        <f>'3_운전방안(1)'!$N$15</f>
        <v>10</v>
      </c>
      <c r="R18" s="303">
        <f>'3_운전방안(1)'!$N$16</f>
        <v>10</v>
      </c>
      <c r="S18" s="303">
        <f>'3_운전방안(1)'!$N$17</f>
        <v>10</v>
      </c>
      <c r="T18" s="303">
        <f>'3_운전방안(1)'!$N$18</f>
        <v>10</v>
      </c>
      <c r="U18" s="303">
        <f>'3_운전방안(1)'!$N$19</f>
        <v>10</v>
      </c>
      <c r="V18" s="303">
        <f>'3_운전방안(1)'!$N$20</f>
        <v>10</v>
      </c>
      <c r="W18" s="303">
        <f>'3_운전방안(1)'!$N$21</f>
        <v>10</v>
      </c>
      <c r="X18" s="303">
        <f>'3_운전방안(1)'!$N$22</f>
        <v>10</v>
      </c>
      <c r="Y18" s="303">
        <f>'3_운전방안(1)'!$N$23</f>
        <v>10</v>
      </c>
      <c r="Z18" s="303">
        <f>'3_운전방안(1)'!$N$24</f>
        <v>10</v>
      </c>
      <c r="AA18" s="303">
        <f>'3_운전방안(1)'!$N$25</f>
        <v>10</v>
      </c>
      <c r="AB18" s="303">
        <f>'3_운전방안(1)'!$N$26</f>
        <v>10</v>
      </c>
      <c r="AC18" s="303">
        <f>'3_운전방안(1)'!$N$27</f>
        <v>10</v>
      </c>
      <c r="AD18" s="303">
        <f>'3_운전방안(1)'!$N$28</f>
        <v>10</v>
      </c>
      <c r="AE18" s="303">
        <f>'3_운전방안(1)'!$N$29</f>
        <v>10</v>
      </c>
      <c r="AF18" s="303">
        <f>'3_운전방안(1)'!$N$30</f>
        <v>10</v>
      </c>
      <c r="AG18" s="303">
        <f>'3_운전방안(1)'!$N$31</f>
        <v>10</v>
      </c>
      <c r="AH18" s="303">
        <f>'3_운전방안(1)'!$N$32</f>
        <v>10</v>
      </c>
      <c r="AI18" s="303">
        <f>'3_운전방안(1)'!$N$33</f>
        <v>10</v>
      </c>
      <c r="AJ18" s="303">
        <f>'3_운전방안(1)'!$N$34</f>
        <v>10</v>
      </c>
      <c r="AK18" s="303">
        <f>'3_운전방안(1)'!$N$35</f>
        <v>10</v>
      </c>
      <c r="AL18" s="303">
        <f>'3_운전방안(1)'!$N$36</f>
        <v>10</v>
      </c>
      <c r="AM18" s="303">
        <f>'3_운전방안(1)'!$N$37</f>
        <v>10</v>
      </c>
      <c r="AN18" s="303">
        <f>'3_운전방안(1)'!$N$38</f>
        <v>10</v>
      </c>
      <c r="AO18" s="303">
        <f>'3_운전방안(1)'!$N$39</f>
        <v>10</v>
      </c>
      <c r="AP18" s="303">
        <f>'3_운전방안(1)'!$N$40</f>
        <v>10</v>
      </c>
      <c r="AQ18" s="304">
        <f>'3_운전방안(1)'!$N$41</f>
        <v>10</v>
      </c>
    </row>
    <row r="19" spans="2:43" ht="19.95" customHeight="1" x14ac:dyDescent="0.4">
      <c r="B19" s="296">
        <v>16</v>
      </c>
      <c r="C19" s="297" t="s">
        <v>39</v>
      </c>
      <c r="D19" s="297" t="s">
        <v>40</v>
      </c>
      <c r="E19" s="298" t="s">
        <v>1043</v>
      </c>
      <c r="F19" s="299" t="s">
        <v>2</v>
      </c>
      <c r="G19" s="300">
        <v>15</v>
      </c>
      <c r="H19" s="1045"/>
      <c r="I19" s="302">
        <f>'3_운전방안(1)'!$O$7</f>
        <v>15</v>
      </c>
      <c r="J19" s="303">
        <f>'3_운전방안(1)'!$O$8</f>
        <v>15</v>
      </c>
      <c r="K19" s="303">
        <f>'3_운전방안(1)'!$O$9</f>
        <v>15</v>
      </c>
      <c r="L19" s="303">
        <f>'3_운전방안(1)'!$O$10</f>
        <v>15</v>
      </c>
      <c r="M19" s="303">
        <f>'3_운전방안(1)'!$O$11</f>
        <v>15</v>
      </c>
      <c r="N19" s="303">
        <f>'3_운전방안(1)'!$O$12</f>
        <v>15</v>
      </c>
      <c r="O19" s="303">
        <f>'3_운전방안(1)'!$O$13</f>
        <v>15</v>
      </c>
      <c r="P19" s="303">
        <f>'3_운전방안(1)'!$O$14</f>
        <v>15</v>
      </c>
      <c r="Q19" s="303">
        <f>'3_운전방안(1)'!$O$15</f>
        <v>15</v>
      </c>
      <c r="R19" s="303">
        <f>'3_운전방안(1)'!$O$16</f>
        <v>15</v>
      </c>
      <c r="S19" s="303">
        <f>'3_운전방안(1)'!$O$17</f>
        <v>15</v>
      </c>
      <c r="T19" s="303">
        <f>'3_운전방안(1)'!$O$18</f>
        <v>15</v>
      </c>
      <c r="U19" s="303">
        <f>'3_운전방안(1)'!$O$19</f>
        <v>15</v>
      </c>
      <c r="V19" s="303">
        <f>'3_운전방안(1)'!$O$20</f>
        <v>15</v>
      </c>
      <c r="W19" s="303">
        <f>'3_운전방안(1)'!$O$21</f>
        <v>15</v>
      </c>
      <c r="X19" s="303">
        <f>'3_운전방안(1)'!$O$22</f>
        <v>15</v>
      </c>
      <c r="Y19" s="303">
        <f>'3_운전방안(1)'!$O$23</f>
        <v>15</v>
      </c>
      <c r="Z19" s="303">
        <f>'3_운전방안(1)'!$O$24</f>
        <v>15</v>
      </c>
      <c r="AA19" s="303">
        <f>'3_운전방안(1)'!$O$25</f>
        <v>15</v>
      </c>
      <c r="AB19" s="303">
        <f>'3_운전방안(1)'!$O$26</f>
        <v>15</v>
      </c>
      <c r="AC19" s="303">
        <f>'3_운전방안(1)'!$O$27</f>
        <v>15</v>
      </c>
      <c r="AD19" s="303">
        <f>'3_운전방안(1)'!$O$28</f>
        <v>15</v>
      </c>
      <c r="AE19" s="303">
        <f>'3_운전방안(1)'!$O$29</f>
        <v>15</v>
      </c>
      <c r="AF19" s="303">
        <f>'3_운전방안(1)'!$O$30</f>
        <v>15</v>
      </c>
      <c r="AG19" s="303">
        <f>'3_운전방안(1)'!$O$31</f>
        <v>15</v>
      </c>
      <c r="AH19" s="303">
        <f>'3_운전방안(1)'!$O$32</f>
        <v>15</v>
      </c>
      <c r="AI19" s="303">
        <f>'3_운전방안(1)'!$O$33</f>
        <v>15</v>
      </c>
      <c r="AJ19" s="303">
        <f>'3_운전방안(1)'!$O$34</f>
        <v>15</v>
      </c>
      <c r="AK19" s="303">
        <f>'3_운전방안(1)'!$O$35</f>
        <v>15</v>
      </c>
      <c r="AL19" s="303">
        <f>'3_운전방안(1)'!$O$36</f>
        <v>15</v>
      </c>
      <c r="AM19" s="303">
        <f>'3_운전방안(1)'!$O$37</f>
        <v>15</v>
      </c>
      <c r="AN19" s="303">
        <f>'3_운전방안(1)'!$O$38</f>
        <v>15</v>
      </c>
      <c r="AO19" s="303">
        <f>'3_운전방안(1)'!$O$39</f>
        <v>15</v>
      </c>
      <c r="AP19" s="303">
        <f>'3_운전방안(1)'!$O$40</f>
        <v>15</v>
      </c>
      <c r="AQ19" s="304">
        <f>'3_운전방안(1)'!$O$41</f>
        <v>15</v>
      </c>
    </row>
    <row r="20" spans="2:43" ht="19.95" customHeight="1" x14ac:dyDescent="0.4">
      <c r="B20" s="296">
        <v>17</v>
      </c>
      <c r="C20" s="297" t="s">
        <v>41</v>
      </c>
      <c r="D20" s="297" t="s">
        <v>42</v>
      </c>
      <c r="E20" s="298" t="s">
        <v>1044</v>
      </c>
      <c r="F20" s="299" t="s">
        <v>2</v>
      </c>
      <c r="G20" s="300">
        <v>20</v>
      </c>
      <c r="H20" s="1045"/>
      <c r="I20" s="302">
        <f>'3_운전방안(1)'!$P$7</f>
        <v>20</v>
      </c>
      <c r="J20" s="303">
        <f>'3_운전방안(1)'!$P$8</f>
        <v>20</v>
      </c>
      <c r="K20" s="303">
        <f>'3_운전방안(1)'!$P$9</f>
        <v>20</v>
      </c>
      <c r="L20" s="303">
        <f>'3_운전방안(1)'!$P$10</f>
        <v>20</v>
      </c>
      <c r="M20" s="303">
        <f>'3_운전방안(1)'!$P$11</f>
        <v>20</v>
      </c>
      <c r="N20" s="303">
        <f>'3_운전방안(1)'!$P$12</f>
        <v>20</v>
      </c>
      <c r="O20" s="303">
        <f>'3_운전방안(1)'!$P$13</f>
        <v>20</v>
      </c>
      <c r="P20" s="303">
        <f>'3_운전방안(1)'!$P$14</f>
        <v>20</v>
      </c>
      <c r="Q20" s="303">
        <f>'3_운전방안(1)'!$P$15</f>
        <v>20</v>
      </c>
      <c r="R20" s="303">
        <f>'3_운전방안(1)'!$P$16</f>
        <v>20</v>
      </c>
      <c r="S20" s="303">
        <f>'3_운전방안(1)'!$P$17</f>
        <v>20</v>
      </c>
      <c r="T20" s="303">
        <f>'3_운전방안(1)'!$P$18</f>
        <v>20</v>
      </c>
      <c r="U20" s="303">
        <f>'3_운전방안(1)'!$P$19</f>
        <v>20</v>
      </c>
      <c r="V20" s="303">
        <f>'3_운전방안(1)'!$P$20</f>
        <v>20</v>
      </c>
      <c r="W20" s="303">
        <f>'3_운전방안(1)'!$P$21</f>
        <v>20</v>
      </c>
      <c r="X20" s="303">
        <f>'3_운전방안(1)'!$P$22</f>
        <v>20</v>
      </c>
      <c r="Y20" s="303">
        <f>'3_운전방안(1)'!$P$23</f>
        <v>20</v>
      </c>
      <c r="Z20" s="303">
        <f>'3_운전방안(1)'!$P$24</f>
        <v>20</v>
      </c>
      <c r="AA20" s="303">
        <f>'3_운전방안(1)'!$P$25</f>
        <v>20</v>
      </c>
      <c r="AB20" s="303">
        <f>'3_운전방안(1)'!$P$26</f>
        <v>20</v>
      </c>
      <c r="AC20" s="303">
        <f>'3_운전방안(1)'!$P$27</f>
        <v>20</v>
      </c>
      <c r="AD20" s="303">
        <f>'3_운전방안(1)'!$P$28</f>
        <v>20</v>
      </c>
      <c r="AE20" s="303">
        <f>'3_운전방안(1)'!$P$29</f>
        <v>20</v>
      </c>
      <c r="AF20" s="303">
        <f>'3_운전방안(1)'!$P$30</f>
        <v>20</v>
      </c>
      <c r="AG20" s="303">
        <f>'3_운전방안(1)'!$P$31</f>
        <v>20</v>
      </c>
      <c r="AH20" s="303">
        <f>'3_운전방안(1)'!$P$32</f>
        <v>20</v>
      </c>
      <c r="AI20" s="303">
        <f>'3_운전방안(1)'!$P$33</f>
        <v>20</v>
      </c>
      <c r="AJ20" s="303">
        <f>'3_운전방안(1)'!$P$34</f>
        <v>20</v>
      </c>
      <c r="AK20" s="303">
        <f>'3_운전방안(1)'!$P$35</f>
        <v>20</v>
      </c>
      <c r="AL20" s="303">
        <f>'3_운전방안(1)'!$P$36</f>
        <v>20</v>
      </c>
      <c r="AM20" s="303">
        <f>'3_운전방안(1)'!$P$37</f>
        <v>20</v>
      </c>
      <c r="AN20" s="303">
        <f>'3_운전방안(1)'!$P$38</f>
        <v>20</v>
      </c>
      <c r="AO20" s="303">
        <f>'3_운전방안(1)'!$P$39</f>
        <v>20</v>
      </c>
      <c r="AP20" s="303">
        <f>'3_운전방안(1)'!$P$40</f>
        <v>20</v>
      </c>
      <c r="AQ20" s="304">
        <f>'3_운전방안(1)'!$P$41</f>
        <v>20</v>
      </c>
    </row>
    <row r="21" spans="2:43" ht="19.95" customHeight="1" x14ac:dyDescent="0.4">
      <c r="B21" s="296">
        <v>18</v>
      </c>
      <c r="C21" s="297" t="s">
        <v>43</v>
      </c>
      <c r="D21" s="297" t="s">
        <v>44</v>
      </c>
      <c r="E21" s="298" t="s">
        <v>1045</v>
      </c>
      <c r="F21" s="299" t="s">
        <v>2</v>
      </c>
      <c r="G21" s="300">
        <v>25</v>
      </c>
      <c r="H21" s="1045"/>
      <c r="I21" s="302">
        <f>'3_운전방안(1)'!$Q$7</f>
        <v>25</v>
      </c>
      <c r="J21" s="303">
        <f>'3_운전방안(1)'!$Q$8</f>
        <v>25</v>
      </c>
      <c r="K21" s="303">
        <f>'3_운전방안(1)'!$Q$9</f>
        <v>25</v>
      </c>
      <c r="L21" s="303">
        <f>'3_운전방안(1)'!$Q$10</f>
        <v>25</v>
      </c>
      <c r="M21" s="303">
        <f>'3_운전방안(1)'!$Q$11</f>
        <v>25</v>
      </c>
      <c r="N21" s="303">
        <f>'3_운전방안(1)'!$Q$12</f>
        <v>25</v>
      </c>
      <c r="O21" s="303">
        <f>'3_운전방안(1)'!$Q$13</f>
        <v>25</v>
      </c>
      <c r="P21" s="303">
        <f>'3_운전방안(1)'!$Q$14</f>
        <v>25</v>
      </c>
      <c r="Q21" s="303">
        <f>'3_운전방안(1)'!$Q$15</f>
        <v>25</v>
      </c>
      <c r="R21" s="303">
        <f>'3_운전방안(1)'!$Q$16</f>
        <v>25</v>
      </c>
      <c r="S21" s="303">
        <f>'3_운전방안(1)'!$Q$17</f>
        <v>25</v>
      </c>
      <c r="T21" s="303">
        <f>'3_운전방안(1)'!$Q$18</f>
        <v>25</v>
      </c>
      <c r="U21" s="303">
        <f>'3_운전방안(1)'!$Q$19</f>
        <v>25</v>
      </c>
      <c r="V21" s="303">
        <f>'3_운전방안(1)'!$Q$20</f>
        <v>25</v>
      </c>
      <c r="W21" s="303">
        <f>'3_운전방안(1)'!$Q$21</f>
        <v>25</v>
      </c>
      <c r="X21" s="303">
        <f>'3_운전방안(1)'!$Q$22</f>
        <v>25</v>
      </c>
      <c r="Y21" s="303">
        <f>'3_운전방안(1)'!$Q$23</f>
        <v>25</v>
      </c>
      <c r="Z21" s="303">
        <f>'3_운전방안(1)'!$Q$24</f>
        <v>25</v>
      </c>
      <c r="AA21" s="303">
        <f>'3_운전방안(1)'!$Q$25</f>
        <v>25</v>
      </c>
      <c r="AB21" s="303">
        <f>'3_운전방안(1)'!$Q$26</f>
        <v>25</v>
      </c>
      <c r="AC21" s="303">
        <f>'3_운전방안(1)'!$Q$27</f>
        <v>25</v>
      </c>
      <c r="AD21" s="303">
        <f>'3_운전방안(1)'!$Q$28</f>
        <v>25</v>
      </c>
      <c r="AE21" s="303">
        <f>'3_운전방안(1)'!$Q$29</f>
        <v>25</v>
      </c>
      <c r="AF21" s="303">
        <f>'3_운전방안(1)'!$Q$30</f>
        <v>25</v>
      </c>
      <c r="AG21" s="303">
        <f>'3_운전방안(1)'!$Q$31</f>
        <v>25</v>
      </c>
      <c r="AH21" s="303">
        <f>'3_운전방안(1)'!$Q$32</f>
        <v>25</v>
      </c>
      <c r="AI21" s="303">
        <f>'3_운전방안(1)'!$Q$33</f>
        <v>25</v>
      </c>
      <c r="AJ21" s="303">
        <f>'3_운전방안(1)'!$Q$34</f>
        <v>25</v>
      </c>
      <c r="AK21" s="303">
        <f>'3_운전방안(1)'!$Q$35</f>
        <v>25</v>
      </c>
      <c r="AL21" s="303">
        <f>'3_운전방안(1)'!$Q$36</f>
        <v>25</v>
      </c>
      <c r="AM21" s="303">
        <f>'3_운전방안(1)'!$Q$37</f>
        <v>25</v>
      </c>
      <c r="AN21" s="303">
        <f>'3_운전방안(1)'!$Q$38</f>
        <v>25</v>
      </c>
      <c r="AO21" s="303">
        <f>'3_운전방안(1)'!$Q$39</f>
        <v>25</v>
      </c>
      <c r="AP21" s="303">
        <f>'3_운전방안(1)'!$Q$40</f>
        <v>25</v>
      </c>
      <c r="AQ21" s="304">
        <f>'3_운전방안(1)'!$Q$41</f>
        <v>25</v>
      </c>
    </row>
    <row r="22" spans="2:43" ht="19.95" customHeight="1" x14ac:dyDescent="0.4">
      <c r="B22" s="296">
        <v>19</v>
      </c>
      <c r="C22" s="297" t="s">
        <v>45</v>
      </c>
      <c r="D22" s="297" t="s">
        <v>46</v>
      </c>
      <c r="E22" s="298" t="s">
        <v>1046</v>
      </c>
      <c r="F22" s="299" t="s">
        <v>2</v>
      </c>
      <c r="G22" s="300">
        <v>30</v>
      </c>
      <c r="H22" s="1045"/>
      <c r="I22" s="302">
        <f>'3_운전방안(1)'!$R$7</f>
        <v>30</v>
      </c>
      <c r="J22" s="303">
        <f>'3_운전방안(1)'!$R$8</f>
        <v>30</v>
      </c>
      <c r="K22" s="303">
        <f>'3_운전방안(1)'!$R$9</f>
        <v>30</v>
      </c>
      <c r="L22" s="303">
        <f>'3_운전방안(1)'!$R$10</f>
        <v>30</v>
      </c>
      <c r="M22" s="303">
        <f>'3_운전방안(1)'!$R$11</f>
        <v>30</v>
      </c>
      <c r="N22" s="303">
        <f>'3_운전방안(1)'!$R$12</f>
        <v>30</v>
      </c>
      <c r="O22" s="303">
        <f>'3_운전방안(1)'!$R$13</f>
        <v>30</v>
      </c>
      <c r="P22" s="303">
        <f>'3_운전방안(1)'!$R$14</f>
        <v>30</v>
      </c>
      <c r="Q22" s="303">
        <f>'3_운전방안(1)'!$R$15</f>
        <v>30</v>
      </c>
      <c r="R22" s="303">
        <f>'3_운전방안(1)'!$R$16</f>
        <v>30</v>
      </c>
      <c r="S22" s="303">
        <f>'3_운전방안(1)'!$R$17</f>
        <v>30</v>
      </c>
      <c r="T22" s="303">
        <f>'3_운전방안(1)'!$R$18</f>
        <v>30</v>
      </c>
      <c r="U22" s="303">
        <f>'3_운전방안(1)'!$R$19</f>
        <v>30</v>
      </c>
      <c r="V22" s="303">
        <f>'3_운전방안(1)'!$R$20</f>
        <v>30</v>
      </c>
      <c r="W22" s="303">
        <f>'3_운전방안(1)'!$R$21</f>
        <v>30</v>
      </c>
      <c r="X22" s="303">
        <f>'3_운전방안(1)'!$R$22</f>
        <v>30</v>
      </c>
      <c r="Y22" s="303">
        <f>'3_운전방안(1)'!$R$23</f>
        <v>30</v>
      </c>
      <c r="Z22" s="303">
        <f>'3_운전방안(1)'!$R$24</f>
        <v>30</v>
      </c>
      <c r="AA22" s="303">
        <f>'3_운전방안(1)'!$R$25</f>
        <v>30</v>
      </c>
      <c r="AB22" s="303">
        <f>'3_운전방안(1)'!$R$26</f>
        <v>30</v>
      </c>
      <c r="AC22" s="303">
        <f>'3_운전방안(1)'!$R$27</f>
        <v>30</v>
      </c>
      <c r="AD22" s="303">
        <f>'3_운전방안(1)'!$R$28</f>
        <v>30</v>
      </c>
      <c r="AE22" s="303">
        <f>'3_운전방안(1)'!$R$29</f>
        <v>30</v>
      </c>
      <c r="AF22" s="303">
        <f>'3_운전방안(1)'!$R$30</f>
        <v>30</v>
      </c>
      <c r="AG22" s="303">
        <f>'3_운전방안(1)'!$R$31</f>
        <v>30</v>
      </c>
      <c r="AH22" s="303">
        <f>'3_운전방안(1)'!$R$32</f>
        <v>30</v>
      </c>
      <c r="AI22" s="303">
        <f>'3_운전방안(1)'!$R$33</f>
        <v>30</v>
      </c>
      <c r="AJ22" s="303">
        <f>'3_운전방안(1)'!$R$34</f>
        <v>30</v>
      </c>
      <c r="AK22" s="303">
        <f>'3_운전방안(1)'!$R$35</f>
        <v>30</v>
      </c>
      <c r="AL22" s="303">
        <f>'3_운전방안(1)'!$R$36</f>
        <v>30</v>
      </c>
      <c r="AM22" s="303">
        <f>'3_운전방안(1)'!$R$37</f>
        <v>30</v>
      </c>
      <c r="AN22" s="303">
        <f>'3_운전방안(1)'!$R$38</f>
        <v>30</v>
      </c>
      <c r="AO22" s="303">
        <f>'3_운전방안(1)'!$R$39</f>
        <v>30</v>
      </c>
      <c r="AP22" s="303">
        <f>'3_운전방안(1)'!$R$40</f>
        <v>30</v>
      </c>
      <c r="AQ22" s="304">
        <f>'3_운전방안(1)'!$R$41</f>
        <v>30</v>
      </c>
    </row>
    <row r="23" spans="2:43" ht="19.95" customHeight="1" x14ac:dyDescent="0.4">
      <c r="B23" s="296">
        <v>20</v>
      </c>
      <c r="C23" s="297" t="s">
        <v>47</v>
      </c>
      <c r="D23" s="297" t="s">
        <v>48</v>
      </c>
      <c r="E23" s="298" t="s">
        <v>1047</v>
      </c>
      <c r="F23" s="299" t="s">
        <v>2</v>
      </c>
      <c r="G23" s="300">
        <v>40</v>
      </c>
      <c r="H23" s="1045"/>
      <c r="I23" s="302">
        <f>'3_운전방안(1)'!$S$7</f>
        <v>40</v>
      </c>
      <c r="J23" s="303">
        <f>'3_운전방안(1)'!$S$8</f>
        <v>40</v>
      </c>
      <c r="K23" s="303">
        <f>'3_운전방안(1)'!$S$9</f>
        <v>40</v>
      </c>
      <c r="L23" s="303">
        <f>'3_운전방안(1)'!$S$10</f>
        <v>40</v>
      </c>
      <c r="M23" s="303">
        <f>'3_운전방안(1)'!$S$11</f>
        <v>40</v>
      </c>
      <c r="N23" s="303">
        <f>'3_운전방안(1)'!$S$12</f>
        <v>40</v>
      </c>
      <c r="O23" s="303">
        <f>'3_운전방안(1)'!$S$13</f>
        <v>40</v>
      </c>
      <c r="P23" s="303">
        <f>'3_운전방안(1)'!$S$14</f>
        <v>40</v>
      </c>
      <c r="Q23" s="303">
        <f>'3_운전방안(1)'!$S$15</f>
        <v>40</v>
      </c>
      <c r="R23" s="303">
        <f>'3_운전방안(1)'!$S$16</f>
        <v>40</v>
      </c>
      <c r="S23" s="303">
        <f>'3_운전방안(1)'!$S$17</f>
        <v>40</v>
      </c>
      <c r="T23" s="303">
        <f>'3_운전방안(1)'!$S$18</f>
        <v>40</v>
      </c>
      <c r="U23" s="303">
        <f>'3_운전방안(1)'!$S$19</f>
        <v>40</v>
      </c>
      <c r="V23" s="303">
        <f>'3_운전방안(1)'!$S$20</f>
        <v>40</v>
      </c>
      <c r="W23" s="303">
        <f>'3_운전방안(1)'!$S$21</f>
        <v>40</v>
      </c>
      <c r="X23" s="303">
        <f>'3_운전방안(1)'!$S$22</f>
        <v>40</v>
      </c>
      <c r="Y23" s="303">
        <f>'3_운전방안(1)'!$S$23</f>
        <v>40</v>
      </c>
      <c r="Z23" s="303">
        <f>'3_운전방안(1)'!$S$24</f>
        <v>40</v>
      </c>
      <c r="AA23" s="303">
        <f>'3_운전방안(1)'!$S$25</f>
        <v>40</v>
      </c>
      <c r="AB23" s="303">
        <f>'3_운전방안(1)'!$S$26</f>
        <v>40</v>
      </c>
      <c r="AC23" s="303">
        <f>'3_운전방안(1)'!$S$27</f>
        <v>40</v>
      </c>
      <c r="AD23" s="303">
        <f>'3_운전방안(1)'!$S$28</f>
        <v>40</v>
      </c>
      <c r="AE23" s="303">
        <f>'3_운전방안(1)'!$S$29</f>
        <v>40</v>
      </c>
      <c r="AF23" s="303">
        <f>'3_운전방안(1)'!$S$30</f>
        <v>40</v>
      </c>
      <c r="AG23" s="303">
        <f>'3_운전방안(1)'!$S$31</f>
        <v>40</v>
      </c>
      <c r="AH23" s="303">
        <f>'3_운전방안(1)'!$S$32</f>
        <v>40</v>
      </c>
      <c r="AI23" s="303">
        <f>'3_운전방안(1)'!$S$33</f>
        <v>40</v>
      </c>
      <c r="AJ23" s="303">
        <f>'3_운전방안(1)'!$S$34</f>
        <v>40</v>
      </c>
      <c r="AK23" s="303">
        <f>'3_운전방안(1)'!$S$35</f>
        <v>40</v>
      </c>
      <c r="AL23" s="303">
        <f>'3_운전방안(1)'!$S$36</f>
        <v>40</v>
      </c>
      <c r="AM23" s="303">
        <f>'3_운전방안(1)'!$S$37</f>
        <v>40</v>
      </c>
      <c r="AN23" s="303">
        <f>'3_운전방안(1)'!$S$38</f>
        <v>40</v>
      </c>
      <c r="AO23" s="303">
        <f>'3_운전방안(1)'!$S$39</f>
        <v>40</v>
      </c>
      <c r="AP23" s="303">
        <f>'3_운전방안(1)'!$S$40</f>
        <v>40</v>
      </c>
      <c r="AQ23" s="304">
        <f>'3_운전방안(1)'!$S$41</f>
        <v>40</v>
      </c>
    </row>
    <row r="24" spans="2:43" ht="19.95" customHeight="1" thickBot="1" x14ac:dyDescent="0.45">
      <c r="B24" s="320">
        <v>21</v>
      </c>
      <c r="C24" s="321" t="s">
        <v>49</v>
      </c>
      <c r="D24" s="321" t="s">
        <v>50</v>
      </c>
      <c r="E24" s="322" t="s">
        <v>1048</v>
      </c>
      <c r="F24" s="323" t="s">
        <v>2</v>
      </c>
      <c r="G24" s="324">
        <v>50</v>
      </c>
      <c r="H24" s="1046"/>
      <c r="I24" s="325">
        <f>'3_운전방안(1)'!$T$7</f>
        <v>50</v>
      </c>
      <c r="J24" s="326">
        <f>'3_운전방안(1)'!$T$8</f>
        <v>50</v>
      </c>
      <c r="K24" s="326">
        <f>'3_운전방안(1)'!$T$9</f>
        <v>50</v>
      </c>
      <c r="L24" s="326">
        <f>'3_운전방안(1)'!$T$10</f>
        <v>50</v>
      </c>
      <c r="M24" s="326">
        <f>'3_운전방안(1)'!$T$11</f>
        <v>50</v>
      </c>
      <c r="N24" s="326">
        <f>'3_운전방안(1)'!$T$12</f>
        <v>50</v>
      </c>
      <c r="O24" s="326">
        <f>'3_운전방안(1)'!$T$13</f>
        <v>50</v>
      </c>
      <c r="P24" s="326">
        <f>'3_운전방안(1)'!$T$14</f>
        <v>50</v>
      </c>
      <c r="Q24" s="326">
        <f>'3_운전방안(1)'!$T$15</f>
        <v>50</v>
      </c>
      <c r="R24" s="326">
        <f>'3_운전방안(1)'!$T$16</f>
        <v>50</v>
      </c>
      <c r="S24" s="326">
        <f>'3_운전방안(1)'!$T$17</f>
        <v>50</v>
      </c>
      <c r="T24" s="326">
        <f>'3_운전방안(1)'!$T$18</f>
        <v>50</v>
      </c>
      <c r="U24" s="326">
        <f>'3_운전방안(1)'!$T$19</f>
        <v>50</v>
      </c>
      <c r="V24" s="326">
        <f>'3_운전방안(1)'!$T$20</f>
        <v>50</v>
      </c>
      <c r="W24" s="326">
        <f>'3_운전방안(1)'!$T$21</f>
        <v>50</v>
      </c>
      <c r="X24" s="326">
        <f>'3_운전방안(1)'!$T$22</f>
        <v>50</v>
      </c>
      <c r="Y24" s="326">
        <f>'3_운전방안(1)'!$T$23</f>
        <v>50</v>
      </c>
      <c r="Z24" s="326">
        <f>'3_운전방안(1)'!$T$24</f>
        <v>50</v>
      </c>
      <c r="AA24" s="326">
        <f>'3_운전방안(1)'!$T$25</f>
        <v>50</v>
      </c>
      <c r="AB24" s="326">
        <f>'3_운전방안(1)'!$T$26</f>
        <v>50</v>
      </c>
      <c r="AC24" s="326">
        <f>'3_운전방안(1)'!$T$27</f>
        <v>50</v>
      </c>
      <c r="AD24" s="326">
        <f>'3_운전방안(1)'!$T$28</f>
        <v>50</v>
      </c>
      <c r="AE24" s="326">
        <f>'3_운전방안(1)'!$T$29</f>
        <v>50</v>
      </c>
      <c r="AF24" s="326">
        <f>'3_운전방안(1)'!$T$30</f>
        <v>50</v>
      </c>
      <c r="AG24" s="326">
        <f>'3_운전방안(1)'!$T$31</f>
        <v>50</v>
      </c>
      <c r="AH24" s="326">
        <f>'3_운전방안(1)'!$T$32</f>
        <v>50</v>
      </c>
      <c r="AI24" s="326">
        <f>'3_운전방안(1)'!$T$33</f>
        <v>50</v>
      </c>
      <c r="AJ24" s="326">
        <f>'3_운전방안(1)'!$T$34</f>
        <v>50</v>
      </c>
      <c r="AK24" s="326">
        <f>'3_운전방안(1)'!$T$35</f>
        <v>50</v>
      </c>
      <c r="AL24" s="326">
        <f>'3_운전방안(1)'!$T$36</f>
        <v>50</v>
      </c>
      <c r="AM24" s="326">
        <f>'3_운전방안(1)'!$T$37</f>
        <v>50</v>
      </c>
      <c r="AN24" s="326">
        <f>'3_운전방안(1)'!$T$38</f>
        <v>50</v>
      </c>
      <c r="AO24" s="326">
        <f>'3_운전방안(1)'!$T$39</f>
        <v>50</v>
      </c>
      <c r="AP24" s="326">
        <f>'3_운전방안(1)'!$T$40</f>
        <v>50</v>
      </c>
      <c r="AQ24" s="327">
        <f>'3_운전방안(1)'!$T$41</f>
        <v>50</v>
      </c>
    </row>
    <row r="25" spans="2:43" ht="34.799999999999997" x14ac:dyDescent="0.4">
      <c r="B25" s="290">
        <v>22</v>
      </c>
      <c r="C25" s="291" t="s">
        <v>51</v>
      </c>
      <c r="D25" s="291" t="s">
        <v>52</v>
      </c>
      <c r="E25" s="292" t="s">
        <v>1049</v>
      </c>
      <c r="F25" s="293"/>
      <c r="G25" s="328" t="s">
        <v>2344</v>
      </c>
      <c r="H25" s="329" t="s">
        <v>2190</v>
      </c>
      <c r="I25" s="330" t="str">
        <f>'3_운전방안(1)'!$X$7</f>
        <v>2 / Start-Enable</v>
      </c>
      <c r="J25" s="331" t="str">
        <f>'3_운전방안(1)'!$X$8</f>
        <v>2 / Start-Enable</v>
      </c>
      <c r="K25" s="331" t="str">
        <f>'3_운전방안(1)'!$X$9</f>
        <v>5 / ForwR - RevR</v>
      </c>
      <c r="L25" s="331" t="str">
        <f>'3_운전방안(1)'!$X$10</f>
        <v>5 / ForwR - RevR</v>
      </c>
      <c r="M25" s="331" t="str">
        <f>'3_운전방안(1)'!$X$11</f>
        <v>5 / ForwR - RevR</v>
      </c>
      <c r="N25" s="331" t="str">
        <f>'3_운전방안(1)'!$X$12</f>
        <v>5 / ForwR - RevR</v>
      </c>
      <c r="O25" s="331" t="str">
        <f>'3_운전방안(1)'!$X$13</f>
        <v>5 / ForwR - RevR</v>
      </c>
      <c r="P25" s="331" t="str">
        <f>'3_운전방안(1)'!$X$14</f>
        <v>5 / ForwR - RevR</v>
      </c>
      <c r="Q25" s="331" t="str">
        <f>'3_운전방안(1)'!$X$15</f>
        <v>5 / ForwR - RevR</v>
      </c>
      <c r="R25" s="331" t="str">
        <f>'3_운전방안(1)'!$X$16</f>
        <v>5 / ForwR - RevR</v>
      </c>
      <c r="S25" s="331" t="str">
        <f>'3_운전방안(1)'!$X$17</f>
        <v>5 / ForwR - RevR</v>
      </c>
      <c r="T25" s="331" t="str">
        <f>'3_운전방안(1)'!$X$18</f>
        <v>5 / ForwR - RevR</v>
      </c>
      <c r="U25" s="331" t="str">
        <f>'3_운전방안(1)'!$X$19</f>
        <v>5 / ForwR - RevR</v>
      </c>
      <c r="V25" s="331" t="str">
        <f>'3_운전방안(1)'!$X$20</f>
        <v>5 / ForwR - RevR</v>
      </c>
      <c r="W25" s="331" t="str">
        <f>'3_운전방안(1)'!$X$21</f>
        <v>5 / ForwR - RevR</v>
      </c>
      <c r="X25" s="331" t="str">
        <f>'3_운전방안(1)'!$X$22</f>
        <v>5 / ForwR - RevR</v>
      </c>
      <c r="Y25" s="331" t="str">
        <f>'3_운전방안(1)'!$X$23</f>
        <v>5 / ForwR - RevR</v>
      </c>
      <c r="Z25" s="331" t="str">
        <f>'3_운전방안(1)'!$X$24</f>
        <v>5 / ForwR - RevR</v>
      </c>
      <c r="AA25" s="331" t="str">
        <f>'3_운전방안(1)'!$X$25</f>
        <v>5 / ForwR - RevR</v>
      </c>
      <c r="AB25" s="331" t="str">
        <f>'3_운전방안(1)'!$X$26</f>
        <v>5 / ForwR - RevR</v>
      </c>
      <c r="AC25" s="331" t="str">
        <f>'3_운전방안(1)'!$X$27</f>
        <v>5 / ForwR - RevR</v>
      </c>
      <c r="AD25" s="331" t="str">
        <f>'3_운전방안(1)'!$X$28</f>
        <v>5 / ForwR - RevR</v>
      </c>
      <c r="AE25" s="331" t="str">
        <f>'3_운전방안(1)'!$X$29</f>
        <v>5 / ForwR - RevR</v>
      </c>
      <c r="AF25" s="331" t="str">
        <f>'3_운전방안(1)'!$X$30</f>
        <v>5 / ForwR - RevR</v>
      </c>
      <c r="AG25" s="331" t="str">
        <f>'3_운전방안(1)'!$X$31</f>
        <v>5 / ForwR - RevR</v>
      </c>
      <c r="AH25" s="331" t="str">
        <f>'3_운전방안(1)'!$X$32</f>
        <v>5 / ForwR - RevR</v>
      </c>
      <c r="AI25" s="331" t="str">
        <f>'3_운전방안(1)'!$X$33</f>
        <v>5 / ForwR - RevR</v>
      </c>
      <c r="AJ25" s="331" t="str">
        <f>'3_운전방안(1)'!$X$34</f>
        <v>5 / ForwR - RevR</v>
      </c>
      <c r="AK25" s="331" t="str">
        <f>'3_운전방안(1)'!$X$35</f>
        <v>5 / ForwR - RevR</v>
      </c>
      <c r="AL25" s="331" t="str">
        <f>'3_운전방안(1)'!$X$36</f>
        <v>5 / ForwR - RevR</v>
      </c>
      <c r="AM25" s="331" t="str">
        <f>'3_운전방안(1)'!$X$37</f>
        <v>5 / ForwR - RevR</v>
      </c>
      <c r="AN25" s="331" t="str">
        <f>'3_운전방안(1)'!$X$38</f>
        <v>5 / ForwR - RevR</v>
      </c>
      <c r="AO25" s="331" t="str">
        <f>'3_운전방안(1)'!$X$39</f>
        <v>5 / ForwR - RevR</v>
      </c>
      <c r="AP25" s="331" t="str">
        <f>'3_운전방안(1)'!$X$40</f>
        <v>5 / ForwR - RevR</v>
      </c>
      <c r="AQ25" s="332" t="str">
        <f>'3_운전방안(1)'!$X$41</f>
        <v>5 / ForwR - RevR</v>
      </c>
    </row>
    <row r="26" spans="2:43" ht="19.95" customHeight="1" x14ac:dyDescent="0.4">
      <c r="B26" s="296">
        <v>23</v>
      </c>
      <c r="C26" s="297" t="s">
        <v>53</v>
      </c>
      <c r="D26" s="297" t="s">
        <v>54</v>
      </c>
      <c r="E26" s="298" t="s">
        <v>1050</v>
      </c>
      <c r="F26" s="299" t="s">
        <v>55</v>
      </c>
      <c r="G26" s="333">
        <v>10</v>
      </c>
      <c r="H26" s="306"/>
      <c r="I26" s="365">
        <v>10</v>
      </c>
      <c r="J26" s="366">
        <v>10</v>
      </c>
      <c r="K26" s="366">
        <v>10</v>
      </c>
      <c r="L26" s="366">
        <v>10</v>
      </c>
      <c r="M26" s="366">
        <v>10</v>
      </c>
      <c r="N26" s="366">
        <v>10</v>
      </c>
      <c r="O26" s="366">
        <v>10</v>
      </c>
      <c r="P26" s="366">
        <v>10</v>
      </c>
      <c r="Q26" s="366">
        <v>10</v>
      </c>
      <c r="R26" s="366">
        <v>10</v>
      </c>
      <c r="S26" s="366">
        <v>10</v>
      </c>
      <c r="T26" s="366">
        <v>10</v>
      </c>
      <c r="U26" s="366">
        <v>10</v>
      </c>
      <c r="V26" s="366">
        <v>10</v>
      </c>
      <c r="W26" s="366">
        <v>10</v>
      </c>
      <c r="X26" s="366">
        <v>10</v>
      </c>
      <c r="Y26" s="366">
        <v>10</v>
      </c>
      <c r="Z26" s="366">
        <v>10</v>
      </c>
      <c r="AA26" s="366">
        <v>10</v>
      </c>
      <c r="AB26" s="366">
        <v>10</v>
      </c>
      <c r="AC26" s="366">
        <v>10</v>
      </c>
      <c r="AD26" s="366">
        <v>10</v>
      </c>
      <c r="AE26" s="366">
        <v>10</v>
      </c>
      <c r="AF26" s="366">
        <v>10</v>
      </c>
      <c r="AG26" s="366">
        <v>10</v>
      </c>
      <c r="AH26" s="366">
        <v>10</v>
      </c>
      <c r="AI26" s="366">
        <v>10</v>
      </c>
      <c r="AJ26" s="366">
        <v>10</v>
      </c>
      <c r="AK26" s="366">
        <v>10</v>
      </c>
      <c r="AL26" s="366">
        <v>10</v>
      </c>
      <c r="AM26" s="366">
        <v>10</v>
      </c>
      <c r="AN26" s="366">
        <v>10</v>
      </c>
      <c r="AO26" s="366">
        <v>10</v>
      </c>
      <c r="AP26" s="366">
        <v>10</v>
      </c>
      <c r="AQ26" s="367">
        <v>10</v>
      </c>
    </row>
    <row r="27" spans="2:43" ht="19.95" customHeight="1" x14ac:dyDescent="0.4">
      <c r="B27" s="296">
        <v>24</v>
      </c>
      <c r="C27" s="297" t="s">
        <v>56</v>
      </c>
      <c r="D27" s="297" t="s">
        <v>57</v>
      </c>
      <c r="E27" s="298" t="s">
        <v>1051</v>
      </c>
      <c r="F27" s="299"/>
      <c r="G27" s="316" t="s">
        <v>2347</v>
      </c>
      <c r="H27" s="334"/>
      <c r="I27" s="368" t="s">
        <v>58</v>
      </c>
      <c r="J27" s="369" t="s">
        <v>58</v>
      </c>
      <c r="K27" s="369" t="s">
        <v>58</v>
      </c>
      <c r="L27" s="369" t="s">
        <v>58</v>
      </c>
      <c r="M27" s="369" t="s">
        <v>58</v>
      </c>
      <c r="N27" s="369" t="s">
        <v>58</v>
      </c>
      <c r="O27" s="369" t="s">
        <v>58</v>
      </c>
      <c r="P27" s="369" t="s">
        <v>58</v>
      </c>
      <c r="Q27" s="369" t="s">
        <v>58</v>
      </c>
      <c r="R27" s="369" t="s">
        <v>58</v>
      </c>
      <c r="S27" s="369" t="s">
        <v>58</v>
      </c>
      <c r="T27" s="369" t="s">
        <v>58</v>
      </c>
      <c r="U27" s="369" t="s">
        <v>58</v>
      </c>
      <c r="V27" s="369" t="s">
        <v>58</v>
      </c>
      <c r="W27" s="369" t="s">
        <v>58</v>
      </c>
      <c r="X27" s="369" t="s">
        <v>58</v>
      </c>
      <c r="Y27" s="369" t="s">
        <v>58</v>
      </c>
      <c r="Z27" s="369" t="s">
        <v>58</v>
      </c>
      <c r="AA27" s="369" t="s">
        <v>58</v>
      </c>
      <c r="AB27" s="369" t="s">
        <v>58</v>
      </c>
      <c r="AC27" s="369" t="s">
        <v>58</v>
      </c>
      <c r="AD27" s="369" t="s">
        <v>58</v>
      </c>
      <c r="AE27" s="369" t="s">
        <v>58</v>
      </c>
      <c r="AF27" s="369" t="s">
        <v>58</v>
      </c>
      <c r="AG27" s="369" t="s">
        <v>58</v>
      </c>
      <c r="AH27" s="369" t="s">
        <v>58</v>
      </c>
      <c r="AI27" s="369" t="s">
        <v>58</v>
      </c>
      <c r="AJ27" s="369" t="s">
        <v>58</v>
      </c>
      <c r="AK27" s="369" t="s">
        <v>58</v>
      </c>
      <c r="AL27" s="369" t="s">
        <v>58</v>
      </c>
      <c r="AM27" s="369" t="s">
        <v>58</v>
      </c>
      <c r="AN27" s="369" t="s">
        <v>58</v>
      </c>
      <c r="AO27" s="369" t="s">
        <v>58</v>
      </c>
      <c r="AP27" s="369" t="s">
        <v>58</v>
      </c>
      <c r="AQ27" s="370" t="s">
        <v>58</v>
      </c>
    </row>
    <row r="28" spans="2:43" ht="19.95" customHeight="1" x14ac:dyDescent="0.4">
      <c r="B28" s="296">
        <v>25</v>
      </c>
      <c r="C28" s="297" t="s">
        <v>59</v>
      </c>
      <c r="D28" s="297" t="s">
        <v>60</v>
      </c>
      <c r="E28" s="298" t="s">
        <v>1052</v>
      </c>
      <c r="F28" s="299"/>
      <c r="G28" s="316" t="s">
        <v>61</v>
      </c>
      <c r="H28" s="334"/>
      <c r="I28" s="368" t="s">
        <v>61</v>
      </c>
      <c r="J28" s="369" t="s">
        <v>61</v>
      </c>
      <c r="K28" s="369" t="s">
        <v>61</v>
      </c>
      <c r="L28" s="369" t="s">
        <v>61</v>
      </c>
      <c r="M28" s="369" t="s">
        <v>61</v>
      </c>
      <c r="N28" s="369" t="s">
        <v>61</v>
      </c>
      <c r="O28" s="369" t="s">
        <v>61</v>
      </c>
      <c r="P28" s="369" t="s">
        <v>61</v>
      </c>
      <c r="Q28" s="369" t="s">
        <v>61</v>
      </c>
      <c r="R28" s="369" t="s">
        <v>61</v>
      </c>
      <c r="S28" s="369" t="s">
        <v>61</v>
      </c>
      <c r="T28" s="369" t="s">
        <v>61</v>
      </c>
      <c r="U28" s="369" t="s">
        <v>61</v>
      </c>
      <c r="V28" s="369" t="s">
        <v>61</v>
      </c>
      <c r="W28" s="369" t="s">
        <v>61</v>
      </c>
      <c r="X28" s="369" t="s">
        <v>61</v>
      </c>
      <c r="Y28" s="369" t="s">
        <v>61</v>
      </c>
      <c r="Z28" s="369" t="s">
        <v>61</v>
      </c>
      <c r="AA28" s="369" t="s">
        <v>61</v>
      </c>
      <c r="AB28" s="369" t="s">
        <v>61</v>
      </c>
      <c r="AC28" s="369" t="s">
        <v>61</v>
      </c>
      <c r="AD28" s="369" t="s">
        <v>61</v>
      </c>
      <c r="AE28" s="369" t="s">
        <v>61</v>
      </c>
      <c r="AF28" s="369" t="s">
        <v>61</v>
      </c>
      <c r="AG28" s="369" t="s">
        <v>61</v>
      </c>
      <c r="AH28" s="369" t="s">
        <v>61</v>
      </c>
      <c r="AI28" s="369" t="s">
        <v>61</v>
      </c>
      <c r="AJ28" s="369" t="s">
        <v>61</v>
      </c>
      <c r="AK28" s="369" t="s">
        <v>61</v>
      </c>
      <c r="AL28" s="369" t="s">
        <v>61</v>
      </c>
      <c r="AM28" s="369" t="s">
        <v>61</v>
      </c>
      <c r="AN28" s="369" t="s">
        <v>61</v>
      </c>
      <c r="AO28" s="369" t="s">
        <v>61</v>
      </c>
      <c r="AP28" s="369" t="s">
        <v>61</v>
      </c>
      <c r="AQ28" s="370" t="s">
        <v>61</v>
      </c>
    </row>
    <row r="29" spans="2:43" ht="19.95" customHeight="1" x14ac:dyDescent="0.4">
      <c r="B29" s="296">
        <v>26</v>
      </c>
      <c r="C29" s="297" t="s">
        <v>62</v>
      </c>
      <c r="D29" s="297" t="s">
        <v>63</v>
      </c>
      <c r="E29" s="298" t="s">
        <v>1053</v>
      </c>
      <c r="F29" s="299" t="s">
        <v>64</v>
      </c>
      <c r="G29" s="333">
        <v>0</v>
      </c>
      <c r="H29" s="306"/>
      <c r="I29" s="365">
        <v>0</v>
      </c>
      <c r="J29" s="366">
        <v>0</v>
      </c>
      <c r="K29" s="366">
        <v>0</v>
      </c>
      <c r="L29" s="366">
        <v>0</v>
      </c>
      <c r="M29" s="366">
        <v>0</v>
      </c>
      <c r="N29" s="366">
        <v>0</v>
      </c>
      <c r="O29" s="366">
        <v>0</v>
      </c>
      <c r="P29" s="366">
        <v>0</v>
      </c>
      <c r="Q29" s="366">
        <v>0</v>
      </c>
      <c r="R29" s="366">
        <v>0</v>
      </c>
      <c r="S29" s="366">
        <v>0</v>
      </c>
      <c r="T29" s="366">
        <v>0</v>
      </c>
      <c r="U29" s="366">
        <v>0</v>
      </c>
      <c r="V29" s="366">
        <v>0</v>
      </c>
      <c r="W29" s="366">
        <v>0</v>
      </c>
      <c r="X29" s="366">
        <v>0</v>
      </c>
      <c r="Y29" s="366">
        <v>0</v>
      </c>
      <c r="Z29" s="366">
        <v>0</v>
      </c>
      <c r="AA29" s="366">
        <v>0</v>
      </c>
      <c r="AB29" s="366">
        <v>0</v>
      </c>
      <c r="AC29" s="366">
        <v>0</v>
      </c>
      <c r="AD29" s="366">
        <v>0</v>
      </c>
      <c r="AE29" s="366">
        <v>0</v>
      </c>
      <c r="AF29" s="366">
        <v>0</v>
      </c>
      <c r="AG29" s="366">
        <v>0</v>
      </c>
      <c r="AH29" s="366">
        <v>0</v>
      </c>
      <c r="AI29" s="366">
        <v>0</v>
      </c>
      <c r="AJ29" s="366">
        <v>0</v>
      </c>
      <c r="AK29" s="366">
        <v>0</v>
      </c>
      <c r="AL29" s="366">
        <v>0</v>
      </c>
      <c r="AM29" s="366">
        <v>0</v>
      </c>
      <c r="AN29" s="366">
        <v>0</v>
      </c>
      <c r="AO29" s="366">
        <v>0</v>
      </c>
      <c r="AP29" s="366">
        <v>0</v>
      </c>
      <c r="AQ29" s="367">
        <v>0</v>
      </c>
    </row>
    <row r="30" spans="2:43" ht="19.95" customHeight="1" thickBot="1" x14ac:dyDescent="0.45">
      <c r="B30" s="320">
        <v>27</v>
      </c>
      <c r="C30" s="321" t="s">
        <v>65</v>
      </c>
      <c r="D30" s="321" t="s">
        <v>66</v>
      </c>
      <c r="E30" s="322" t="s">
        <v>1054</v>
      </c>
      <c r="F30" s="323" t="s">
        <v>64</v>
      </c>
      <c r="G30" s="374">
        <v>0</v>
      </c>
      <c r="H30" s="375"/>
      <c r="I30" s="376">
        <v>0</v>
      </c>
      <c r="J30" s="377">
        <v>0</v>
      </c>
      <c r="K30" s="377">
        <v>0</v>
      </c>
      <c r="L30" s="377">
        <v>0</v>
      </c>
      <c r="M30" s="377">
        <v>0</v>
      </c>
      <c r="N30" s="377">
        <v>0</v>
      </c>
      <c r="O30" s="377">
        <v>0</v>
      </c>
      <c r="P30" s="377">
        <v>0</v>
      </c>
      <c r="Q30" s="377">
        <v>0</v>
      </c>
      <c r="R30" s="377">
        <v>0</v>
      </c>
      <c r="S30" s="377">
        <v>0</v>
      </c>
      <c r="T30" s="377">
        <v>0</v>
      </c>
      <c r="U30" s="377">
        <v>0</v>
      </c>
      <c r="V30" s="377">
        <v>0</v>
      </c>
      <c r="W30" s="377">
        <v>0</v>
      </c>
      <c r="X30" s="377">
        <v>0</v>
      </c>
      <c r="Y30" s="377">
        <v>0</v>
      </c>
      <c r="Z30" s="377">
        <v>0</v>
      </c>
      <c r="AA30" s="377">
        <v>0</v>
      </c>
      <c r="AB30" s="377">
        <v>0</v>
      </c>
      <c r="AC30" s="377">
        <v>0</v>
      </c>
      <c r="AD30" s="377">
        <v>0</v>
      </c>
      <c r="AE30" s="377">
        <v>0</v>
      </c>
      <c r="AF30" s="377">
        <v>0</v>
      </c>
      <c r="AG30" s="377">
        <v>0</v>
      </c>
      <c r="AH30" s="377">
        <v>0</v>
      </c>
      <c r="AI30" s="377">
        <v>0</v>
      </c>
      <c r="AJ30" s="377">
        <v>0</v>
      </c>
      <c r="AK30" s="377">
        <v>0</v>
      </c>
      <c r="AL30" s="377">
        <v>0</v>
      </c>
      <c r="AM30" s="377">
        <v>0</v>
      </c>
      <c r="AN30" s="377">
        <v>0</v>
      </c>
      <c r="AO30" s="377">
        <v>0</v>
      </c>
      <c r="AP30" s="377">
        <v>0</v>
      </c>
      <c r="AQ30" s="378">
        <v>0</v>
      </c>
    </row>
    <row r="31" spans="2:43" ht="19.95" customHeight="1" x14ac:dyDescent="0.4">
      <c r="B31" s="290">
        <v>28</v>
      </c>
      <c r="C31" s="291" t="s">
        <v>67</v>
      </c>
      <c r="D31" s="291" t="s">
        <v>68</v>
      </c>
      <c r="E31" s="292" t="s">
        <v>1055</v>
      </c>
      <c r="F31" s="293" t="s">
        <v>25</v>
      </c>
      <c r="G31" s="396" t="s">
        <v>69</v>
      </c>
      <c r="H31" s="338" t="s">
        <v>2191</v>
      </c>
      <c r="I31" s="330" t="str">
        <f>'2_OPT카드설정(1)'!$Q$7</f>
        <v>AnIN:A.1</v>
      </c>
      <c r="J31" s="331" t="str">
        <f>'2_OPT카드설정(1)'!$Q$8</f>
        <v>AnIN:A.1</v>
      </c>
      <c r="K31" s="331" t="str">
        <f>'2_OPT카드설정(1)'!$Q$9</f>
        <v>AnIN:0.1</v>
      </c>
      <c r="L31" s="331" t="str">
        <f>'2_OPT카드설정(1)'!$Q$10</f>
        <v>AnIN:0.1</v>
      </c>
      <c r="M31" s="331" t="str">
        <f>'2_OPT카드설정(1)'!$Q$11</f>
        <v>AnIN:0.1</v>
      </c>
      <c r="N31" s="331" t="str">
        <f>'2_OPT카드설정(1)'!$Q$12</f>
        <v>AnIN:0.1</v>
      </c>
      <c r="O31" s="331" t="str">
        <f>'2_OPT카드설정(1)'!$Q$13</f>
        <v>AnIN:0.1</v>
      </c>
      <c r="P31" s="331" t="str">
        <f>'2_OPT카드설정(1)'!$Q$14</f>
        <v>AnIN:0.1</v>
      </c>
      <c r="Q31" s="331" t="str">
        <f>'2_OPT카드설정(1)'!$Q$15</f>
        <v>AnIN:0.1</v>
      </c>
      <c r="R31" s="331" t="str">
        <f>'2_OPT카드설정(1)'!$Q$16</f>
        <v>AnIN:0.1</v>
      </c>
      <c r="S31" s="331" t="str">
        <f>'2_OPT카드설정(1)'!$Q$17</f>
        <v>AnIN:0.1</v>
      </c>
      <c r="T31" s="331" t="str">
        <f>'2_OPT카드설정(1)'!$Q$18</f>
        <v>AnIN:0.1</v>
      </c>
      <c r="U31" s="331" t="str">
        <f>'2_OPT카드설정(1)'!$Q$19</f>
        <v>AnIN:0.1</v>
      </c>
      <c r="V31" s="331" t="str">
        <f>'2_OPT카드설정(1)'!$Q$20</f>
        <v>AnIN:0.1</v>
      </c>
      <c r="W31" s="331" t="str">
        <f>'2_OPT카드설정(1)'!$Q$21</f>
        <v>AnIN:0.1</v>
      </c>
      <c r="X31" s="331" t="str">
        <f>'2_OPT카드설정(1)'!$Q$22</f>
        <v>AnIN:0.1</v>
      </c>
      <c r="Y31" s="331" t="str">
        <f>'2_OPT카드설정(1)'!$Q$23</f>
        <v>AnIN:0.1</v>
      </c>
      <c r="Z31" s="331" t="str">
        <f>'2_OPT카드설정(1)'!$Q$24</f>
        <v>AnIN:0.1</v>
      </c>
      <c r="AA31" s="331" t="str">
        <f>'2_OPT카드설정(1)'!$Q$25</f>
        <v>AnIN:0.1</v>
      </c>
      <c r="AB31" s="331" t="str">
        <f>'2_OPT카드설정(1)'!$Q$26</f>
        <v>AnIN:0.1</v>
      </c>
      <c r="AC31" s="331" t="str">
        <f>'2_OPT카드설정(1)'!$Q$27</f>
        <v>AnIN:0.1</v>
      </c>
      <c r="AD31" s="331" t="str">
        <f>'2_OPT카드설정(1)'!$Q$28</f>
        <v>AnIN:0.1</v>
      </c>
      <c r="AE31" s="331" t="str">
        <f>'2_OPT카드설정(1)'!$Q$29</f>
        <v>AnIN:0.1</v>
      </c>
      <c r="AF31" s="331" t="str">
        <f>'2_OPT카드설정(1)'!$Q$30</f>
        <v>AnIN:0.1</v>
      </c>
      <c r="AG31" s="331" t="str">
        <f>'2_OPT카드설정(1)'!$Q$31</f>
        <v>AnIN:0.1</v>
      </c>
      <c r="AH31" s="331" t="str">
        <f>'2_OPT카드설정(1)'!$Q$32</f>
        <v>AnIN:0.1</v>
      </c>
      <c r="AI31" s="331" t="str">
        <f>'2_OPT카드설정(1)'!$Q$33</f>
        <v>AnIN:0.1</v>
      </c>
      <c r="AJ31" s="331" t="str">
        <f>'2_OPT카드설정(1)'!$Q$34</f>
        <v>AnIN:0.1</v>
      </c>
      <c r="AK31" s="331" t="str">
        <f>'2_OPT카드설정(1)'!$Q$35</f>
        <v>AnIN:0.1</v>
      </c>
      <c r="AL31" s="331" t="str">
        <f>'2_OPT카드설정(1)'!$Q$36</f>
        <v>AnIN:0.1</v>
      </c>
      <c r="AM31" s="331" t="str">
        <f>'2_OPT카드설정(1)'!$Q$37</f>
        <v>AnIN:0.1</v>
      </c>
      <c r="AN31" s="331" t="str">
        <f>'2_OPT카드설정(1)'!$Q$38</f>
        <v>AnIN:0.1</v>
      </c>
      <c r="AO31" s="331" t="str">
        <f>'2_OPT카드설정(1)'!$Q$39</f>
        <v>AnIN:0.1</v>
      </c>
      <c r="AP31" s="331" t="str">
        <f>'2_OPT카드설정(1)'!$Q$40</f>
        <v>AnIN:0.1</v>
      </c>
      <c r="AQ31" s="332" t="str">
        <f>'2_OPT카드설정(1)'!$Q$41</f>
        <v>AnIN:0.1</v>
      </c>
    </row>
    <row r="32" spans="2:43" ht="19.95" customHeight="1" x14ac:dyDescent="0.4">
      <c r="B32" s="296">
        <v>29</v>
      </c>
      <c r="C32" s="297" t="s">
        <v>71</v>
      </c>
      <c r="D32" s="297" t="s">
        <v>72</v>
      </c>
      <c r="E32" s="298" t="s">
        <v>1057</v>
      </c>
      <c r="F32" s="299" t="s">
        <v>7</v>
      </c>
      <c r="G32" s="379">
        <v>0.1</v>
      </c>
      <c r="H32" s="301" t="s">
        <v>2192</v>
      </c>
      <c r="I32" s="380">
        <v>0.1</v>
      </c>
      <c r="J32" s="381">
        <v>0.1</v>
      </c>
      <c r="K32" s="381">
        <v>0.1</v>
      </c>
      <c r="L32" s="381">
        <v>0.1</v>
      </c>
      <c r="M32" s="381">
        <v>0.1</v>
      </c>
      <c r="N32" s="381">
        <v>0.1</v>
      </c>
      <c r="O32" s="381">
        <v>0.1</v>
      </c>
      <c r="P32" s="381">
        <v>0.1</v>
      </c>
      <c r="Q32" s="381">
        <v>0.1</v>
      </c>
      <c r="R32" s="381">
        <v>0.1</v>
      </c>
      <c r="S32" s="381">
        <v>0.1</v>
      </c>
      <c r="T32" s="381">
        <v>0.1</v>
      </c>
      <c r="U32" s="381">
        <v>0.1</v>
      </c>
      <c r="V32" s="381">
        <v>0.1</v>
      </c>
      <c r="W32" s="381">
        <v>0.1</v>
      </c>
      <c r="X32" s="381">
        <v>0.1</v>
      </c>
      <c r="Y32" s="381">
        <v>0.1</v>
      </c>
      <c r="Z32" s="381">
        <v>0.1</v>
      </c>
      <c r="AA32" s="381">
        <v>0.1</v>
      </c>
      <c r="AB32" s="381">
        <v>0.1</v>
      </c>
      <c r="AC32" s="381">
        <v>0.1</v>
      </c>
      <c r="AD32" s="381">
        <v>0.1</v>
      </c>
      <c r="AE32" s="381">
        <v>0.1</v>
      </c>
      <c r="AF32" s="381">
        <v>0.1</v>
      </c>
      <c r="AG32" s="381">
        <v>0.1</v>
      </c>
      <c r="AH32" s="381">
        <v>0.1</v>
      </c>
      <c r="AI32" s="381">
        <v>0.1</v>
      </c>
      <c r="AJ32" s="381">
        <v>0.1</v>
      </c>
      <c r="AK32" s="381">
        <v>0.1</v>
      </c>
      <c r="AL32" s="381">
        <v>0.1</v>
      </c>
      <c r="AM32" s="381">
        <v>0.1</v>
      </c>
      <c r="AN32" s="381">
        <v>0.1</v>
      </c>
      <c r="AO32" s="381">
        <v>0.1</v>
      </c>
      <c r="AP32" s="381">
        <v>0.1</v>
      </c>
      <c r="AQ32" s="382">
        <v>0.1</v>
      </c>
    </row>
    <row r="33" spans="2:43" ht="19.95" customHeight="1" x14ac:dyDescent="0.4">
      <c r="B33" s="296">
        <v>30</v>
      </c>
      <c r="C33" s="297" t="s">
        <v>73</v>
      </c>
      <c r="D33" s="297" t="s">
        <v>74</v>
      </c>
      <c r="E33" s="298" t="s">
        <v>1058</v>
      </c>
      <c r="F33" s="299"/>
      <c r="G33" s="311" t="s">
        <v>75</v>
      </c>
      <c r="H33" s="334"/>
      <c r="I33" s="312" t="str">
        <f>IF( OR('2_OPT카드설정(1)'!$E$7="0~10 V", '2_OPT카드설정(1)'!$E$7="0~20 mA"), "0 / 0-100%",
      IF( OR('2_OPT카드설정(1)'!$E$7="2~10 V", '2_OPT카드설정(1)'!$E$7="4~20 mA"), "1 / 4mA/20%-100%",
          IF( '2_OPT카드설정(1)'!$E$7="-10~10 V", "2 / -10 - +10 V", "0 / 0-100%")))</f>
        <v>0 / 0-100%</v>
      </c>
      <c r="J33" s="313" t="str">
        <f>IF( OR('2_OPT카드설정(1)'!$E$8="0~10 V", '2_OPT카드설정(1)'!$E$8="0~20 mA"), "0 / 0-100%",
      IF( OR('2_OPT카드설정(1)'!$E$8="2~10 V", '2_OPT카드설정(1)'!$E$8="4~20 mA"), "1 / 4mA/20%-100%",
          IF( '2_OPT카드설정(1)'!$E$8="-10~10 V", "2 / -10 - +10 V", "0 / 0-100%")))</f>
        <v>0 / 0-100%</v>
      </c>
      <c r="K33" s="313" t="str">
        <f>IF( OR('2_OPT카드설정(1)'!$E$9="0~10 V", '2_OPT카드설정(1)'!$E$9="0~20 mA"), "0 / 0-100%",
      IF( OR('2_OPT카드설정(1)'!$E$9="2~10 V", '2_OPT카드설정(1)'!$E$9="4~20 mA"), "1 / 4mA/20%-100%",
          IF( '2_OPT카드설정(1)'!$E$9="-10~10 V", "2 / -10 - +10 V", "0 / 0-100%")))</f>
        <v>0 / 0-100%</v>
      </c>
      <c r="L33" s="313" t="str">
        <f>IF( OR('2_OPT카드설정(1)'!$E$10="0~10 V", '2_OPT카드설정(1)'!$E$10="0~20 mA"), "0 / 0-100%",
      IF( OR('2_OPT카드설정(1)'!$E$10="2~10 V", '2_OPT카드설정(1)'!$E$10="4~20 mA"), "1 / 4mA/20%-100%",
          IF( '2_OPT카드설정(1)'!$E$10="-10~10 V", "2 / -10 - +10 V", "0 / 0-100%")))</f>
        <v>0 / 0-100%</v>
      </c>
      <c r="M33" s="313" t="str">
        <f>IF( OR('2_OPT카드설정(1)'!$E$11="0~10 V", '2_OPT카드설정(1)'!$E$11="0~20 mA"), "0 / 0-100%",
      IF( OR('2_OPT카드설정(1)'!$E$11="2~10 V", '2_OPT카드설정(1)'!$E$11="4~20 mA"), "1 / 4mA/20%-100%",
          IF( '2_OPT카드설정(1)'!$E$11="-10~10 V", "2 / -10 - +10 V", "0 / 0-100%")))</f>
        <v>0 / 0-100%</v>
      </c>
      <c r="N33" s="313" t="str">
        <f>IF( OR('2_OPT카드설정(1)'!$E$12="0~10 V", '2_OPT카드설정(1)'!$E$12="0~20 mA"), "0 / 0-100%",
      IF( OR('2_OPT카드설정(1)'!$E$12="2~10 V", '2_OPT카드설정(1)'!$E$12="4~20 mA"), "1 / 4mA/20%-100%",
          IF( '2_OPT카드설정(1)'!$E$12="-10~10 V", "2 / -10 - +10 V", "0 / 0-100%")))</f>
        <v>0 / 0-100%</v>
      </c>
      <c r="O33" s="313" t="str">
        <f>IF( OR('2_OPT카드설정(1)'!$E$13="0~10 V", '2_OPT카드설정(1)'!$E$13="0~20 mA"), "0 / 0-100%",
      IF( OR('2_OPT카드설정(1)'!$E$13="2~10 V", '2_OPT카드설정(1)'!$E$13="4~20 mA"), "1 / 4mA/20%-100%",
          IF( '2_OPT카드설정(1)'!$E$13="-10~10 V", "2 / -10 - +10 V", "0 / 0-100%")))</f>
        <v>0 / 0-100%</v>
      </c>
      <c r="P33" s="313" t="str">
        <f>IF( OR('2_OPT카드설정(1)'!$E$14="0~10 V", '2_OPT카드설정(1)'!$E$14="0~20 mA"), "0 / 0-100%",
      IF( OR('2_OPT카드설정(1)'!$E$14="2~10 V", '2_OPT카드설정(1)'!$E$14="4~20 mA"), "1 / 4mA/20%-100%",
          IF( '2_OPT카드설정(1)'!$E$14="-10~10 V", "2 / -10 - +10 V", "0 / 0-100%")))</f>
        <v>0 / 0-100%</v>
      </c>
      <c r="Q33" s="313" t="str">
        <f>IF( OR('2_OPT카드설정(1)'!$E$15="0~10 V", '2_OPT카드설정(1)'!$E$15="0~20 mA"), "0 / 0-100%",
      IF( OR('2_OPT카드설정(1)'!$E$15="2~10 V", '2_OPT카드설정(1)'!$E$15="4~20 mA"), "1 / 4mA/20%-100%",
          IF( '2_OPT카드설정(1)'!$E$15="-10~10 V", "2 / -10 - +10 V", "0 / 0-100%")))</f>
        <v>0 / 0-100%</v>
      </c>
      <c r="R33" s="313" t="str">
        <f>IF( OR('2_OPT카드설정(1)'!$E$16="0~10 V", '2_OPT카드설정(1)'!$E$16="0~20 mA"), "0 / 0-100%",
      IF( OR('2_OPT카드설정(1)'!$E$16="2~10 V", '2_OPT카드설정(1)'!$E$16="4~20 mA"), "1 / 4mA/20%-100%",
          IF( '2_OPT카드설정(1)'!$E$16="-10~10 V", "2 / -10 - +10 V", "0 / 0-100%")))</f>
        <v>0 / 0-100%</v>
      </c>
      <c r="S33" s="313" t="str">
        <f>IF( OR('2_OPT카드설정(1)'!$E$17="0~10 V", '2_OPT카드설정(1)'!$E$17="0~20 mA"), "0 / 0-100%",
      IF( OR('2_OPT카드설정(1)'!$E$17="2~10 V", '2_OPT카드설정(1)'!$E$17="4~20 mA"), "1 / 4mA/20%-100%",
          IF( '2_OPT카드설정(1)'!$E$17="-10~10 V", "2 / -10 - +10 V", "0 / 0-100%")))</f>
        <v>0 / 0-100%</v>
      </c>
      <c r="T33" s="313" t="str">
        <f>IF( OR('2_OPT카드설정(1)'!$E$18="0~10 V", '2_OPT카드설정(1)'!$E$18="0~20 mA"), "0 / 0-100%",
      IF( OR('2_OPT카드설정(1)'!$E$18="2~10 V", '2_OPT카드설정(1)'!$E$18="4~20 mA"), "1 / 4mA/20%-100%",
          IF( '2_OPT카드설정(1)'!$E$18="-10~10 V", "2 / -10 - +10 V", "0 / 0-100%")))</f>
        <v>0 / 0-100%</v>
      </c>
      <c r="U33" s="313" t="str">
        <f>IF( OR('2_OPT카드설정(1)'!$E$19="0~10 V", '2_OPT카드설정(1)'!$E$19="0~20 mA"), "0 / 0-100%",
      IF( OR('2_OPT카드설정(1)'!$E$19="2~10 V", '2_OPT카드설정(1)'!$E$19="4~20 mA"), "1 / 4mA/20%-100%",
          IF( '2_OPT카드설정(1)'!$E$19="-10~10 V", "2 / -10 - +10 V", "0 / 0-100%")))</f>
        <v>0 / 0-100%</v>
      </c>
      <c r="V33" s="313" t="str">
        <f>IF( OR('2_OPT카드설정(1)'!$E$20="0~10 V", '2_OPT카드설정(1)'!$E$20="0~20 mA"), "0 / 0-100%",
      IF( OR('2_OPT카드설정(1)'!$E$20="2~10 V", '2_OPT카드설정(1)'!$E$20="4~20 mA"), "1 / 4mA/20%-100%",
          IF( '2_OPT카드설정(1)'!$E$20="-10~10 V", "2 / -10 - +10 V", "0 / 0-100%")))</f>
        <v>0 / 0-100%</v>
      </c>
      <c r="W33" s="313" t="str">
        <f>IF( OR('2_OPT카드설정(1)'!$E$21="0~10 V", '2_OPT카드설정(1)'!$E$21="0~20 mA"), "0 / 0-100%",
      IF( OR('2_OPT카드설정(1)'!$E$21="2~10 V", '2_OPT카드설정(1)'!$E$21="4~20 mA"), "1 / 4mA/20%-100%",
          IF( '2_OPT카드설정(1)'!$E$21="-10~10 V", "2 / -10 - +10 V", "0 / 0-100%")))</f>
        <v>0 / 0-100%</v>
      </c>
      <c r="X33" s="313" t="str">
        <f>IF( OR('2_OPT카드설정(1)'!$E$22="0~10 V", '2_OPT카드설정(1)'!$E$22="0~20 mA"), "0 / 0-100%",
      IF( OR('2_OPT카드설정(1)'!$E$22="2~10 V", '2_OPT카드설정(1)'!$E$22="4~20 mA"), "1 / 4mA/20%-100%",
          IF( '2_OPT카드설정(1)'!$E$22="-10~10 V", "2 / -10 - +10 V", "0 / 0-100%")))</f>
        <v>0 / 0-100%</v>
      </c>
      <c r="Y33" s="313" t="str">
        <f>IF( OR('2_OPT카드설정(1)'!$E$23="0~10 V", '2_OPT카드설정(1)'!$E$23="0~20 mA"), "0 / 0-100%",
      IF( OR('2_OPT카드설정(1)'!$E$23="2~10 V", '2_OPT카드설정(1)'!$E$23="4~20 mA"), "1 / 4mA/20%-100%",
          IF( '2_OPT카드설정(1)'!$E$23="-10~10 V", "2 / -10 - +10 V", "0 / 0-100%")))</f>
        <v>0 / 0-100%</v>
      </c>
      <c r="Z33" s="313" t="str">
        <f>IF( OR('2_OPT카드설정(1)'!$E$24="0~10 V", '2_OPT카드설정(1)'!$E$24="0~20 mA"), "0 / 0-100%",
      IF( OR('2_OPT카드설정(1)'!$E$24="2~10 V", '2_OPT카드설정(1)'!$E$24="4~20 mA"), "1 / 4mA/20%-100%",
          IF( '2_OPT카드설정(1)'!$E$24="-10~10 V", "2 / -10 - +10 V", "0 / 0-100%")))</f>
        <v>0 / 0-100%</v>
      </c>
      <c r="AA33" s="313" t="str">
        <f>IF( OR('2_OPT카드설정(1)'!$E$25="0~10 V", '2_OPT카드설정(1)'!$E$25="0~20 mA"), "0 / 0-100%",
      IF( OR('2_OPT카드설정(1)'!$E$25="2~10 V", '2_OPT카드설정(1)'!$E$25="4~20 mA"), "1 / 4mA/20%-100%",
          IF( '2_OPT카드설정(1)'!$E$25="-10~10 V", "2 / -10 - +10 V", "0 / 0-100%")))</f>
        <v>0 / 0-100%</v>
      </c>
      <c r="AB33" s="313" t="str">
        <f>IF( OR('2_OPT카드설정(1)'!$E$26="0~10 V", '2_OPT카드설정(1)'!$E$26="0~20 mA"), "0 / 0-100%",
      IF( OR('2_OPT카드설정(1)'!$E$26="2~10 V", '2_OPT카드설정(1)'!$E$26="4~20 mA"), "1 / 4mA/20%-100%",
          IF( '2_OPT카드설정(1)'!$E$26="-10~10 V", "2 / -10 - +10 V", "0 / 0-100%")))</f>
        <v>0 / 0-100%</v>
      </c>
      <c r="AC33" s="313" t="str">
        <f>IF( OR('2_OPT카드설정(1)'!$E$27="0~10 V", '2_OPT카드설정(1)'!$E$27="0~20 mA"), "0 / 0-100%",
      IF( OR('2_OPT카드설정(1)'!$E$27="2~10 V", '2_OPT카드설정(1)'!$E$27="4~20 mA"), "1 / 4mA/20%-100%",
          IF( '2_OPT카드설정(1)'!$E$27="-10~10 V", "2 / -10 - +10 V", "0 / 0-100%")))</f>
        <v>0 / 0-100%</v>
      </c>
      <c r="AD33" s="313" t="str">
        <f>IF( OR('2_OPT카드설정(1)'!$E$28="0~10 V", '2_OPT카드설정(1)'!$E$28="0~20 mA"), "0 / 0-100%",
      IF( OR('2_OPT카드설정(1)'!$E$28="2~10 V", '2_OPT카드설정(1)'!$E$28="4~20 mA"), "1 / 4mA/20%-100%",
          IF( '2_OPT카드설정(1)'!$E$28="-10~10 V", "2 / -10 - +10 V", "0 / 0-100%")))</f>
        <v>0 / 0-100%</v>
      </c>
      <c r="AE33" s="313" t="str">
        <f>IF( OR('2_OPT카드설정(1)'!$E$29="0~10 V", '2_OPT카드설정(1)'!$E$29="0~20 mA"), "0 / 0-100%",
      IF( OR('2_OPT카드설정(1)'!$E$29="2~10 V", '2_OPT카드설정(1)'!$E$29="4~20 mA"), "1 / 4mA/20%-100%",
          IF( '2_OPT카드설정(1)'!$E$29="-10~10 V", "2 / -10 - +10 V", "0 / 0-100%")))</f>
        <v>0 / 0-100%</v>
      </c>
      <c r="AF33" s="313" t="str">
        <f>IF( OR('2_OPT카드설정(1)'!$E$30="0~10 V", '2_OPT카드설정(1)'!$E$30="0~20 mA"), "0 / 0-100%",
      IF( OR('2_OPT카드설정(1)'!$E$30="2~10 V", '2_OPT카드설정(1)'!$E$30="4~20 mA"), "1 / 4mA/20%-100%",
          IF( '2_OPT카드설정(1)'!$E$30="-10~10 V", "2 / -10 - +10 V", "0 / 0-100%")))</f>
        <v>0 / 0-100%</v>
      </c>
      <c r="AG33" s="313" t="str">
        <f>IF( OR('2_OPT카드설정(1)'!$E$31="0~10 V", '2_OPT카드설정(1)'!$E$31="0~20 mA"), "0 / 0-100%",
      IF( OR('2_OPT카드설정(1)'!$E$31="2~10 V", '2_OPT카드설정(1)'!$E$31="4~20 mA"), "1 / 4mA/20%-100%",
          IF( '2_OPT카드설정(1)'!$E$31="-10~10 V", "2 / -10 - +10 V", "0 / 0-100%")))</f>
        <v>0 / 0-100%</v>
      </c>
      <c r="AH33" s="313" t="str">
        <f>IF( OR('2_OPT카드설정(1)'!$E$32="0~10 V", '2_OPT카드설정(1)'!$E$32="0~20 mA"), "0 / 0-100%",
      IF( OR('2_OPT카드설정(1)'!$E$32="2~10 V", '2_OPT카드설정(1)'!$E$32="4~20 mA"), "1 / 4mA/20%-100%",
          IF( '2_OPT카드설정(1)'!$E$32="-10~10 V", "2 / -10 - +10 V", "0 / 0-100%")))</f>
        <v>0 / 0-100%</v>
      </c>
      <c r="AI33" s="313" t="str">
        <f>IF( OR('2_OPT카드설정(1)'!$E$33="0~10 V", '2_OPT카드설정(1)'!$E$33="0~20 mA"), "0 / 0-100%",
      IF( OR('2_OPT카드설정(1)'!$E$33="2~10 V", '2_OPT카드설정(1)'!$E$33="4~20 mA"), "1 / 4mA/20%-100%",
          IF( '2_OPT카드설정(1)'!$E$33="-10~10 V", "2 / -10 - +10 V", "0 / 0-100%")))</f>
        <v>0 / 0-100%</v>
      </c>
      <c r="AJ33" s="313" t="str">
        <f>IF( OR('2_OPT카드설정(1)'!$E$34="0~10 V", '2_OPT카드설정(1)'!$E$34="0~20 mA"), "0 / 0-100%",
      IF( OR('2_OPT카드설정(1)'!$E$34="2~10 V", '2_OPT카드설정(1)'!$E$34="4~20 mA"), "1 / 4mA/20%-100%",
          IF( '2_OPT카드설정(1)'!$E$34="-10~10 V", "2 / -10 - +10 V", "0 / 0-100%")))</f>
        <v>0 / 0-100%</v>
      </c>
      <c r="AK33" s="313" t="str">
        <f>IF( OR('2_OPT카드설정(1)'!$E$35="0~10 V", '2_OPT카드설정(1)'!$E$35="0~20 mA"), "0 / 0-100%",
      IF( OR('2_OPT카드설정(1)'!$E$35="2~10 V", '2_OPT카드설정(1)'!$E$35="4~20 mA"), "1 / 4mA/20%-100%",
          IF( '2_OPT카드설정(1)'!$E$35="-10~10 V", "2 / -10 - +10 V", "0 / 0-100%")))</f>
        <v>0 / 0-100%</v>
      </c>
      <c r="AL33" s="313" t="str">
        <f>IF( OR('2_OPT카드설정(1)'!$E$36="0~10 V", '2_OPT카드설정(1)'!$E$36="0~20 mA"), "0 / 0-100%",
      IF( OR('2_OPT카드설정(1)'!$E$36="2~10 V", '2_OPT카드설정(1)'!$E$36="4~20 mA"), "1 / 4mA/20%-100%",
          IF( '2_OPT카드설정(1)'!$E$36="-10~10 V", "2 / -10 - +10 V", "0 / 0-100%")))</f>
        <v>0 / 0-100%</v>
      </c>
      <c r="AM33" s="313" t="str">
        <f>IF( OR('2_OPT카드설정(1)'!$E$37="0~10 V", '2_OPT카드설정(1)'!$E$37="0~20 mA"), "0 / 0-100%",
      IF( OR('2_OPT카드설정(1)'!$E$37="2~10 V", '2_OPT카드설정(1)'!$E$37="4~20 mA"), "1 / 4mA/20%-100%",
          IF( '2_OPT카드설정(1)'!$E$37="-10~10 V", "2 / -10 - +10 V", "0 / 0-100%")))</f>
        <v>0 / 0-100%</v>
      </c>
      <c r="AN33" s="313" t="str">
        <f>IF( OR('2_OPT카드설정(1)'!$E$38="0~10 V", '2_OPT카드설정(1)'!$E$38="0~20 mA"), "0 / 0-100%",
      IF( OR('2_OPT카드설정(1)'!$E$38="2~10 V", '2_OPT카드설정(1)'!$E$38="4~20 mA"), "1 / 4mA/20%-100%",
          IF( '2_OPT카드설정(1)'!$E$38="-10~10 V", "2 / -10 - +10 V", "0 / 0-100%")))</f>
        <v>0 / 0-100%</v>
      </c>
      <c r="AO33" s="313" t="str">
        <f>IF( OR('2_OPT카드설정(1)'!$E$39="0~10 V", '2_OPT카드설정(1)'!$E$39="0~20 mA"), "0 / 0-100%",
      IF( OR('2_OPT카드설정(1)'!$E$39="2~10 V", '2_OPT카드설정(1)'!$E$39="4~20 mA"), "1 / 4mA/20%-100%",
          IF( '2_OPT카드설정(1)'!$E$39="-10~10 V", "2 / -10 - +10 V", "0 / 0-100%")))</f>
        <v>0 / 0-100%</v>
      </c>
      <c r="AP33" s="313" t="str">
        <f>IF( OR('2_OPT카드설정(1)'!$E$40="0~10 V", '2_OPT카드설정(1)'!$E$40="0~20 mA"), "0 / 0-100%",
      IF( OR('2_OPT카드설정(1)'!$E$40="2~10 V", '2_OPT카드설정(1)'!$E$40="4~20 mA"), "1 / 4mA/20%-100%",
          IF( '2_OPT카드설정(1)'!$E$40="-10~10 V", "2 / -10 - +10 V", "0 / 0-100%")))</f>
        <v>0 / 0-100%</v>
      </c>
      <c r="AQ33" s="314" t="str">
        <f>IF( OR('2_OPT카드설정(1)'!$E$41="0~10 V", '2_OPT카드설정(1)'!$E$41="0~20 mA"), "0 / 0-100%",
      IF( OR('2_OPT카드설정(1)'!$E$41="2~10 V", '2_OPT카드설정(1)'!$E$41="4~20 mA"), "1 / 4mA/20%-100%",
          IF( '2_OPT카드설정(1)'!$E$41="-10~10 V", "2 / -10 - +10 V", "0 / 0-100%")))</f>
        <v>0 / 0-100%</v>
      </c>
    </row>
    <row r="34" spans="2:43" ht="19.95" customHeight="1" x14ac:dyDescent="0.4">
      <c r="B34" s="296">
        <v>31</v>
      </c>
      <c r="C34" s="297" t="s">
        <v>76</v>
      </c>
      <c r="D34" s="297" t="s">
        <v>77</v>
      </c>
      <c r="E34" s="298" t="s">
        <v>1059</v>
      </c>
      <c r="F34" s="299" t="s">
        <v>64</v>
      </c>
      <c r="G34" s="379">
        <v>0</v>
      </c>
      <c r="H34" s="301"/>
      <c r="I34" s="386">
        <v>0</v>
      </c>
      <c r="J34" s="387">
        <v>0</v>
      </c>
      <c r="K34" s="387">
        <v>0</v>
      </c>
      <c r="L34" s="387">
        <v>0</v>
      </c>
      <c r="M34" s="387">
        <v>0</v>
      </c>
      <c r="N34" s="387">
        <v>0</v>
      </c>
      <c r="O34" s="387">
        <v>0</v>
      </c>
      <c r="P34" s="387">
        <v>0</v>
      </c>
      <c r="Q34" s="387">
        <v>0</v>
      </c>
      <c r="R34" s="387">
        <v>0</v>
      </c>
      <c r="S34" s="387">
        <v>0</v>
      </c>
      <c r="T34" s="387">
        <v>0</v>
      </c>
      <c r="U34" s="387">
        <v>0</v>
      </c>
      <c r="V34" s="387">
        <v>0</v>
      </c>
      <c r="W34" s="387">
        <v>0</v>
      </c>
      <c r="X34" s="387">
        <v>0</v>
      </c>
      <c r="Y34" s="387">
        <v>0</v>
      </c>
      <c r="Z34" s="387">
        <v>0</v>
      </c>
      <c r="AA34" s="387">
        <v>0</v>
      </c>
      <c r="AB34" s="387">
        <v>0</v>
      </c>
      <c r="AC34" s="387">
        <v>0</v>
      </c>
      <c r="AD34" s="387">
        <v>0</v>
      </c>
      <c r="AE34" s="387">
        <v>0</v>
      </c>
      <c r="AF34" s="387">
        <v>0</v>
      </c>
      <c r="AG34" s="387">
        <v>0</v>
      </c>
      <c r="AH34" s="387">
        <v>0</v>
      </c>
      <c r="AI34" s="387">
        <v>0</v>
      </c>
      <c r="AJ34" s="387">
        <v>0</v>
      </c>
      <c r="AK34" s="387">
        <v>0</v>
      </c>
      <c r="AL34" s="387">
        <v>0</v>
      </c>
      <c r="AM34" s="387">
        <v>0</v>
      </c>
      <c r="AN34" s="387">
        <v>0</v>
      </c>
      <c r="AO34" s="387">
        <v>0</v>
      </c>
      <c r="AP34" s="387">
        <v>0</v>
      </c>
      <c r="AQ34" s="388">
        <v>0</v>
      </c>
    </row>
    <row r="35" spans="2:43" ht="19.95" customHeight="1" x14ac:dyDescent="0.4">
      <c r="B35" s="296">
        <v>32</v>
      </c>
      <c r="C35" s="297" t="s">
        <v>78</v>
      </c>
      <c r="D35" s="297" t="s">
        <v>79</v>
      </c>
      <c r="E35" s="298" t="s">
        <v>1060</v>
      </c>
      <c r="F35" s="299" t="s">
        <v>64</v>
      </c>
      <c r="G35" s="379">
        <v>100</v>
      </c>
      <c r="H35" s="301"/>
      <c r="I35" s="386">
        <v>100</v>
      </c>
      <c r="J35" s="387">
        <v>100</v>
      </c>
      <c r="K35" s="387">
        <v>100</v>
      </c>
      <c r="L35" s="387">
        <v>100</v>
      </c>
      <c r="M35" s="387">
        <v>100</v>
      </c>
      <c r="N35" s="387">
        <v>100</v>
      </c>
      <c r="O35" s="387">
        <v>100</v>
      </c>
      <c r="P35" s="387">
        <v>100</v>
      </c>
      <c r="Q35" s="387">
        <v>100</v>
      </c>
      <c r="R35" s="387">
        <v>100</v>
      </c>
      <c r="S35" s="387">
        <v>100</v>
      </c>
      <c r="T35" s="387">
        <v>100</v>
      </c>
      <c r="U35" s="387">
        <v>100</v>
      </c>
      <c r="V35" s="387">
        <v>100</v>
      </c>
      <c r="W35" s="387">
        <v>100</v>
      </c>
      <c r="X35" s="387">
        <v>100</v>
      </c>
      <c r="Y35" s="387">
        <v>100</v>
      </c>
      <c r="Z35" s="387">
        <v>100</v>
      </c>
      <c r="AA35" s="387">
        <v>100</v>
      </c>
      <c r="AB35" s="387">
        <v>100</v>
      </c>
      <c r="AC35" s="387">
        <v>100</v>
      </c>
      <c r="AD35" s="387">
        <v>100</v>
      </c>
      <c r="AE35" s="387">
        <v>100</v>
      </c>
      <c r="AF35" s="387">
        <v>100</v>
      </c>
      <c r="AG35" s="387">
        <v>100</v>
      </c>
      <c r="AH35" s="387">
        <v>100</v>
      </c>
      <c r="AI35" s="387">
        <v>100</v>
      </c>
      <c r="AJ35" s="387">
        <v>100</v>
      </c>
      <c r="AK35" s="387">
        <v>100</v>
      </c>
      <c r="AL35" s="387">
        <v>100</v>
      </c>
      <c r="AM35" s="387">
        <v>100</v>
      </c>
      <c r="AN35" s="387">
        <v>100</v>
      </c>
      <c r="AO35" s="387">
        <v>100</v>
      </c>
      <c r="AP35" s="387">
        <v>100</v>
      </c>
      <c r="AQ35" s="388">
        <v>100</v>
      </c>
    </row>
    <row r="36" spans="2:43" ht="19.95" customHeight="1" x14ac:dyDescent="0.4">
      <c r="B36" s="296">
        <v>33</v>
      </c>
      <c r="C36" s="297" t="s">
        <v>80</v>
      </c>
      <c r="D36" s="297" t="s">
        <v>81</v>
      </c>
      <c r="E36" s="298" t="s">
        <v>1061</v>
      </c>
      <c r="F36" s="299" t="s">
        <v>2</v>
      </c>
      <c r="G36" s="379">
        <v>0</v>
      </c>
      <c r="H36" s="301"/>
      <c r="I36" s="386">
        <v>0</v>
      </c>
      <c r="J36" s="387">
        <v>0</v>
      </c>
      <c r="K36" s="387">
        <v>0</v>
      </c>
      <c r="L36" s="387">
        <v>0</v>
      </c>
      <c r="M36" s="387">
        <v>0</v>
      </c>
      <c r="N36" s="387">
        <v>0</v>
      </c>
      <c r="O36" s="387">
        <v>0</v>
      </c>
      <c r="P36" s="387">
        <v>0</v>
      </c>
      <c r="Q36" s="387">
        <v>0</v>
      </c>
      <c r="R36" s="387">
        <v>0</v>
      </c>
      <c r="S36" s="387">
        <v>0</v>
      </c>
      <c r="T36" s="387">
        <v>0</v>
      </c>
      <c r="U36" s="387">
        <v>0</v>
      </c>
      <c r="V36" s="387">
        <v>0</v>
      </c>
      <c r="W36" s="387">
        <v>0</v>
      </c>
      <c r="X36" s="387">
        <v>0</v>
      </c>
      <c r="Y36" s="387">
        <v>0</v>
      </c>
      <c r="Z36" s="387">
        <v>0</v>
      </c>
      <c r="AA36" s="387">
        <v>0</v>
      </c>
      <c r="AB36" s="387">
        <v>0</v>
      </c>
      <c r="AC36" s="387">
        <v>0</v>
      </c>
      <c r="AD36" s="387">
        <v>0</v>
      </c>
      <c r="AE36" s="387">
        <v>0</v>
      </c>
      <c r="AF36" s="387">
        <v>0</v>
      </c>
      <c r="AG36" s="387">
        <v>0</v>
      </c>
      <c r="AH36" s="387">
        <v>0</v>
      </c>
      <c r="AI36" s="387">
        <v>0</v>
      </c>
      <c r="AJ36" s="387">
        <v>0</v>
      </c>
      <c r="AK36" s="387">
        <v>0</v>
      </c>
      <c r="AL36" s="387">
        <v>0</v>
      </c>
      <c r="AM36" s="387">
        <v>0</v>
      </c>
      <c r="AN36" s="387">
        <v>0</v>
      </c>
      <c r="AO36" s="387">
        <v>0</v>
      </c>
      <c r="AP36" s="387">
        <v>0</v>
      </c>
      <c r="AQ36" s="388">
        <v>0</v>
      </c>
    </row>
    <row r="37" spans="2:43" ht="19.95" customHeight="1" x14ac:dyDescent="0.4">
      <c r="B37" s="296">
        <v>34</v>
      </c>
      <c r="C37" s="297" t="s">
        <v>82</v>
      </c>
      <c r="D37" s="297" t="s">
        <v>83</v>
      </c>
      <c r="E37" s="298" t="s">
        <v>1062</v>
      </c>
      <c r="F37" s="299" t="s">
        <v>2</v>
      </c>
      <c r="G37" s="379">
        <v>0</v>
      </c>
      <c r="H37" s="301"/>
      <c r="I37" s="386">
        <v>0</v>
      </c>
      <c r="J37" s="387">
        <v>0</v>
      </c>
      <c r="K37" s="387">
        <v>0</v>
      </c>
      <c r="L37" s="387">
        <v>0</v>
      </c>
      <c r="M37" s="387">
        <v>0</v>
      </c>
      <c r="N37" s="387">
        <v>0</v>
      </c>
      <c r="O37" s="387">
        <v>0</v>
      </c>
      <c r="P37" s="387">
        <v>0</v>
      </c>
      <c r="Q37" s="387">
        <v>0</v>
      </c>
      <c r="R37" s="387">
        <v>0</v>
      </c>
      <c r="S37" s="387">
        <v>0</v>
      </c>
      <c r="T37" s="387">
        <v>0</v>
      </c>
      <c r="U37" s="387">
        <v>0</v>
      </c>
      <c r="V37" s="387">
        <v>0</v>
      </c>
      <c r="W37" s="387">
        <v>0</v>
      </c>
      <c r="X37" s="387">
        <v>0</v>
      </c>
      <c r="Y37" s="387">
        <v>0</v>
      </c>
      <c r="Z37" s="387">
        <v>0</v>
      </c>
      <c r="AA37" s="387">
        <v>0</v>
      </c>
      <c r="AB37" s="387">
        <v>0</v>
      </c>
      <c r="AC37" s="387">
        <v>0</v>
      </c>
      <c r="AD37" s="387">
        <v>0</v>
      </c>
      <c r="AE37" s="387">
        <v>0</v>
      </c>
      <c r="AF37" s="387">
        <v>0</v>
      </c>
      <c r="AG37" s="387">
        <v>0</v>
      </c>
      <c r="AH37" s="387">
        <v>0</v>
      </c>
      <c r="AI37" s="387">
        <v>0</v>
      </c>
      <c r="AJ37" s="387">
        <v>0</v>
      </c>
      <c r="AK37" s="387">
        <v>0</v>
      </c>
      <c r="AL37" s="387">
        <v>0</v>
      </c>
      <c r="AM37" s="387">
        <v>0</v>
      </c>
      <c r="AN37" s="387">
        <v>0</v>
      </c>
      <c r="AO37" s="387">
        <v>0</v>
      </c>
      <c r="AP37" s="387">
        <v>0</v>
      </c>
      <c r="AQ37" s="388">
        <v>0</v>
      </c>
    </row>
    <row r="38" spans="2:43" ht="19.95" customHeight="1" x14ac:dyDescent="0.4">
      <c r="B38" s="296">
        <v>35</v>
      </c>
      <c r="C38" s="297" t="s">
        <v>84</v>
      </c>
      <c r="D38" s="297" t="s">
        <v>85</v>
      </c>
      <c r="E38" s="298" t="s">
        <v>1063</v>
      </c>
      <c r="F38" s="299" t="s">
        <v>64</v>
      </c>
      <c r="G38" s="379">
        <v>0</v>
      </c>
      <c r="H38" s="301"/>
      <c r="I38" s="386">
        <v>0</v>
      </c>
      <c r="J38" s="387">
        <v>0</v>
      </c>
      <c r="K38" s="387">
        <v>0</v>
      </c>
      <c r="L38" s="387">
        <v>0</v>
      </c>
      <c r="M38" s="387">
        <v>0</v>
      </c>
      <c r="N38" s="387">
        <v>0</v>
      </c>
      <c r="O38" s="387">
        <v>0</v>
      </c>
      <c r="P38" s="387">
        <v>0</v>
      </c>
      <c r="Q38" s="387">
        <v>0</v>
      </c>
      <c r="R38" s="387">
        <v>0</v>
      </c>
      <c r="S38" s="387">
        <v>0</v>
      </c>
      <c r="T38" s="387">
        <v>0</v>
      </c>
      <c r="U38" s="387">
        <v>0</v>
      </c>
      <c r="V38" s="387">
        <v>0</v>
      </c>
      <c r="W38" s="387">
        <v>0</v>
      </c>
      <c r="X38" s="387">
        <v>0</v>
      </c>
      <c r="Y38" s="387">
        <v>0</v>
      </c>
      <c r="Z38" s="387">
        <v>0</v>
      </c>
      <c r="AA38" s="387">
        <v>0</v>
      </c>
      <c r="AB38" s="387">
        <v>0</v>
      </c>
      <c r="AC38" s="387">
        <v>0</v>
      </c>
      <c r="AD38" s="387">
        <v>0</v>
      </c>
      <c r="AE38" s="387">
        <v>0</v>
      </c>
      <c r="AF38" s="387">
        <v>0</v>
      </c>
      <c r="AG38" s="387">
        <v>0</v>
      </c>
      <c r="AH38" s="387">
        <v>0</v>
      </c>
      <c r="AI38" s="387">
        <v>0</v>
      </c>
      <c r="AJ38" s="387">
        <v>0</v>
      </c>
      <c r="AK38" s="387">
        <v>0</v>
      </c>
      <c r="AL38" s="387">
        <v>0</v>
      </c>
      <c r="AM38" s="387">
        <v>0</v>
      </c>
      <c r="AN38" s="387">
        <v>0</v>
      </c>
      <c r="AO38" s="387">
        <v>0</v>
      </c>
      <c r="AP38" s="387">
        <v>0</v>
      </c>
      <c r="AQ38" s="388">
        <v>0</v>
      </c>
    </row>
    <row r="39" spans="2:43" ht="19.95" customHeight="1" x14ac:dyDescent="0.4">
      <c r="B39" s="296">
        <v>36</v>
      </c>
      <c r="C39" s="297" t="s">
        <v>86</v>
      </c>
      <c r="D39" s="297" t="s">
        <v>87</v>
      </c>
      <c r="E39" s="298" t="s">
        <v>1064</v>
      </c>
      <c r="F39" s="299" t="s">
        <v>64</v>
      </c>
      <c r="G39" s="379">
        <v>0</v>
      </c>
      <c r="H39" s="301"/>
      <c r="I39" s="386">
        <v>0</v>
      </c>
      <c r="J39" s="387">
        <v>0</v>
      </c>
      <c r="K39" s="387">
        <v>0</v>
      </c>
      <c r="L39" s="387">
        <v>0</v>
      </c>
      <c r="M39" s="387">
        <v>0</v>
      </c>
      <c r="N39" s="387">
        <v>0</v>
      </c>
      <c r="O39" s="387">
        <v>0</v>
      </c>
      <c r="P39" s="387">
        <v>0</v>
      </c>
      <c r="Q39" s="387">
        <v>0</v>
      </c>
      <c r="R39" s="387">
        <v>0</v>
      </c>
      <c r="S39" s="387">
        <v>0</v>
      </c>
      <c r="T39" s="387">
        <v>0</v>
      </c>
      <c r="U39" s="387">
        <v>0</v>
      </c>
      <c r="V39" s="387">
        <v>0</v>
      </c>
      <c r="W39" s="387">
        <v>0</v>
      </c>
      <c r="X39" s="387">
        <v>0</v>
      </c>
      <c r="Y39" s="387">
        <v>0</v>
      </c>
      <c r="Z39" s="387">
        <v>0</v>
      </c>
      <c r="AA39" s="387">
        <v>0</v>
      </c>
      <c r="AB39" s="387">
        <v>0</v>
      </c>
      <c r="AC39" s="387">
        <v>0</v>
      </c>
      <c r="AD39" s="387">
        <v>0</v>
      </c>
      <c r="AE39" s="387">
        <v>0</v>
      </c>
      <c r="AF39" s="387">
        <v>0</v>
      </c>
      <c r="AG39" s="387">
        <v>0</v>
      </c>
      <c r="AH39" s="387">
        <v>0</v>
      </c>
      <c r="AI39" s="387">
        <v>0</v>
      </c>
      <c r="AJ39" s="387">
        <v>0</v>
      </c>
      <c r="AK39" s="387">
        <v>0</v>
      </c>
      <c r="AL39" s="387">
        <v>0</v>
      </c>
      <c r="AM39" s="387">
        <v>0</v>
      </c>
      <c r="AN39" s="387">
        <v>0</v>
      </c>
      <c r="AO39" s="387">
        <v>0</v>
      </c>
      <c r="AP39" s="387">
        <v>0</v>
      </c>
      <c r="AQ39" s="388">
        <v>0</v>
      </c>
    </row>
    <row r="40" spans="2:43" ht="19.95" customHeight="1" x14ac:dyDescent="0.4">
      <c r="B40" s="296">
        <v>37</v>
      </c>
      <c r="C40" s="297" t="s">
        <v>88</v>
      </c>
      <c r="D40" s="297" t="s">
        <v>89</v>
      </c>
      <c r="E40" s="298" t="s">
        <v>1065</v>
      </c>
      <c r="F40" s="299" t="s">
        <v>7</v>
      </c>
      <c r="G40" s="379">
        <v>0</v>
      </c>
      <c r="H40" s="301"/>
      <c r="I40" s="386">
        <v>0</v>
      </c>
      <c r="J40" s="387">
        <v>0</v>
      </c>
      <c r="K40" s="387">
        <v>0</v>
      </c>
      <c r="L40" s="387">
        <v>0</v>
      </c>
      <c r="M40" s="387">
        <v>0</v>
      </c>
      <c r="N40" s="387">
        <v>0</v>
      </c>
      <c r="O40" s="387">
        <v>0</v>
      </c>
      <c r="P40" s="387">
        <v>0</v>
      </c>
      <c r="Q40" s="387">
        <v>0</v>
      </c>
      <c r="R40" s="387">
        <v>0</v>
      </c>
      <c r="S40" s="387">
        <v>0</v>
      </c>
      <c r="T40" s="387">
        <v>0</v>
      </c>
      <c r="U40" s="387">
        <v>0</v>
      </c>
      <c r="V40" s="387">
        <v>0</v>
      </c>
      <c r="W40" s="387">
        <v>0</v>
      </c>
      <c r="X40" s="387">
        <v>0</v>
      </c>
      <c r="Y40" s="387">
        <v>0</v>
      </c>
      <c r="Z40" s="387">
        <v>0</v>
      </c>
      <c r="AA40" s="387">
        <v>0</v>
      </c>
      <c r="AB40" s="387">
        <v>0</v>
      </c>
      <c r="AC40" s="387">
        <v>0</v>
      </c>
      <c r="AD40" s="387">
        <v>0</v>
      </c>
      <c r="AE40" s="387">
        <v>0</v>
      </c>
      <c r="AF40" s="387">
        <v>0</v>
      </c>
      <c r="AG40" s="387">
        <v>0</v>
      </c>
      <c r="AH40" s="387">
        <v>0</v>
      </c>
      <c r="AI40" s="387">
        <v>0</v>
      </c>
      <c r="AJ40" s="387">
        <v>0</v>
      </c>
      <c r="AK40" s="387">
        <v>0</v>
      </c>
      <c r="AL40" s="387">
        <v>0</v>
      </c>
      <c r="AM40" s="387">
        <v>0</v>
      </c>
      <c r="AN40" s="387">
        <v>0</v>
      </c>
      <c r="AO40" s="387">
        <v>0</v>
      </c>
      <c r="AP40" s="387">
        <v>0</v>
      </c>
      <c r="AQ40" s="388">
        <v>0</v>
      </c>
    </row>
    <row r="41" spans="2:43" ht="19.95" customHeight="1" thickBot="1" x14ac:dyDescent="0.45">
      <c r="B41" s="320">
        <v>38</v>
      </c>
      <c r="C41" s="321" t="s">
        <v>90</v>
      </c>
      <c r="D41" s="321" t="s">
        <v>91</v>
      </c>
      <c r="E41" s="322" t="s">
        <v>1066</v>
      </c>
      <c r="F41" s="323" t="s">
        <v>64</v>
      </c>
      <c r="G41" s="389">
        <v>0</v>
      </c>
      <c r="H41" s="390"/>
      <c r="I41" s="391">
        <v>0</v>
      </c>
      <c r="J41" s="392">
        <v>0</v>
      </c>
      <c r="K41" s="392">
        <v>0</v>
      </c>
      <c r="L41" s="392">
        <v>0</v>
      </c>
      <c r="M41" s="392">
        <v>0</v>
      </c>
      <c r="N41" s="392">
        <v>0</v>
      </c>
      <c r="O41" s="392">
        <v>0</v>
      </c>
      <c r="P41" s="392">
        <v>0</v>
      </c>
      <c r="Q41" s="392">
        <v>0</v>
      </c>
      <c r="R41" s="392">
        <v>0</v>
      </c>
      <c r="S41" s="392">
        <v>0</v>
      </c>
      <c r="T41" s="392">
        <v>0</v>
      </c>
      <c r="U41" s="392">
        <v>0</v>
      </c>
      <c r="V41" s="392">
        <v>0</v>
      </c>
      <c r="W41" s="392">
        <v>0</v>
      </c>
      <c r="X41" s="392">
        <v>0</v>
      </c>
      <c r="Y41" s="392">
        <v>0</v>
      </c>
      <c r="Z41" s="392">
        <v>0</v>
      </c>
      <c r="AA41" s="392">
        <v>0</v>
      </c>
      <c r="AB41" s="392">
        <v>0</v>
      </c>
      <c r="AC41" s="392">
        <v>0</v>
      </c>
      <c r="AD41" s="392">
        <v>0</v>
      </c>
      <c r="AE41" s="392">
        <v>0</v>
      </c>
      <c r="AF41" s="392">
        <v>0</v>
      </c>
      <c r="AG41" s="392">
        <v>0</v>
      </c>
      <c r="AH41" s="392">
        <v>0</v>
      </c>
      <c r="AI41" s="392">
        <v>0</v>
      </c>
      <c r="AJ41" s="392">
        <v>0</v>
      </c>
      <c r="AK41" s="392">
        <v>0</v>
      </c>
      <c r="AL41" s="392">
        <v>0</v>
      </c>
      <c r="AM41" s="392">
        <v>0</v>
      </c>
      <c r="AN41" s="392">
        <v>0</v>
      </c>
      <c r="AO41" s="392">
        <v>0</v>
      </c>
      <c r="AP41" s="392">
        <v>0</v>
      </c>
      <c r="AQ41" s="393">
        <v>0</v>
      </c>
    </row>
    <row r="42" spans="2:43" ht="19.95" customHeight="1" x14ac:dyDescent="0.4">
      <c r="B42" s="290">
        <v>39</v>
      </c>
      <c r="C42" s="291" t="s">
        <v>92</v>
      </c>
      <c r="D42" s="291" t="s">
        <v>93</v>
      </c>
      <c r="E42" s="292" t="s">
        <v>1067</v>
      </c>
      <c r="F42" s="293" t="s">
        <v>25</v>
      </c>
      <c r="G42" s="328" t="s">
        <v>94</v>
      </c>
      <c r="H42" s="338" t="s">
        <v>2193</v>
      </c>
      <c r="I42" s="330" t="str">
        <f>'2_OPT카드설정(1)'!$R$7</f>
        <v>AnIN:A.2</v>
      </c>
      <c r="J42" s="331" t="str">
        <f>'2_OPT카드설정(1)'!$R$8</f>
        <v>AnIN:A.2</v>
      </c>
      <c r="K42" s="331" t="str">
        <f>'2_OPT카드설정(1)'!$R$9</f>
        <v>AnIN:0.1</v>
      </c>
      <c r="L42" s="331" t="str">
        <f>'2_OPT카드설정(1)'!$R$10</f>
        <v>AnIN:0.1</v>
      </c>
      <c r="M42" s="331" t="str">
        <f>'2_OPT카드설정(1)'!$R$11</f>
        <v>AnIN:0.1</v>
      </c>
      <c r="N42" s="331" t="str">
        <f>'2_OPT카드설정(1)'!$R$12</f>
        <v>AnIN:0.1</v>
      </c>
      <c r="O42" s="331" t="str">
        <f>'2_OPT카드설정(1)'!$R$13</f>
        <v>AnIN:0.1</v>
      </c>
      <c r="P42" s="331" t="str">
        <f>'2_OPT카드설정(1)'!$R$14</f>
        <v>AnIN:0.1</v>
      </c>
      <c r="Q42" s="331" t="str">
        <f>'2_OPT카드설정(1)'!$R$15</f>
        <v>AnIN:0.1</v>
      </c>
      <c r="R42" s="331" t="str">
        <f>'2_OPT카드설정(1)'!$R$16</f>
        <v>AnIN:0.1</v>
      </c>
      <c r="S42" s="331" t="str">
        <f>'2_OPT카드설정(1)'!$R$17</f>
        <v>AnIN:0.1</v>
      </c>
      <c r="T42" s="331" t="str">
        <f>'2_OPT카드설정(1)'!$R$18</f>
        <v>AnIN:0.1</v>
      </c>
      <c r="U42" s="331" t="str">
        <f>'2_OPT카드설정(1)'!$R$19</f>
        <v>AnIN:0.1</v>
      </c>
      <c r="V42" s="331" t="str">
        <f>'2_OPT카드설정(1)'!$R$20</f>
        <v>AnIN:0.1</v>
      </c>
      <c r="W42" s="331" t="str">
        <f>'2_OPT카드설정(1)'!$R$21</f>
        <v>AnIN:0.1</v>
      </c>
      <c r="X42" s="331" t="str">
        <f>'2_OPT카드설정(1)'!$R$22</f>
        <v>AnIN:0.1</v>
      </c>
      <c r="Y42" s="331" t="str">
        <f>'2_OPT카드설정(1)'!$R$23</f>
        <v>AnIN:0.1</v>
      </c>
      <c r="Z42" s="331" t="str">
        <f>'2_OPT카드설정(1)'!$R$24</f>
        <v>AnIN:0.1</v>
      </c>
      <c r="AA42" s="331" t="str">
        <f>'2_OPT카드설정(1)'!$R$25</f>
        <v>AnIN:0.1</v>
      </c>
      <c r="AB42" s="331" t="str">
        <f>'2_OPT카드설정(1)'!$R$26</f>
        <v>AnIN:0.1</v>
      </c>
      <c r="AC42" s="331" t="str">
        <f>'2_OPT카드설정(1)'!$R$27</f>
        <v>AnIN:0.1</v>
      </c>
      <c r="AD42" s="331" t="str">
        <f>'2_OPT카드설정(1)'!$R$28</f>
        <v>AnIN:0.1</v>
      </c>
      <c r="AE42" s="331" t="str">
        <f>'2_OPT카드설정(1)'!$R$29</f>
        <v>AnIN:0.1</v>
      </c>
      <c r="AF42" s="331" t="str">
        <f>'2_OPT카드설정(1)'!$R$30</f>
        <v>AnIN:0.1</v>
      </c>
      <c r="AG42" s="331" t="str">
        <f>'2_OPT카드설정(1)'!$R$31</f>
        <v>AnIN:0.1</v>
      </c>
      <c r="AH42" s="331" t="str">
        <f>'2_OPT카드설정(1)'!$R$32</f>
        <v>AnIN:0.1</v>
      </c>
      <c r="AI42" s="331" t="str">
        <f>'2_OPT카드설정(1)'!$R$33</f>
        <v>AnIN:0.1</v>
      </c>
      <c r="AJ42" s="331" t="str">
        <f>'2_OPT카드설정(1)'!$R$34</f>
        <v>AnIN:0.1</v>
      </c>
      <c r="AK42" s="331" t="str">
        <f>'2_OPT카드설정(1)'!$R$35</f>
        <v>AnIN:0.1</v>
      </c>
      <c r="AL42" s="331" t="str">
        <f>'2_OPT카드설정(1)'!$R$36</f>
        <v>AnIN:0.1</v>
      </c>
      <c r="AM42" s="331" t="str">
        <f>'2_OPT카드설정(1)'!$R$37</f>
        <v>AnIN:0.1</v>
      </c>
      <c r="AN42" s="331" t="str">
        <f>'2_OPT카드설정(1)'!$R$38</f>
        <v>AnIN:0.1</v>
      </c>
      <c r="AO42" s="331" t="str">
        <f>'2_OPT카드설정(1)'!$R$39</f>
        <v>AnIN:0.1</v>
      </c>
      <c r="AP42" s="331" t="str">
        <f>'2_OPT카드설정(1)'!$R$40</f>
        <v>AnIN:0.1</v>
      </c>
      <c r="AQ42" s="332" t="str">
        <f>'2_OPT카드설정(1)'!$R$41</f>
        <v>AnIN:0.1</v>
      </c>
    </row>
    <row r="43" spans="2:43" ht="19.95" customHeight="1" x14ac:dyDescent="0.4">
      <c r="B43" s="296">
        <v>40</v>
      </c>
      <c r="C43" s="297" t="s">
        <v>95</v>
      </c>
      <c r="D43" s="297" t="s">
        <v>96</v>
      </c>
      <c r="E43" s="298" t="s">
        <v>1068</v>
      </c>
      <c r="F43" s="299" t="s">
        <v>7</v>
      </c>
      <c r="G43" s="379">
        <v>0.1</v>
      </c>
      <c r="H43" s="301" t="s">
        <v>2194</v>
      </c>
      <c r="I43" s="386">
        <v>0.1</v>
      </c>
      <c r="J43" s="387">
        <v>0.1</v>
      </c>
      <c r="K43" s="387">
        <v>0.1</v>
      </c>
      <c r="L43" s="387">
        <v>0.1</v>
      </c>
      <c r="M43" s="387">
        <v>0.1</v>
      </c>
      <c r="N43" s="387">
        <v>0.1</v>
      </c>
      <c r="O43" s="387">
        <v>0.1</v>
      </c>
      <c r="P43" s="387">
        <v>0.1</v>
      </c>
      <c r="Q43" s="387">
        <v>0.1</v>
      </c>
      <c r="R43" s="387">
        <v>0.1</v>
      </c>
      <c r="S43" s="387">
        <v>0.1</v>
      </c>
      <c r="T43" s="387">
        <v>0.1</v>
      </c>
      <c r="U43" s="387">
        <v>0.1</v>
      </c>
      <c r="V43" s="387">
        <v>0.1</v>
      </c>
      <c r="W43" s="387">
        <v>0.1</v>
      </c>
      <c r="X43" s="387">
        <v>0.1</v>
      </c>
      <c r="Y43" s="387">
        <v>0.1</v>
      </c>
      <c r="Z43" s="387">
        <v>0.1</v>
      </c>
      <c r="AA43" s="387">
        <v>0.1</v>
      </c>
      <c r="AB43" s="387">
        <v>0.1</v>
      </c>
      <c r="AC43" s="387">
        <v>0.1</v>
      </c>
      <c r="AD43" s="387">
        <v>0.1</v>
      </c>
      <c r="AE43" s="387">
        <v>0.1</v>
      </c>
      <c r="AF43" s="387">
        <v>0.1</v>
      </c>
      <c r="AG43" s="387">
        <v>0.1</v>
      </c>
      <c r="AH43" s="387">
        <v>0.1</v>
      </c>
      <c r="AI43" s="387">
        <v>0.1</v>
      </c>
      <c r="AJ43" s="387">
        <v>0.1</v>
      </c>
      <c r="AK43" s="387">
        <v>0.1</v>
      </c>
      <c r="AL43" s="387">
        <v>0.1</v>
      </c>
      <c r="AM43" s="387">
        <v>0.1</v>
      </c>
      <c r="AN43" s="387">
        <v>0.1</v>
      </c>
      <c r="AO43" s="387">
        <v>0.1</v>
      </c>
      <c r="AP43" s="387">
        <v>0.1</v>
      </c>
      <c r="AQ43" s="388">
        <v>0.1</v>
      </c>
    </row>
    <row r="44" spans="2:43" ht="19.95" customHeight="1" x14ac:dyDescent="0.4">
      <c r="B44" s="296">
        <v>41</v>
      </c>
      <c r="C44" s="297" t="s">
        <v>97</v>
      </c>
      <c r="D44" s="297" t="s">
        <v>98</v>
      </c>
      <c r="E44" s="298" t="s">
        <v>1069</v>
      </c>
      <c r="F44" s="299"/>
      <c r="G44" s="311" t="s">
        <v>99</v>
      </c>
      <c r="H44" s="334"/>
      <c r="I44" s="312" t="str">
        <f>IF( OR('2_OPT카드설정(1)'!$F$7="0~10 V", '2_OPT카드설정(1)'!$F$7="0~20 mA"), "0 / 0-100%",
      IF( OR('2_OPT카드설정(1)'!$F$7="2~10 V", '2_OPT카드설정(1)'!$F$7="4~20 mA"), "1 / 4mA/20%-100%",
          IF( '2_OPT카드설정(1)'!$F$7="-10~10 V", "2 / -10 - +10 V", "1 / 4mA/20%-100%")))</f>
        <v>1 / 4mA/20%-100%</v>
      </c>
      <c r="J44" s="313" t="str">
        <f>IF( OR('2_OPT카드설정(1)'!$F$8="0~10 V", '2_OPT카드설정(1)'!$F$8="0~20 mA"), "0 / 0-100%",
      IF( OR('2_OPT카드설정(1)'!$F$8="2~10 V", '2_OPT카드설정(1)'!$F$8="4~20 mA"), "1 / 4mA/20%-100%",
          IF( '2_OPT카드설정(1)'!$F$8="-10~10 V", "2 / -10 - +10 V", "1 / 4mA/20%-100%")))</f>
        <v>1 / 4mA/20%-100%</v>
      </c>
      <c r="K44" s="313" t="str">
        <f>IF( OR('2_OPT카드설정(1)'!$F$9="0~10 V", '2_OPT카드설정(1)'!$F$9="0~20 mA"), "0 / 0-100%",
      IF( OR('2_OPT카드설정(1)'!$F$9="2~10 V", '2_OPT카드설정(1)'!$F$9="4~20 mA"), "1 / 4mA/20%-100%",
          IF( '2_OPT카드설정(1)'!$F$9="-10~10 V", "2 / -10 - +10 V", "1 / 4mA/20%-100%")))</f>
        <v>1 / 4mA/20%-100%</v>
      </c>
      <c r="L44" s="313" t="str">
        <f>IF( OR('2_OPT카드설정(1)'!$F$10="0~10 V", '2_OPT카드설정(1)'!$F$10="0~20 mA"), "0 / 0-100%",
      IF( OR('2_OPT카드설정(1)'!$F$10="2~10 V", '2_OPT카드설정(1)'!$F$10="4~20 mA"), "1 / 4mA/20%-100%",
          IF( '2_OPT카드설정(1)'!$F$10="-10~10 V", "2 / -10 - +10 V", "1 / 4mA/20%-100%")))</f>
        <v>1 / 4mA/20%-100%</v>
      </c>
      <c r="M44" s="313" t="str">
        <f>IF( OR('2_OPT카드설정(1)'!$F$11="0~10 V", '2_OPT카드설정(1)'!$F$11="0~20 mA"), "0 / 0-100%",
      IF( OR('2_OPT카드설정(1)'!$F$11="2~10 V", '2_OPT카드설정(1)'!$F$11="4~20 mA"), "1 / 4mA/20%-100%",
          IF( '2_OPT카드설정(1)'!$F$11="-10~10 V", "2 / -10 - +10 V", "1 / 4mA/20%-100%")))</f>
        <v>1 / 4mA/20%-100%</v>
      </c>
      <c r="N44" s="313" t="str">
        <f>IF( OR('2_OPT카드설정(1)'!$F$12="0~10 V", '2_OPT카드설정(1)'!$F$12="0~20 mA"), "0 / 0-100%",
      IF( OR('2_OPT카드설정(1)'!$F$12="2~10 V", '2_OPT카드설정(1)'!$F$12="4~20 mA"), "1 / 4mA/20%-100%",
          IF( '2_OPT카드설정(1)'!$F$12="-10~10 V", "2 / -10 - +10 V", "1 / 4mA/20%-100%")))</f>
        <v>1 / 4mA/20%-100%</v>
      </c>
      <c r="O44" s="313" t="str">
        <f>IF( OR('2_OPT카드설정(1)'!$F$13="0~10 V", '2_OPT카드설정(1)'!$F$13="0~20 mA"), "0 / 0-100%",
      IF( OR('2_OPT카드설정(1)'!$F$13="2~10 V", '2_OPT카드설정(1)'!$F$13="4~20 mA"), "1 / 4mA/20%-100%",
          IF( '2_OPT카드설정(1)'!$F$13="-10~10 V", "2 / -10 - +10 V", "1 / 4mA/20%-100%")))</f>
        <v>1 / 4mA/20%-100%</v>
      </c>
      <c r="P44" s="313" t="str">
        <f>IF( OR('2_OPT카드설정(1)'!$F$14="0~10 V", '2_OPT카드설정(1)'!$F$14="0~20 mA"), "0 / 0-100%",
      IF( OR('2_OPT카드설정(1)'!$F$14="2~10 V", '2_OPT카드설정(1)'!$F$14="4~20 mA"), "1 / 4mA/20%-100%",
          IF( '2_OPT카드설정(1)'!$F$14="-10~10 V", "2 / -10 - +10 V", "1 / 4mA/20%-100%")))</f>
        <v>1 / 4mA/20%-100%</v>
      </c>
      <c r="Q44" s="313" t="str">
        <f>IF( OR('2_OPT카드설정(1)'!$F$15="0~10 V", '2_OPT카드설정(1)'!$F$15="0~20 mA"), "0 / 0-100%",
      IF( OR('2_OPT카드설정(1)'!$F$15="2~10 V", '2_OPT카드설정(1)'!$F$15="4~20 mA"), "1 / 4mA/20%-100%",
          IF( '2_OPT카드설정(1)'!$F$15="-10~10 V", "2 / -10 - +10 V", "1 / 4mA/20%-100%")))</f>
        <v>1 / 4mA/20%-100%</v>
      </c>
      <c r="R44" s="313" t="str">
        <f>IF( OR('2_OPT카드설정(1)'!$F$16="0~10 V", '2_OPT카드설정(1)'!$F$16="0~20 mA"), "0 / 0-100%",
      IF( OR('2_OPT카드설정(1)'!$F$16="2~10 V", '2_OPT카드설정(1)'!$F$16="4~20 mA"), "1 / 4mA/20%-100%",
          IF( '2_OPT카드설정(1)'!$F$16="-10~10 V", "2 / -10 - +10 V", "1 / 4mA/20%-100%")))</f>
        <v>1 / 4mA/20%-100%</v>
      </c>
      <c r="S44" s="313" t="str">
        <f>IF( OR('2_OPT카드설정(1)'!$F$17="0~10 V", '2_OPT카드설정(1)'!$F$17="0~20 mA"), "0 / 0-100%",
      IF( OR('2_OPT카드설정(1)'!$F$17="2~10 V", '2_OPT카드설정(1)'!$F$17="4~20 mA"), "1 / 4mA/20%-100%",
          IF( '2_OPT카드설정(1)'!$F$17="-10~10 V", "2 / -10 - +10 V", "1 / 4mA/20%-100%")))</f>
        <v>1 / 4mA/20%-100%</v>
      </c>
      <c r="T44" s="313" t="str">
        <f>IF( OR('2_OPT카드설정(1)'!$F$18="0~10 V", '2_OPT카드설정(1)'!$F$18="0~20 mA"), "0 / 0-100%",
      IF( OR('2_OPT카드설정(1)'!$F$18="2~10 V", '2_OPT카드설정(1)'!$F$18="4~20 mA"), "1 / 4mA/20%-100%",
          IF( '2_OPT카드설정(1)'!$F$18="-10~10 V", "2 / -10 - +10 V", "1 / 4mA/20%-100%")))</f>
        <v>1 / 4mA/20%-100%</v>
      </c>
      <c r="U44" s="313" t="str">
        <f>IF( OR('2_OPT카드설정(1)'!$F$19="0~10 V", '2_OPT카드설정(1)'!$F$19="0~20 mA"), "0 / 0-100%",
      IF( OR('2_OPT카드설정(1)'!$F$19="2~10 V", '2_OPT카드설정(1)'!$F$19="4~20 mA"), "1 / 4mA/20%-100%",
          IF( '2_OPT카드설정(1)'!$F$19="-10~10 V", "2 / -10 - +10 V", "1 / 4mA/20%-100%")))</f>
        <v>1 / 4mA/20%-100%</v>
      </c>
      <c r="V44" s="313" t="str">
        <f>IF( OR('2_OPT카드설정(1)'!$F$20="0~10 V", '2_OPT카드설정(1)'!$F$20="0~20 mA"), "0 / 0-100%",
      IF( OR('2_OPT카드설정(1)'!$F$20="2~10 V", '2_OPT카드설정(1)'!$F$20="4~20 mA"), "1 / 4mA/20%-100%",
          IF( '2_OPT카드설정(1)'!$F$20="-10~10 V", "2 / -10 - +10 V", "1 / 4mA/20%-100%")))</f>
        <v>1 / 4mA/20%-100%</v>
      </c>
      <c r="W44" s="313" t="str">
        <f>IF( OR('2_OPT카드설정(1)'!$F$21="0~10 V", '2_OPT카드설정(1)'!$F$21="0~20 mA"), "0 / 0-100%",
      IF( OR('2_OPT카드설정(1)'!$F$21="2~10 V", '2_OPT카드설정(1)'!$F$21="4~20 mA"), "1 / 4mA/20%-100%",
          IF( '2_OPT카드설정(1)'!$F$21="-10~10 V", "2 / -10 - +10 V", "1 / 4mA/20%-100%")))</f>
        <v>1 / 4mA/20%-100%</v>
      </c>
      <c r="X44" s="313" t="str">
        <f>IF( OR('2_OPT카드설정(1)'!$F$22="0~10 V", '2_OPT카드설정(1)'!$F$22="0~20 mA"), "0 / 0-100%",
      IF( OR('2_OPT카드설정(1)'!$F$22="2~10 V", '2_OPT카드설정(1)'!$F$22="4~20 mA"), "1 / 4mA/20%-100%",
          IF( '2_OPT카드설정(1)'!$F$22="-10~10 V", "2 / -10 - +10 V", "1 / 4mA/20%-100%")))</f>
        <v>1 / 4mA/20%-100%</v>
      </c>
      <c r="Y44" s="313" t="str">
        <f>IF( OR('2_OPT카드설정(1)'!$F$23="0~10 V", '2_OPT카드설정(1)'!$F$23="0~20 mA"), "0 / 0-100%",
      IF( OR('2_OPT카드설정(1)'!$F$23="2~10 V", '2_OPT카드설정(1)'!$F$23="4~20 mA"), "1 / 4mA/20%-100%",
          IF( '2_OPT카드설정(1)'!$F$23="-10~10 V", "2 / -10 - +10 V", "1 / 4mA/20%-100%")))</f>
        <v>1 / 4mA/20%-100%</v>
      </c>
      <c r="Z44" s="313" t="str">
        <f>IF( OR('2_OPT카드설정(1)'!$F$24="0~10 V", '2_OPT카드설정(1)'!$F$24="0~20 mA"), "0 / 0-100%",
      IF( OR('2_OPT카드설정(1)'!$F$24="2~10 V", '2_OPT카드설정(1)'!$F$24="4~20 mA"), "1 / 4mA/20%-100%",
          IF( '2_OPT카드설정(1)'!$F$24="-10~10 V", "2 / -10 - +10 V", "1 / 4mA/20%-100%")))</f>
        <v>1 / 4mA/20%-100%</v>
      </c>
      <c r="AA44" s="313" t="str">
        <f>IF( OR('2_OPT카드설정(1)'!$F$25="0~10 V", '2_OPT카드설정(1)'!$F$25="0~20 mA"), "0 / 0-100%",
      IF( OR('2_OPT카드설정(1)'!$F$25="2~10 V", '2_OPT카드설정(1)'!$F$25="4~20 mA"), "1 / 4mA/20%-100%",
          IF( '2_OPT카드설정(1)'!$F$25="-10~10 V", "2 / -10 - +10 V", "1 / 4mA/20%-100%")))</f>
        <v>1 / 4mA/20%-100%</v>
      </c>
      <c r="AB44" s="313" t="str">
        <f>IF( OR('2_OPT카드설정(1)'!$F$26="0~10 V", '2_OPT카드설정(1)'!$F$26="0~20 mA"), "0 / 0-100%",
      IF( OR('2_OPT카드설정(1)'!$F$26="2~10 V", '2_OPT카드설정(1)'!$F$26="4~20 mA"), "1 / 4mA/20%-100%",
          IF( '2_OPT카드설정(1)'!$F$26="-10~10 V", "2 / -10 - +10 V", "1 / 4mA/20%-100%")))</f>
        <v>1 / 4mA/20%-100%</v>
      </c>
      <c r="AC44" s="313" t="str">
        <f>IF( OR('2_OPT카드설정(1)'!$F$27="0~10 V", '2_OPT카드설정(1)'!$F$27="0~20 mA"), "0 / 0-100%",
      IF( OR('2_OPT카드설정(1)'!$F$27="2~10 V", '2_OPT카드설정(1)'!$F$27="4~20 mA"), "1 / 4mA/20%-100%",
          IF( '2_OPT카드설정(1)'!$F$27="-10~10 V", "2 / -10 - +10 V", "1 / 4mA/20%-100%")))</f>
        <v>1 / 4mA/20%-100%</v>
      </c>
      <c r="AD44" s="313" t="str">
        <f>IF( OR('2_OPT카드설정(1)'!$F$28="0~10 V", '2_OPT카드설정(1)'!$F$28="0~20 mA"), "0 / 0-100%",
      IF( OR('2_OPT카드설정(1)'!$F$28="2~10 V", '2_OPT카드설정(1)'!$F$28="4~20 mA"), "1 / 4mA/20%-100%",
          IF( '2_OPT카드설정(1)'!$F$28="-10~10 V", "2 / -10 - +10 V", "1 / 4mA/20%-100%")))</f>
        <v>1 / 4mA/20%-100%</v>
      </c>
      <c r="AE44" s="313" t="str">
        <f>IF( OR('2_OPT카드설정(1)'!$F$29="0~10 V", '2_OPT카드설정(1)'!$F$29="0~20 mA"), "0 / 0-100%",
      IF( OR('2_OPT카드설정(1)'!$F$29="2~10 V", '2_OPT카드설정(1)'!$F$29="4~20 mA"), "1 / 4mA/20%-100%",
          IF( '2_OPT카드설정(1)'!$F$29="-10~10 V", "2 / -10 - +10 V", "1 / 4mA/20%-100%")))</f>
        <v>1 / 4mA/20%-100%</v>
      </c>
      <c r="AF44" s="313" t="str">
        <f>IF( OR('2_OPT카드설정(1)'!$F$30="0~10 V", '2_OPT카드설정(1)'!$F$30="0~20 mA"), "0 / 0-100%",
      IF( OR('2_OPT카드설정(1)'!$F$30="2~10 V", '2_OPT카드설정(1)'!$F$30="4~20 mA"), "1 / 4mA/20%-100%",
          IF( '2_OPT카드설정(1)'!$F$30="-10~10 V", "2 / -10 - +10 V", "1 / 4mA/20%-100%")))</f>
        <v>1 / 4mA/20%-100%</v>
      </c>
      <c r="AG44" s="313" t="str">
        <f>IF( OR('2_OPT카드설정(1)'!$F$31="0~10 V", '2_OPT카드설정(1)'!$F$31="0~20 mA"), "0 / 0-100%",
      IF( OR('2_OPT카드설정(1)'!$F$31="2~10 V", '2_OPT카드설정(1)'!$F$31="4~20 mA"), "1 / 4mA/20%-100%",
          IF( '2_OPT카드설정(1)'!$F$31="-10~10 V", "2 / -10 - +10 V", "1 / 4mA/20%-100%")))</f>
        <v>1 / 4mA/20%-100%</v>
      </c>
      <c r="AH44" s="313" t="str">
        <f>IF( OR('2_OPT카드설정(1)'!$F$32="0~10 V", '2_OPT카드설정(1)'!$F$32="0~20 mA"), "0 / 0-100%",
      IF( OR('2_OPT카드설정(1)'!$F$32="2~10 V", '2_OPT카드설정(1)'!$F$32="4~20 mA"), "1 / 4mA/20%-100%",
          IF( '2_OPT카드설정(1)'!$F$32="-10~10 V", "2 / -10 - +10 V", "1 / 4mA/20%-100%")))</f>
        <v>1 / 4mA/20%-100%</v>
      </c>
      <c r="AI44" s="313" t="str">
        <f>IF( OR('2_OPT카드설정(1)'!$F$33="0~10 V", '2_OPT카드설정(1)'!$F$33="0~20 mA"), "0 / 0-100%",
      IF( OR('2_OPT카드설정(1)'!$F$33="2~10 V", '2_OPT카드설정(1)'!$F$33="4~20 mA"), "1 / 4mA/20%-100%",
          IF( '2_OPT카드설정(1)'!$F$33="-10~10 V", "2 / -10 - +10 V", "1 / 4mA/20%-100%")))</f>
        <v>1 / 4mA/20%-100%</v>
      </c>
      <c r="AJ44" s="313" t="str">
        <f>IF( OR('2_OPT카드설정(1)'!$F$34="0~10 V", '2_OPT카드설정(1)'!$F$34="0~20 mA"), "0 / 0-100%",
      IF( OR('2_OPT카드설정(1)'!$F$34="2~10 V", '2_OPT카드설정(1)'!$F$34="4~20 mA"), "1 / 4mA/20%-100%",
          IF( '2_OPT카드설정(1)'!$F$34="-10~10 V", "2 / -10 - +10 V", "1 / 4mA/20%-100%")))</f>
        <v>1 / 4mA/20%-100%</v>
      </c>
      <c r="AK44" s="313" t="str">
        <f>IF( OR('2_OPT카드설정(1)'!$F$35="0~10 V", '2_OPT카드설정(1)'!$F$35="0~20 mA"), "0 / 0-100%",
      IF( OR('2_OPT카드설정(1)'!$F$35="2~10 V", '2_OPT카드설정(1)'!$F$35="4~20 mA"), "1 / 4mA/20%-100%",
          IF( '2_OPT카드설정(1)'!$F$35="-10~10 V", "2 / -10 - +10 V", "1 / 4mA/20%-100%")))</f>
        <v>1 / 4mA/20%-100%</v>
      </c>
      <c r="AL44" s="313" t="str">
        <f>IF( OR('2_OPT카드설정(1)'!$F$36="0~10 V", '2_OPT카드설정(1)'!$F$36="0~20 mA"), "0 / 0-100%",
      IF( OR('2_OPT카드설정(1)'!$F$36="2~10 V", '2_OPT카드설정(1)'!$F$36="4~20 mA"), "1 / 4mA/20%-100%",
          IF( '2_OPT카드설정(1)'!$F$36="-10~10 V", "2 / -10 - +10 V", "1 / 4mA/20%-100%")))</f>
        <v>1 / 4mA/20%-100%</v>
      </c>
      <c r="AM44" s="313" t="str">
        <f>IF( OR('2_OPT카드설정(1)'!$F$37="0~10 V", '2_OPT카드설정(1)'!$F$37="0~20 mA"), "0 / 0-100%",
      IF( OR('2_OPT카드설정(1)'!$F$37="2~10 V", '2_OPT카드설정(1)'!$F$37="4~20 mA"), "1 / 4mA/20%-100%",
          IF( '2_OPT카드설정(1)'!$F$37="-10~10 V", "2 / -10 - +10 V", "1 / 4mA/20%-100%")))</f>
        <v>1 / 4mA/20%-100%</v>
      </c>
      <c r="AN44" s="313" t="str">
        <f>IF( OR('2_OPT카드설정(1)'!$F$38="0~10 V", '2_OPT카드설정(1)'!$F$38="0~20 mA"), "0 / 0-100%",
      IF( OR('2_OPT카드설정(1)'!$F$38="2~10 V", '2_OPT카드설정(1)'!$F$38="4~20 mA"), "1 / 4mA/20%-100%",
          IF( '2_OPT카드설정(1)'!$F$38="-10~10 V", "2 / -10 - +10 V", "1 / 4mA/20%-100%")))</f>
        <v>1 / 4mA/20%-100%</v>
      </c>
      <c r="AO44" s="313" t="str">
        <f>IF( OR('2_OPT카드설정(1)'!$F$39="0~10 V", '2_OPT카드설정(1)'!$F$39="0~20 mA"), "0 / 0-100%",
      IF( OR('2_OPT카드설정(1)'!$F$39="2~10 V", '2_OPT카드설정(1)'!$F$39="4~20 mA"), "1 / 4mA/20%-100%",
          IF( '2_OPT카드설정(1)'!$F$39="-10~10 V", "2 / -10 - +10 V", "1 / 4mA/20%-100%")))</f>
        <v>1 / 4mA/20%-100%</v>
      </c>
      <c r="AP44" s="313" t="str">
        <f>IF( OR('2_OPT카드설정(1)'!$F$40="0~10 V", '2_OPT카드설정(1)'!$F$40="0~20 mA"), "0 / 0-100%",
      IF( OR('2_OPT카드설정(1)'!$F$40="2~10 V", '2_OPT카드설정(1)'!$F$40="4~20 mA"), "1 / 4mA/20%-100%",
          IF( '2_OPT카드설정(1)'!$F$40="-10~10 V", "2 / -10 - +10 V", "1 / 4mA/20%-100%")))</f>
        <v>1 / 4mA/20%-100%</v>
      </c>
      <c r="AQ44" s="314" t="str">
        <f>IF( OR('2_OPT카드설정(1)'!$F$41="0~10 V", '2_OPT카드설정(1)'!$F$41="0~20 mA"), "0 / 0-100%",
      IF( OR('2_OPT카드설정(1)'!$F$41="2~10 V", '2_OPT카드설정(1)'!$F$41="4~20 mA"), "1 / 4mA/20%-100%",
          IF( '2_OPT카드설정(1)'!$F$41="-10~10 V", "2 / -10 - +10 V", "1 / 4mA/20%-100%")))</f>
        <v>1 / 4mA/20%-100%</v>
      </c>
    </row>
    <row r="45" spans="2:43" ht="19.95" customHeight="1" x14ac:dyDescent="0.4">
      <c r="B45" s="296">
        <v>42</v>
      </c>
      <c r="C45" s="297" t="s">
        <v>100</v>
      </c>
      <c r="D45" s="297" t="s">
        <v>101</v>
      </c>
      <c r="E45" s="298" t="s">
        <v>1070</v>
      </c>
      <c r="F45" s="299" t="s">
        <v>64</v>
      </c>
      <c r="G45" s="379">
        <v>20</v>
      </c>
      <c r="H45" s="301"/>
      <c r="I45" s="386">
        <v>20</v>
      </c>
      <c r="J45" s="387">
        <v>20</v>
      </c>
      <c r="K45" s="387">
        <v>20</v>
      </c>
      <c r="L45" s="387">
        <v>20</v>
      </c>
      <c r="M45" s="387">
        <v>20</v>
      </c>
      <c r="N45" s="387">
        <v>20</v>
      </c>
      <c r="O45" s="387">
        <v>20</v>
      </c>
      <c r="P45" s="387">
        <v>20</v>
      </c>
      <c r="Q45" s="387">
        <v>20</v>
      </c>
      <c r="R45" s="387">
        <v>20</v>
      </c>
      <c r="S45" s="387">
        <v>20</v>
      </c>
      <c r="T45" s="387">
        <v>20</v>
      </c>
      <c r="U45" s="387">
        <v>20</v>
      </c>
      <c r="V45" s="387">
        <v>20</v>
      </c>
      <c r="W45" s="387">
        <v>20</v>
      </c>
      <c r="X45" s="387">
        <v>20</v>
      </c>
      <c r="Y45" s="387">
        <v>20</v>
      </c>
      <c r="Z45" s="387">
        <v>20</v>
      </c>
      <c r="AA45" s="387">
        <v>20</v>
      </c>
      <c r="AB45" s="387">
        <v>20</v>
      </c>
      <c r="AC45" s="387">
        <v>20</v>
      </c>
      <c r="AD45" s="387">
        <v>20</v>
      </c>
      <c r="AE45" s="387">
        <v>20</v>
      </c>
      <c r="AF45" s="387">
        <v>20</v>
      </c>
      <c r="AG45" s="387">
        <v>20</v>
      </c>
      <c r="AH45" s="387">
        <v>20</v>
      </c>
      <c r="AI45" s="387">
        <v>20</v>
      </c>
      <c r="AJ45" s="387">
        <v>20</v>
      </c>
      <c r="AK45" s="387">
        <v>20</v>
      </c>
      <c r="AL45" s="387">
        <v>20</v>
      </c>
      <c r="AM45" s="387">
        <v>20</v>
      </c>
      <c r="AN45" s="387">
        <v>20</v>
      </c>
      <c r="AO45" s="387">
        <v>20</v>
      </c>
      <c r="AP45" s="387">
        <v>20</v>
      </c>
      <c r="AQ45" s="388">
        <v>20</v>
      </c>
    </row>
    <row r="46" spans="2:43" ht="19.95" customHeight="1" x14ac:dyDescent="0.4">
      <c r="B46" s="296">
        <v>43</v>
      </c>
      <c r="C46" s="297" t="s">
        <v>102</v>
      </c>
      <c r="D46" s="297" t="s">
        <v>103</v>
      </c>
      <c r="E46" s="298" t="s">
        <v>1071</v>
      </c>
      <c r="F46" s="299" t="s">
        <v>64</v>
      </c>
      <c r="G46" s="379">
        <v>100</v>
      </c>
      <c r="H46" s="301"/>
      <c r="I46" s="386">
        <v>100</v>
      </c>
      <c r="J46" s="387">
        <v>100</v>
      </c>
      <c r="K46" s="387">
        <v>100</v>
      </c>
      <c r="L46" s="387">
        <v>100</v>
      </c>
      <c r="M46" s="387">
        <v>100</v>
      </c>
      <c r="N46" s="387">
        <v>100</v>
      </c>
      <c r="O46" s="387">
        <v>100</v>
      </c>
      <c r="P46" s="387">
        <v>100</v>
      </c>
      <c r="Q46" s="387">
        <v>100</v>
      </c>
      <c r="R46" s="387">
        <v>100</v>
      </c>
      <c r="S46" s="387">
        <v>100</v>
      </c>
      <c r="T46" s="387">
        <v>100</v>
      </c>
      <c r="U46" s="387">
        <v>100</v>
      </c>
      <c r="V46" s="387">
        <v>100</v>
      </c>
      <c r="W46" s="387">
        <v>100</v>
      </c>
      <c r="X46" s="387">
        <v>100</v>
      </c>
      <c r="Y46" s="387">
        <v>100</v>
      </c>
      <c r="Z46" s="387">
        <v>100</v>
      </c>
      <c r="AA46" s="387">
        <v>100</v>
      </c>
      <c r="AB46" s="387">
        <v>100</v>
      </c>
      <c r="AC46" s="387">
        <v>100</v>
      </c>
      <c r="AD46" s="387">
        <v>100</v>
      </c>
      <c r="AE46" s="387">
        <v>100</v>
      </c>
      <c r="AF46" s="387">
        <v>100</v>
      </c>
      <c r="AG46" s="387">
        <v>100</v>
      </c>
      <c r="AH46" s="387">
        <v>100</v>
      </c>
      <c r="AI46" s="387">
        <v>100</v>
      </c>
      <c r="AJ46" s="387">
        <v>100</v>
      </c>
      <c r="AK46" s="387">
        <v>100</v>
      </c>
      <c r="AL46" s="387">
        <v>100</v>
      </c>
      <c r="AM46" s="387">
        <v>100</v>
      </c>
      <c r="AN46" s="387">
        <v>100</v>
      </c>
      <c r="AO46" s="387">
        <v>100</v>
      </c>
      <c r="AP46" s="387">
        <v>100</v>
      </c>
      <c r="AQ46" s="388">
        <v>100</v>
      </c>
    </row>
    <row r="47" spans="2:43" ht="19.95" customHeight="1" x14ac:dyDescent="0.4">
      <c r="B47" s="296">
        <v>44</v>
      </c>
      <c r="C47" s="297" t="s">
        <v>104</v>
      </c>
      <c r="D47" s="297" t="s">
        <v>105</v>
      </c>
      <c r="E47" s="298" t="s">
        <v>1072</v>
      </c>
      <c r="F47" s="299" t="s">
        <v>2</v>
      </c>
      <c r="G47" s="379">
        <v>0</v>
      </c>
      <c r="H47" s="301"/>
      <c r="I47" s="386">
        <v>0</v>
      </c>
      <c r="J47" s="387">
        <v>0</v>
      </c>
      <c r="K47" s="387">
        <v>0</v>
      </c>
      <c r="L47" s="387">
        <v>0</v>
      </c>
      <c r="M47" s="387">
        <v>0</v>
      </c>
      <c r="N47" s="387">
        <v>0</v>
      </c>
      <c r="O47" s="387">
        <v>0</v>
      </c>
      <c r="P47" s="387">
        <v>0</v>
      </c>
      <c r="Q47" s="387">
        <v>0</v>
      </c>
      <c r="R47" s="387">
        <v>0</v>
      </c>
      <c r="S47" s="387">
        <v>0</v>
      </c>
      <c r="T47" s="387">
        <v>0</v>
      </c>
      <c r="U47" s="387">
        <v>0</v>
      </c>
      <c r="V47" s="387">
        <v>0</v>
      </c>
      <c r="W47" s="387">
        <v>0</v>
      </c>
      <c r="X47" s="387">
        <v>0</v>
      </c>
      <c r="Y47" s="387">
        <v>0</v>
      </c>
      <c r="Z47" s="387">
        <v>0</v>
      </c>
      <c r="AA47" s="387">
        <v>0</v>
      </c>
      <c r="AB47" s="387">
        <v>0</v>
      </c>
      <c r="AC47" s="387">
        <v>0</v>
      </c>
      <c r="AD47" s="387">
        <v>0</v>
      </c>
      <c r="AE47" s="387">
        <v>0</v>
      </c>
      <c r="AF47" s="387">
        <v>0</v>
      </c>
      <c r="AG47" s="387">
        <v>0</v>
      </c>
      <c r="AH47" s="387">
        <v>0</v>
      </c>
      <c r="AI47" s="387">
        <v>0</v>
      </c>
      <c r="AJ47" s="387">
        <v>0</v>
      </c>
      <c r="AK47" s="387">
        <v>0</v>
      </c>
      <c r="AL47" s="387">
        <v>0</v>
      </c>
      <c r="AM47" s="387">
        <v>0</v>
      </c>
      <c r="AN47" s="387">
        <v>0</v>
      </c>
      <c r="AO47" s="387">
        <v>0</v>
      </c>
      <c r="AP47" s="387">
        <v>0</v>
      </c>
      <c r="AQ47" s="388">
        <v>0</v>
      </c>
    </row>
    <row r="48" spans="2:43" ht="19.95" customHeight="1" x14ac:dyDescent="0.4">
      <c r="B48" s="296">
        <v>45</v>
      </c>
      <c r="C48" s="297" t="s">
        <v>106</v>
      </c>
      <c r="D48" s="297" t="s">
        <v>107</v>
      </c>
      <c r="E48" s="298" t="s">
        <v>1073</v>
      </c>
      <c r="F48" s="299" t="s">
        <v>2</v>
      </c>
      <c r="G48" s="379">
        <v>0</v>
      </c>
      <c r="H48" s="301"/>
      <c r="I48" s="386">
        <v>0</v>
      </c>
      <c r="J48" s="387">
        <v>0</v>
      </c>
      <c r="K48" s="387">
        <v>0</v>
      </c>
      <c r="L48" s="387">
        <v>0</v>
      </c>
      <c r="M48" s="387">
        <v>0</v>
      </c>
      <c r="N48" s="387">
        <v>0</v>
      </c>
      <c r="O48" s="387">
        <v>0</v>
      </c>
      <c r="P48" s="387">
        <v>0</v>
      </c>
      <c r="Q48" s="387">
        <v>0</v>
      </c>
      <c r="R48" s="387">
        <v>0</v>
      </c>
      <c r="S48" s="387">
        <v>0</v>
      </c>
      <c r="T48" s="387">
        <v>0</v>
      </c>
      <c r="U48" s="387">
        <v>0</v>
      </c>
      <c r="V48" s="387">
        <v>0</v>
      </c>
      <c r="W48" s="387">
        <v>0</v>
      </c>
      <c r="X48" s="387">
        <v>0</v>
      </c>
      <c r="Y48" s="387">
        <v>0</v>
      </c>
      <c r="Z48" s="387">
        <v>0</v>
      </c>
      <c r="AA48" s="387">
        <v>0</v>
      </c>
      <c r="AB48" s="387">
        <v>0</v>
      </c>
      <c r="AC48" s="387">
        <v>0</v>
      </c>
      <c r="AD48" s="387">
        <v>0</v>
      </c>
      <c r="AE48" s="387">
        <v>0</v>
      </c>
      <c r="AF48" s="387">
        <v>0</v>
      </c>
      <c r="AG48" s="387">
        <v>0</v>
      </c>
      <c r="AH48" s="387">
        <v>0</v>
      </c>
      <c r="AI48" s="387">
        <v>0</v>
      </c>
      <c r="AJ48" s="387">
        <v>0</v>
      </c>
      <c r="AK48" s="387">
        <v>0</v>
      </c>
      <c r="AL48" s="387">
        <v>0</v>
      </c>
      <c r="AM48" s="387">
        <v>0</v>
      </c>
      <c r="AN48" s="387">
        <v>0</v>
      </c>
      <c r="AO48" s="387">
        <v>0</v>
      </c>
      <c r="AP48" s="387">
        <v>0</v>
      </c>
      <c r="AQ48" s="388">
        <v>0</v>
      </c>
    </row>
    <row r="49" spans="2:43" ht="19.95" customHeight="1" x14ac:dyDescent="0.4">
      <c r="B49" s="296">
        <v>46</v>
      </c>
      <c r="C49" s="297" t="s">
        <v>108</v>
      </c>
      <c r="D49" s="297" t="s">
        <v>109</v>
      </c>
      <c r="E49" s="298" t="s">
        <v>1074</v>
      </c>
      <c r="F49" s="299" t="s">
        <v>64</v>
      </c>
      <c r="G49" s="379">
        <v>0</v>
      </c>
      <c r="H49" s="301"/>
      <c r="I49" s="386">
        <v>0</v>
      </c>
      <c r="J49" s="387">
        <v>0</v>
      </c>
      <c r="K49" s="387">
        <v>0</v>
      </c>
      <c r="L49" s="387">
        <v>0</v>
      </c>
      <c r="M49" s="387">
        <v>0</v>
      </c>
      <c r="N49" s="387">
        <v>0</v>
      </c>
      <c r="O49" s="387">
        <v>0</v>
      </c>
      <c r="P49" s="387">
        <v>0</v>
      </c>
      <c r="Q49" s="387">
        <v>0</v>
      </c>
      <c r="R49" s="387">
        <v>0</v>
      </c>
      <c r="S49" s="387">
        <v>0</v>
      </c>
      <c r="T49" s="387">
        <v>0</v>
      </c>
      <c r="U49" s="387">
        <v>0</v>
      </c>
      <c r="V49" s="387">
        <v>0</v>
      </c>
      <c r="W49" s="387">
        <v>0</v>
      </c>
      <c r="X49" s="387">
        <v>0</v>
      </c>
      <c r="Y49" s="387">
        <v>0</v>
      </c>
      <c r="Z49" s="387">
        <v>0</v>
      </c>
      <c r="AA49" s="387">
        <v>0</v>
      </c>
      <c r="AB49" s="387">
        <v>0</v>
      </c>
      <c r="AC49" s="387">
        <v>0</v>
      </c>
      <c r="AD49" s="387">
        <v>0</v>
      </c>
      <c r="AE49" s="387">
        <v>0</v>
      </c>
      <c r="AF49" s="387">
        <v>0</v>
      </c>
      <c r="AG49" s="387">
        <v>0</v>
      </c>
      <c r="AH49" s="387">
        <v>0</v>
      </c>
      <c r="AI49" s="387">
        <v>0</v>
      </c>
      <c r="AJ49" s="387">
        <v>0</v>
      </c>
      <c r="AK49" s="387">
        <v>0</v>
      </c>
      <c r="AL49" s="387">
        <v>0</v>
      </c>
      <c r="AM49" s="387">
        <v>0</v>
      </c>
      <c r="AN49" s="387">
        <v>0</v>
      </c>
      <c r="AO49" s="387">
        <v>0</v>
      </c>
      <c r="AP49" s="387">
        <v>0</v>
      </c>
      <c r="AQ49" s="388">
        <v>0</v>
      </c>
    </row>
    <row r="50" spans="2:43" ht="19.95" customHeight="1" x14ac:dyDescent="0.4">
      <c r="B50" s="296">
        <v>47</v>
      </c>
      <c r="C50" s="297" t="s">
        <v>110</v>
      </c>
      <c r="D50" s="297" t="s">
        <v>111</v>
      </c>
      <c r="E50" s="298" t="s">
        <v>1075</v>
      </c>
      <c r="F50" s="299" t="s">
        <v>64</v>
      </c>
      <c r="G50" s="379">
        <v>0</v>
      </c>
      <c r="H50" s="301"/>
      <c r="I50" s="386">
        <v>0</v>
      </c>
      <c r="J50" s="387">
        <v>0</v>
      </c>
      <c r="K50" s="387">
        <v>0</v>
      </c>
      <c r="L50" s="387">
        <v>0</v>
      </c>
      <c r="M50" s="387">
        <v>0</v>
      </c>
      <c r="N50" s="387">
        <v>0</v>
      </c>
      <c r="O50" s="387">
        <v>0</v>
      </c>
      <c r="P50" s="387">
        <v>0</v>
      </c>
      <c r="Q50" s="387">
        <v>0</v>
      </c>
      <c r="R50" s="387">
        <v>0</v>
      </c>
      <c r="S50" s="387">
        <v>0</v>
      </c>
      <c r="T50" s="387">
        <v>0</v>
      </c>
      <c r="U50" s="387">
        <v>0</v>
      </c>
      <c r="V50" s="387">
        <v>0</v>
      </c>
      <c r="W50" s="387">
        <v>0</v>
      </c>
      <c r="X50" s="387">
        <v>0</v>
      </c>
      <c r="Y50" s="387">
        <v>0</v>
      </c>
      <c r="Z50" s="387">
        <v>0</v>
      </c>
      <c r="AA50" s="387">
        <v>0</v>
      </c>
      <c r="AB50" s="387">
        <v>0</v>
      </c>
      <c r="AC50" s="387">
        <v>0</v>
      </c>
      <c r="AD50" s="387">
        <v>0</v>
      </c>
      <c r="AE50" s="387">
        <v>0</v>
      </c>
      <c r="AF50" s="387">
        <v>0</v>
      </c>
      <c r="AG50" s="387">
        <v>0</v>
      </c>
      <c r="AH50" s="387">
        <v>0</v>
      </c>
      <c r="AI50" s="387">
        <v>0</v>
      </c>
      <c r="AJ50" s="387">
        <v>0</v>
      </c>
      <c r="AK50" s="387">
        <v>0</v>
      </c>
      <c r="AL50" s="387">
        <v>0</v>
      </c>
      <c r="AM50" s="387">
        <v>0</v>
      </c>
      <c r="AN50" s="387">
        <v>0</v>
      </c>
      <c r="AO50" s="387">
        <v>0</v>
      </c>
      <c r="AP50" s="387">
        <v>0</v>
      </c>
      <c r="AQ50" s="388">
        <v>0</v>
      </c>
    </row>
    <row r="51" spans="2:43" ht="19.95" customHeight="1" x14ac:dyDescent="0.4">
      <c r="B51" s="296">
        <v>48</v>
      </c>
      <c r="C51" s="297" t="s">
        <v>112</v>
      </c>
      <c r="D51" s="297" t="s">
        <v>113</v>
      </c>
      <c r="E51" s="298" t="s">
        <v>1076</v>
      </c>
      <c r="F51" s="299" t="s">
        <v>7</v>
      </c>
      <c r="G51" s="379">
        <v>0</v>
      </c>
      <c r="H51" s="301"/>
      <c r="I51" s="386">
        <v>0</v>
      </c>
      <c r="J51" s="387">
        <v>0</v>
      </c>
      <c r="K51" s="387">
        <v>0</v>
      </c>
      <c r="L51" s="387">
        <v>0</v>
      </c>
      <c r="M51" s="387">
        <v>0</v>
      </c>
      <c r="N51" s="387">
        <v>0</v>
      </c>
      <c r="O51" s="387">
        <v>0</v>
      </c>
      <c r="P51" s="387">
        <v>0</v>
      </c>
      <c r="Q51" s="387">
        <v>0</v>
      </c>
      <c r="R51" s="387">
        <v>0</v>
      </c>
      <c r="S51" s="387">
        <v>0</v>
      </c>
      <c r="T51" s="387">
        <v>0</v>
      </c>
      <c r="U51" s="387">
        <v>0</v>
      </c>
      <c r="V51" s="387">
        <v>0</v>
      </c>
      <c r="W51" s="387">
        <v>0</v>
      </c>
      <c r="X51" s="387">
        <v>0</v>
      </c>
      <c r="Y51" s="387">
        <v>0</v>
      </c>
      <c r="Z51" s="387">
        <v>0</v>
      </c>
      <c r="AA51" s="387">
        <v>0</v>
      </c>
      <c r="AB51" s="387">
        <v>0</v>
      </c>
      <c r="AC51" s="387">
        <v>0</v>
      </c>
      <c r="AD51" s="387">
        <v>0</v>
      </c>
      <c r="AE51" s="387">
        <v>0</v>
      </c>
      <c r="AF51" s="387">
        <v>0</v>
      </c>
      <c r="AG51" s="387">
        <v>0</v>
      </c>
      <c r="AH51" s="387">
        <v>0</v>
      </c>
      <c r="AI51" s="387">
        <v>0</v>
      </c>
      <c r="AJ51" s="387">
        <v>0</v>
      </c>
      <c r="AK51" s="387">
        <v>0</v>
      </c>
      <c r="AL51" s="387">
        <v>0</v>
      </c>
      <c r="AM51" s="387">
        <v>0</v>
      </c>
      <c r="AN51" s="387">
        <v>0</v>
      </c>
      <c r="AO51" s="387">
        <v>0</v>
      </c>
      <c r="AP51" s="387">
        <v>0</v>
      </c>
      <c r="AQ51" s="388">
        <v>0</v>
      </c>
    </row>
    <row r="52" spans="2:43" ht="19.95" customHeight="1" thickBot="1" x14ac:dyDescent="0.45">
      <c r="B52" s="320">
        <v>49</v>
      </c>
      <c r="C52" s="321" t="s">
        <v>114</v>
      </c>
      <c r="D52" s="321" t="s">
        <v>115</v>
      </c>
      <c r="E52" s="322" t="s">
        <v>1077</v>
      </c>
      <c r="F52" s="323" t="s">
        <v>64</v>
      </c>
      <c r="G52" s="394">
        <v>0</v>
      </c>
      <c r="H52" s="395"/>
      <c r="I52" s="391">
        <v>0</v>
      </c>
      <c r="J52" s="392">
        <v>0</v>
      </c>
      <c r="K52" s="392">
        <v>0</v>
      </c>
      <c r="L52" s="392">
        <v>0</v>
      </c>
      <c r="M52" s="392">
        <v>0</v>
      </c>
      <c r="N52" s="392">
        <v>0</v>
      </c>
      <c r="O52" s="392">
        <v>0</v>
      </c>
      <c r="P52" s="392">
        <v>0</v>
      </c>
      <c r="Q52" s="392">
        <v>0</v>
      </c>
      <c r="R52" s="392">
        <v>0</v>
      </c>
      <c r="S52" s="392">
        <v>0</v>
      </c>
      <c r="T52" s="392">
        <v>0</v>
      </c>
      <c r="U52" s="392">
        <v>0</v>
      </c>
      <c r="V52" s="392">
        <v>0</v>
      </c>
      <c r="W52" s="392">
        <v>0</v>
      </c>
      <c r="X52" s="392">
        <v>0</v>
      </c>
      <c r="Y52" s="392">
        <v>0</v>
      </c>
      <c r="Z52" s="392">
        <v>0</v>
      </c>
      <c r="AA52" s="392">
        <v>0</v>
      </c>
      <c r="AB52" s="392">
        <v>0</v>
      </c>
      <c r="AC52" s="392">
        <v>0</v>
      </c>
      <c r="AD52" s="392">
        <v>0</v>
      </c>
      <c r="AE52" s="392">
        <v>0</v>
      </c>
      <c r="AF52" s="392">
        <v>0</v>
      </c>
      <c r="AG52" s="392">
        <v>0</v>
      </c>
      <c r="AH52" s="392">
        <v>0</v>
      </c>
      <c r="AI52" s="392">
        <v>0</v>
      </c>
      <c r="AJ52" s="392">
        <v>0</v>
      </c>
      <c r="AK52" s="392">
        <v>0</v>
      </c>
      <c r="AL52" s="392">
        <v>0</v>
      </c>
      <c r="AM52" s="392">
        <v>0</v>
      </c>
      <c r="AN52" s="392">
        <v>0</v>
      </c>
      <c r="AO52" s="392">
        <v>0</v>
      </c>
      <c r="AP52" s="392">
        <v>0</v>
      </c>
      <c r="AQ52" s="393">
        <v>0</v>
      </c>
    </row>
    <row r="53" spans="2:43" ht="19.95" customHeight="1" x14ac:dyDescent="0.4">
      <c r="B53" s="290">
        <v>50</v>
      </c>
      <c r="C53" s="291" t="s">
        <v>116</v>
      </c>
      <c r="D53" s="291" t="s">
        <v>117</v>
      </c>
      <c r="E53" s="292" t="s">
        <v>1079</v>
      </c>
      <c r="F53" s="293" t="s">
        <v>25</v>
      </c>
      <c r="G53" s="337" t="s">
        <v>70</v>
      </c>
      <c r="H53" s="338"/>
      <c r="I53" s="383" t="s">
        <v>70</v>
      </c>
      <c r="J53" s="384" t="s">
        <v>70</v>
      </c>
      <c r="K53" s="384" t="s">
        <v>70</v>
      </c>
      <c r="L53" s="384" t="s">
        <v>70</v>
      </c>
      <c r="M53" s="384" t="s">
        <v>70</v>
      </c>
      <c r="N53" s="384" t="s">
        <v>70</v>
      </c>
      <c r="O53" s="384" t="s">
        <v>70</v>
      </c>
      <c r="P53" s="384" t="s">
        <v>70</v>
      </c>
      <c r="Q53" s="384" t="s">
        <v>70</v>
      </c>
      <c r="R53" s="384" t="s">
        <v>70</v>
      </c>
      <c r="S53" s="384" t="s">
        <v>70</v>
      </c>
      <c r="T53" s="384" t="s">
        <v>70</v>
      </c>
      <c r="U53" s="384" t="s">
        <v>70</v>
      </c>
      <c r="V53" s="384" t="s">
        <v>70</v>
      </c>
      <c r="W53" s="384" t="s">
        <v>70</v>
      </c>
      <c r="X53" s="384" t="s">
        <v>70</v>
      </c>
      <c r="Y53" s="384" t="s">
        <v>70</v>
      </c>
      <c r="Z53" s="384" t="s">
        <v>70</v>
      </c>
      <c r="AA53" s="384" t="s">
        <v>70</v>
      </c>
      <c r="AB53" s="384" t="s">
        <v>70</v>
      </c>
      <c r="AC53" s="384" t="s">
        <v>70</v>
      </c>
      <c r="AD53" s="384" t="s">
        <v>70</v>
      </c>
      <c r="AE53" s="384" t="s">
        <v>70</v>
      </c>
      <c r="AF53" s="384" t="s">
        <v>70</v>
      </c>
      <c r="AG53" s="384" t="s">
        <v>70</v>
      </c>
      <c r="AH53" s="384" t="s">
        <v>70</v>
      </c>
      <c r="AI53" s="384" t="s">
        <v>70</v>
      </c>
      <c r="AJ53" s="384" t="s">
        <v>70</v>
      </c>
      <c r="AK53" s="384" t="s">
        <v>70</v>
      </c>
      <c r="AL53" s="384" t="s">
        <v>70</v>
      </c>
      <c r="AM53" s="384" t="s">
        <v>70</v>
      </c>
      <c r="AN53" s="384" t="s">
        <v>70</v>
      </c>
      <c r="AO53" s="384" t="s">
        <v>70</v>
      </c>
      <c r="AP53" s="384" t="s">
        <v>70</v>
      </c>
      <c r="AQ53" s="385" t="s">
        <v>70</v>
      </c>
    </row>
    <row r="54" spans="2:43" ht="19.95" customHeight="1" x14ac:dyDescent="0.4">
      <c r="B54" s="296">
        <v>51</v>
      </c>
      <c r="C54" s="297" t="s">
        <v>118</v>
      </c>
      <c r="D54" s="297" t="s">
        <v>119</v>
      </c>
      <c r="E54" s="298" t="s">
        <v>1080</v>
      </c>
      <c r="F54" s="299" t="s">
        <v>7</v>
      </c>
      <c r="G54" s="379">
        <v>0</v>
      </c>
      <c r="H54" s="301"/>
      <c r="I54" s="386">
        <v>0</v>
      </c>
      <c r="J54" s="387">
        <v>0</v>
      </c>
      <c r="K54" s="387">
        <v>0</v>
      </c>
      <c r="L54" s="387">
        <v>0</v>
      </c>
      <c r="M54" s="387">
        <v>0</v>
      </c>
      <c r="N54" s="387">
        <v>0</v>
      </c>
      <c r="O54" s="387">
        <v>0</v>
      </c>
      <c r="P54" s="387">
        <v>0</v>
      </c>
      <c r="Q54" s="387">
        <v>0</v>
      </c>
      <c r="R54" s="387">
        <v>0</v>
      </c>
      <c r="S54" s="387">
        <v>0</v>
      </c>
      <c r="T54" s="387">
        <v>0</v>
      </c>
      <c r="U54" s="387">
        <v>0</v>
      </c>
      <c r="V54" s="387">
        <v>0</v>
      </c>
      <c r="W54" s="387">
        <v>0</v>
      </c>
      <c r="X54" s="387">
        <v>0</v>
      </c>
      <c r="Y54" s="387">
        <v>0</v>
      </c>
      <c r="Z54" s="387">
        <v>0</v>
      </c>
      <c r="AA54" s="387">
        <v>0</v>
      </c>
      <c r="AB54" s="387">
        <v>0</v>
      </c>
      <c r="AC54" s="387">
        <v>0</v>
      </c>
      <c r="AD54" s="387">
        <v>0</v>
      </c>
      <c r="AE54" s="387">
        <v>0</v>
      </c>
      <c r="AF54" s="387">
        <v>0</v>
      </c>
      <c r="AG54" s="387">
        <v>0</v>
      </c>
      <c r="AH54" s="387">
        <v>0</v>
      </c>
      <c r="AI54" s="387">
        <v>0</v>
      </c>
      <c r="AJ54" s="387">
        <v>0</v>
      </c>
      <c r="AK54" s="387">
        <v>0</v>
      </c>
      <c r="AL54" s="387">
        <v>0</v>
      </c>
      <c r="AM54" s="387">
        <v>0</v>
      </c>
      <c r="AN54" s="387">
        <v>0</v>
      </c>
      <c r="AO54" s="387">
        <v>0</v>
      </c>
      <c r="AP54" s="387">
        <v>0</v>
      </c>
      <c r="AQ54" s="388">
        <v>0</v>
      </c>
    </row>
    <row r="55" spans="2:43" ht="19.95" customHeight="1" x14ac:dyDescent="0.4">
      <c r="B55" s="296">
        <v>52</v>
      </c>
      <c r="C55" s="297" t="s">
        <v>120</v>
      </c>
      <c r="D55" s="297" t="s">
        <v>121</v>
      </c>
      <c r="E55" s="298" t="s">
        <v>1081</v>
      </c>
      <c r="F55" s="299"/>
      <c r="G55" s="316" t="s">
        <v>2349</v>
      </c>
      <c r="H55" s="334"/>
      <c r="I55" s="281" t="s">
        <v>75</v>
      </c>
      <c r="J55" s="282" t="s">
        <v>75</v>
      </c>
      <c r="K55" s="282" t="s">
        <v>75</v>
      </c>
      <c r="L55" s="282" t="s">
        <v>75</v>
      </c>
      <c r="M55" s="282" t="s">
        <v>75</v>
      </c>
      <c r="N55" s="282" t="s">
        <v>75</v>
      </c>
      <c r="O55" s="282" t="s">
        <v>75</v>
      </c>
      <c r="P55" s="282" t="s">
        <v>75</v>
      </c>
      <c r="Q55" s="282" t="s">
        <v>75</v>
      </c>
      <c r="R55" s="282" t="s">
        <v>75</v>
      </c>
      <c r="S55" s="282" t="s">
        <v>75</v>
      </c>
      <c r="T55" s="282" t="s">
        <v>75</v>
      </c>
      <c r="U55" s="282" t="s">
        <v>75</v>
      </c>
      <c r="V55" s="282" t="s">
        <v>75</v>
      </c>
      <c r="W55" s="282" t="s">
        <v>75</v>
      </c>
      <c r="X55" s="282" t="s">
        <v>75</v>
      </c>
      <c r="Y55" s="282" t="s">
        <v>75</v>
      </c>
      <c r="Z55" s="282" t="s">
        <v>75</v>
      </c>
      <c r="AA55" s="282" t="s">
        <v>75</v>
      </c>
      <c r="AB55" s="282" t="s">
        <v>75</v>
      </c>
      <c r="AC55" s="282" t="s">
        <v>75</v>
      </c>
      <c r="AD55" s="282" t="s">
        <v>75</v>
      </c>
      <c r="AE55" s="282" t="s">
        <v>75</v>
      </c>
      <c r="AF55" s="282" t="s">
        <v>75</v>
      </c>
      <c r="AG55" s="282" t="s">
        <v>75</v>
      </c>
      <c r="AH55" s="282" t="s">
        <v>75</v>
      </c>
      <c r="AI55" s="282" t="s">
        <v>75</v>
      </c>
      <c r="AJ55" s="282" t="s">
        <v>75</v>
      </c>
      <c r="AK55" s="282" t="s">
        <v>75</v>
      </c>
      <c r="AL55" s="282" t="s">
        <v>75</v>
      </c>
      <c r="AM55" s="282" t="s">
        <v>75</v>
      </c>
      <c r="AN55" s="282" t="s">
        <v>75</v>
      </c>
      <c r="AO55" s="282" t="s">
        <v>75</v>
      </c>
      <c r="AP55" s="282" t="s">
        <v>75</v>
      </c>
      <c r="AQ55" s="283" t="s">
        <v>75</v>
      </c>
    </row>
    <row r="56" spans="2:43" ht="19.95" customHeight="1" x14ac:dyDescent="0.4">
      <c r="B56" s="296">
        <v>53</v>
      </c>
      <c r="C56" s="297" t="s">
        <v>122</v>
      </c>
      <c r="D56" s="297" t="s">
        <v>123</v>
      </c>
      <c r="E56" s="298" t="s">
        <v>1082</v>
      </c>
      <c r="F56" s="299" t="s">
        <v>64</v>
      </c>
      <c r="G56" s="379">
        <v>0</v>
      </c>
      <c r="H56" s="301"/>
      <c r="I56" s="386">
        <v>0</v>
      </c>
      <c r="J56" s="387">
        <v>0</v>
      </c>
      <c r="K56" s="387">
        <v>0</v>
      </c>
      <c r="L56" s="387">
        <v>0</v>
      </c>
      <c r="M56" s="387">
        <v>0</v>
      </c>
      <c r="N56" s="387">
        <v>0</v>
      </c>
      <c r="O56" s="387">
        <v>0</v>
      </c>
      <c r="P56" s="387">
        <v>0</v>
      </c>
      <c r="Q56" s="387">
        <v>0</v>
      </c>
      <c r="R56" s="387">
        <v>0</v>
      </c>
      <c r="S56" s="387">
        <v>0</v>
      </c>
      <c r="T56" s="387">
        <v>0</v>
      </c>
      <c r="U56" s="387">
        <v>0</v>
      </c>
      <c r="V56" s="387">
        <v>0</v>
      </c>
      <c r="W56" s="387">
        <v>0</v>
      </c>
      <c r="X56" s="387">
        <v>0</v>
      </c>
      <c r="Y56" s="387">
        <v>0</v>
      </c>
      <c r="Z56" s="387">
        <v>0</v>
      </c>
      <c r="AA56" s="387">
        <v>0</v>
      </c>
      <c r="AB56" s="387">
        <v>0</v>
      </c>
      <c r="AC56" s="387">
        <v>0</v>
      </c>
      <c r="AD56" s="387">
        <v>0</v>
      </c>
      <c r="AE56" s="387">
        <v>0</v>
      </c>
      <c r="AF56" s="387">
        <v>0</v>
      </c>
      <c r="AG56" s="387">
        <v>0</v>
      </c>
      <c r="AH56" s="387">
        <v>0</v>
      </c>
      <c r="AI56" s="387">
        <v>0</v>
      </c>
      <c r="AJ56" s="387">
        <v>0</v>
      </c>
      <c r="AK56" s="387">
        <v>0</v>
      </c>
      <c r="AL56" s="387">
        <v>0</v>
      </c>
      <c r="AM56" s="387">
        <v>0</v>
      </c>
      <c r="AN56" s="387">
        <v>0</v>
      </c>
      <c r="AO56" s="387">
        <v>0</v>
      </c>
      <c r="AP56" s="387">
        <v>0</v>
      </c>
      <c r="AQ56" s="388">
        <v>0</v>
      </c>
    </row>
    <row r="57" spans="2:43" ht="19.95" customHeight="1" x14ac:dyDescent="0.4">
      <c r="B57" s="296">
        <v>54</v>
      </c>
      <c r="C57" s="297" t="s">
        <v>124</v>
      </c>
      <c r="D57" s="297" t="s">
        <v>125</v>
      </c>
      <c r="E57" s="298" t="s">
        <v>1083</v>
      </c>
      <c r="F57" s="299" t="s">
        <v>64</v>
      </c>
      <c r="G57" s="379">
        <v>100</v>
      </c>
      <c r="H57" s="301"/>
      <c r="I57" s="386">
        <v>100</v>
      </c>
      <c r="J57" s="387">
        <v>100</v>
      </c>
      <c r="K57" s="387">
        <v>100</v>
      </c>
      <c r="L57" s="387">
        <v>100</v>
      </c>
      <c r="M57" s="387">
        <v>100</v>
      </c>
      <c r="N57" s="387">
        <v>100</v>
      </c>
      <c r="O57" s="387">
        <v>100</v>
      </c>
      <c r="P57" s="387">
        <v>100</v>
      </c>
      <c r="Q57" s="387">
        <v>100</v>
      </c>
      <c r="R57" s="387">
        <v>100</v>
      </c>
      <c r="S57" s="387">
        <v>100</v>
      </c>
      <c r="T57" s="387">
        <v>100</v>
      </c>
      <c r="U57" s="387">
        <v>100</v>
      </c>
      <c r="V57" s="387">
        <v>100</v>
      </c>
      <c r="W57" s="387">
        <v>100</v>
      </c>
      <c r="X57" s="387">
        <v>100</v>
      </c>
      <c r="Y57" s="387">
        <v>100</v>
      </c>
      <c r="Z57" s="387">
        <v>100</v>
      </c>
      <c r="AA57" s="387">
        <v>100</v>
      </c>
      <c r="AB57" s="387">
        <v>100</v>
      </c>
      <c r="AC57" s="387">
        <v>100</v>
      </c>
      <c r="AD57" s="387">
        <v>100</v>
      </c>
      <c r="AE57" s="387">
        <v>100</v>
      </c>
      <c r="AF57" s="387">
        <v>100</v>
      </c>
      <c r="AG57" s="387">
        <v>100</v>
      </c>
      <c r="AH57" s="387">
        <v>100</v>
      </c>
      <c r="AI57" s="387">
        <v>100</v>
      </c>
      <c r="AJ57" s="387">
        <v>100</v>
      </c>
      <c r="AK57" s="387">
        <v>100</v>
      </c>
      <c r="AL57" s="387">
        <v>100</v>
      </c>
      <c r="AM57" s="387">
        <v>100</v>
      </c>
      <c r="AN57" s="387">
        <v>100</v>
      </c>
      <c r="AO57" s="387">
        <v>100</v>
      </c>
      <c r="AP57" s="387">
        <v>100</v>
      </c>
      <c r="AQ57" s="388">
        <v>100</v>
      </c>
    </row>
    <row r="58" spans="2:43" ht="19.95" customHeight="1" thickBot="1" x14ac:dyDescent="0.45">
      <c r="B58" s="320">
        <v>55</v>
      </c>
      <c r="C58" s="321" t="s">
        <v>126</v>
      </c>
      <c r="D58" s="321" t="s">
        <v>127</v>
      </c>
      <c r="E58" s="322" t="s">
        <v>1084</v>
      </c>
      <c r="F58" s="323"/>
      <c r="G58" s="339" t="s">
        <v>2348</v>
      </c>
      <c r="H58" s="340"/>
      <c r="I58" s="371" t="s">
        <v>128</v>
      </c>
      <c r="J58" s="372" t="s">
        <v>128</v>
      </c>
      <c r="K58" s="372" t="s">
        <v>128</v>
      </c>
      <c r="L58" s="372" t="s">
        <v>128</v>
      </c>
      <c r="M58" s="372" t="s">
        <v>128</v>
      </c>
      <c r="N58" s="372" t="s">
        <v>128</v>
      </c>
      <c r="O58" s="372" t="s">
        <v>128</v>
      </c>
      <c r="P58" s="372" t="s">
        <v>128</v>
      </c>
      <c r="Q58" s="372" t="s">
        <v>128</v>
      </c>
      <c r="R58" s="372" t="s">
        <v>128</v>
      </c>
      <c r="S58" s="372" t="s">
        <v>128</v>
      </c>
      <c r="T58" s="372" t="s">
        <v>128</v>
      </c>
      <c r="U58" s="372" t="s">
        <v>128</v>
      </c>
      <c r="V58" s="372" t="s">
        <v>128</v>
      </c>
      <c r="W58" s="372" t="s">
        <v>128</v>
      </c>
      <c r="X58" s="372" t="s">
        <v>128</v>
      </c>
      <c r="Y58" s="372" t="s">
        <v>128</v>
      </c>
      <c r="Z58" s="372" t="s">
        <v>128</v>
      </c>
      <c r="AA58" s="372" t="s">
        <v>128</v>
      </c>
      <c r="AB58" s="372" t="s">
        <v>128</v>
      </c>
      <c r="AC58" s="372" t="s">
        <v>128</v>
      </c>
      <c r="AD58" s="372" t="s">
        <v>128</v>
      </c>
      <c r="AE58" s="372" t="s">
        <v>128</v>
      </c>
      <c r="AF58" s="372" t="s">
        <v>128</v>
      </c>
      <c r="AG58" s="372" t="s">
        <v>128</v>
      </c>
      <c r="AH58" s="372" t="s">
        <v>128</v>
      </c>
      <c r="AI58" s="372" t="s">
        <v>128</v>
      </c>
      <c r="AJ58" s="372" t="s">
        <v>128</v>
      </c>
      <c r="AK58" s="372" t="s">
        <v>128</v>
      </c>
      <c r="AL58" s="372" t="s">
        <v>128</v>
      </c>
      <c r="AM58" s="372" t="s">
        <v>128</v>
      </c>
      <c r="AN58" s="372" t="s">
        <v>128</v>
      </c>
      <c r="AO58" s="372" t="s">
        <v>128</v>
      </c>
      <c r="AP58" s="372" t="s">
        <v>128</v>
      </c>
      <c r="AQ58" s="373" t="s">
        <v>128</v>
      </c>
    </row>
    <row r="59" spans="2:43" ht="19.95" customHeight="1" x14ac:dyDescent="0.4">
      <c r="B59" s="290">
        <v>56</v>
      </c>
      <c r="C59" s="291" t="s">
        <v>129</v>
      </c>
      <c r="D59" s="291" t="s">
        <v>130</v>
      </c>
      <c r="E59" s="292" t="s">
        <v>1085</v>
      </c>
      <c r="F59" s="293" t="s">
        <v>25</v>
      </c>
      <c r="G59" s="344" t="s">
        <v>70</v>
      </c>
      <c r="H59" s="345"/>
      <c r="I59" s="383" t="s">
        <v>70</v>
      </c>
      <c r="J59" s="384" t="s">
        <v>70</v>
      </c>
      <c r="K59" s="384" t="s">
        <v>70</v>
      </c>
      <c r="L59" s="384" t="s">
        <v>70</v>
      </c>
      <c r="M59" s="384" t="s">
        <v>70</v>
      </c>
      <c r="N59" s="384" t="s">
        <v>70</v>
      </c>
      <c r="O59" s="384" t="s">
        <v>70</v>
      </c>
      <c r="P59" s="384" t="s">
        <v>70</v>
      </c>
      <c r="Q59" s="384" t="s">
        <v>70</v>
      </c>
      <c r="R59" s="384" t="s">
        <v>70</v>
      </c>
      <c r="S59" s="384" t="s">
        <v>70</v>
      </c>
      <c r="T59" s="384" t="s">
        <v>70</v>
      </c>
      <c r="U59" s="384" t="s">
        <v>70</v>
      </c>
      <c r="V59" s="384" t="s">
        <v>70</v>
      </c>
      <c r="W59" s="384" t="s">
        <v>70</v>
      </c>
      <c r="X59" s="384" t="s">
        <v>70</v>
      </c>
      <c r="Y59" s="384" t="s">
        <v>70</v>
      </c>
      <c r="Z59" s="384" t="s">
        <v>70</v>
      </c>
      <c r="AA59" s="384" t="s">
        <v>70</v>
      </c>
      <c r="AB59" s="384" t="s">
        <v>70</v>
      </c>
      <c r="AC59" s="384" t="s">
        <v>70</v>
      </c>
      <c r="AD59" s="384" t="s">
        <v>70</v>
      </c>
      <c r="AE59" s="384" t="s">
        <v>70</v>
      </c>
      <c r="AF59" s="384" t="s">
        <v>70</v>
      </c>
      <c r="AG59" s="384" t="s">
        <v>70</v>
      </c>
      <c r="AH59" s="384" t="s">
        <v>70</v>
      </c>
      <c r="AI59" s="384" t="s">
        <v>70</v>
      </c>
      <c r="AJ59" s="384" t="s">
        <v>70</v>
      </c>
      <c r="AK59" s="384" t="s">
        <v>70</v>
      </c>
      <c r="AL59" s="384" t="s">
        <v>70</v>
      </c>
      <c r="AM59" s="384" t="s">
        <v>70</v>
      </c>
      <c r="AN59" s="384" t="s">
        <v>70</v>
      </c>
      <c r="AO59" s="384" t="s">
        <v>70</v>
      </c>
      <c r="AP59" s="384" t="s">
        <v>70</v>
      </c>
      <c r="AQ59" s="385" t="s">
        <v>70</v>
      </c>
    </row>
    <row r="60" spans="2:43" ht="19.95" customHeight="1" x14ac:dyDescent="0.4">
      <c r="B60" s="296">
        <v>57</v>
      </c>
      <c r="C60" s="297" t="s">
        <v>131</v>
      </c>
      <c r="D60" s="297" t="s">
        <v>132</v>
      </c>
      <c r="E60" s="298" t="s">
        <v>1086</v>
      </c>
      <c r="F60" s="299" t="s">
        <v>7</v>
      </c>
      <c r="G60" s="379">
        <v>0</v>
      </c>
      <c r="H60" s="301"/>
      <c r="I60" s="386">
        <v>0</v>
      </c>
      <c r="J60" s="387">
        <v>0</v>
      </c>
      <c r="K60" s="387">
        <v>0</v>
      </c>
      <c r="L60" s="387">
        <v>0</v>
      </c>
      <c r="M60" s="387">
        <v>0</v>
      </c>
      <c r="N60" s="387">
        <v>0</v>
      </c>
      <c r="O60" s="387">
        <v>0</v>
      </c>
      <c r="P60" s="387">
        <v>0</v>
      </c>
      <c r="Q60" s="387">
        <v>0</v>
      </c>
      <c r="R60" s="387">
        <v>0</v>
      </c>
      <c r="S60" s="387">
        <v>0</v>
      </c>
      <c r="T60" s="387">
        <v>0</v>
      </c>
      <c r="U60" s="387">
        <v>0</v>
      </c>
      <c r="V60" s="387">
        <v>0</v>
      </c>
      <c r="W60" s="387">
        <v>0</v>
      </c>
      <c r="X60" s="387">
        <v>0</v>
      </c>
      <c r="Y60" s="387">
        <v>0</v>
      </c>
      <c r="Z60" s="387">
        <v>0</v>
      </c>
      <c r="AA60" s="387">
        <v>0</v>
      </c>
      <c r="AB60" s="387">
        <v>0</v>
      </c>
      <c r="AC60" s="387">
        <v>0</v>
      </c>
      <c r="AD60" s="387">
        <v>0</v>
      </c>
      <c r="AE60" s="387">
        <v>0</v>
      </c>
      <c r="AF60" s="387">
        <v>0</v>
      </c>
      <c r="AG60" s="387">
        <v>0</v>
      </c>
      <c r="AH60" s="387">
        <v>0</v>
      </c>
      <c r="AI60" s="387">
        <v>0</v>
      </c>
      <c r="AJ60" s="387">
        <v>0</v>
      </c>
      <c r="AK60" s="387">
        <v>0</v>
      </c>
      <c r="AL60" s="387">
        <v>0</v>
      </c>
      <c r="AM60" s="387">
        <v>0</v>
      </c>
      <c r="AN60" s="387">
        <v>0</v>
      </c>
      <c r="AO60" s="387">
        <v>0</v>
      </c>
      <c r="AP60" s="387">
        <v>0</v>
      </c>
      <c r="AQ60" s="388">
        <v>0</v>
      </c>
    </row>
    <row r="61" spans="2:43" ht="19.95" customHeight="1" x14ac:dyDescent="0.4">
      <c r="B61" s="296">
        <v>58</v>
      </c>
      <c r="C61" s="297" t="s">
        <v>133</v>
      </c>
      <c r="D61" s="297" t="s">
        <v>134</v>
      </c>
      <c r="E61" s="298" t="s">
        <v>1087</v>
      </c>
      <c r="F61" s="299"/>
      <c r="G61" s="316" t="s">
        <v>2349</v>
      </c>
      <c r="H61" s="334"/>
      <c r="I61" s="281" t="s">
        <v>75</v>
      </c>
      <c r="J61" s="282" t="s">
        <v>75</v>
      </c>
      <c r="K61" s="282" t="s">
        <v>75</v>
      </c>
      <c r="L61" s="282" t="s">
        <v>75</v>
      </c>
      <c r="M61" s="282" t="s">
        <v>75</v>
      </c>
      <c r="N61" s="282" t="s">
        <v>75</v>
      </c>
      <c r="O61" s="282" t="s">
        <v>75</v>
      </c>
      <c r="P61" s="282" t="s">
        <v>75</v>
      </c>
      <c r="Q61" s="282" t="s">
        <v>75</v>
      </c>
      <c r="R61" s="282" t="s">
        <v>75</v>
      </c>
      <c r="S61" s="282" t="s">
        <v>75</v>
      </c>
      <c r="T61" s="282" t="s">
        <v>75</v>
      </c>
      <c r="U61" s="282" t="s">
        <v>75</v>
      </c>
      <c r="V61" s="282" t="s">
        <v>75</v>
      </c>
      <c r="W61" s="282" t="s">
        <v>75</v>
      </c>
      <c r="X61" s="282" t="s">
        <v>75</v>
      </c>
      <c r="Y61" s="282" t="s">
        <v>75</v>
      </c>
      <c r="Z61" s="282" t="s">
        <v>75</v>
      </c>
      <c r="AA61" s="282" t="s">
        <v>75</v>
      </c>
      <c r="AB61" s="282" t="s">
        <v>75</v>
      </c>
      <c r="AC61" s="282" t="s">
        <v>75</v>
      </c>
      <c r="AD61" s="282" t="s">
        <v>75</v>
      </c>
      <c r="AE61" s="282" t="s">
        <v>75</v>
      </c>
      <c r="AF61" s="282" t="s">
        <v>75</v>
      </c>
      <c r="AG61" s="282" t="s">
        <v>75</v>
      </c>
      <c r="AH61" s="282" t="s">
        <v>75</v>
      </c>
      <c r="AI61" s="282" t="s">
        <v>75</v>
      </c>
      <c r="AJ61" s="282" t="s">
        <v>75</v>
      </c>
      <c r="AK61" s="282" t="s">
        <v>75</v>
      </c>
      <c r="AL61" s="282" t="s">
        <v>75</v>
      </c>
      <c r="AM61" s="282" t="s">
        <v>75</v>
      </c>
      <c r="AN61" s="282" t="s">
        <v>75</v>
      </c>
      <c r="AO61" s="282" t="s">
        <v>75</v>
      </c>
      <c r="AP61" s="282" t="s">
        <v>75</v>
      </c>
      <c r="AQ61" s="283" t="s">
        <v>75</v>
      </c>
    </row>
    <row r="62" spans="2:43" ht="19.95" customHeight="1" x14ac:dyDescent="0.4">
      <c r="B62" s="296">
        <v>59</v>
      </c>
      <c r="C62" s="297" t="s">
        <v>135</v>
      </c>
      <c r="D62" s="297" t="s">
        <v>136</v>
      </c>
      <c r="E62" s="298" t="s">
        <v>1088</v>
      </c>
      <c r="F62" s="299" t="s">
        <v>64</v>
      </c>
      <c r="G62" s="379">
        <v>20</v>
      </c>
      <c r="H62" s="301"/>
      <c r="I62" s="386">
        <v>20</v>
      </c>
      <c r="J62" s="387">
        <v>20</v>
      </c>
      <c r="K62" s="387">
        <v>20</v>
      </c>
      <c r="L62" s="387">
        <v>20</v>
      </c>
      <c r="M62" s="387">
        <v>20</v>
      </c>
      <c r="N62" s="387">
        <v>20</v>
      </c>
      <c r="O62" s="387">
        <v>20</v>
      </c>
      <c r="P62" s="387">
        <v>20</v>
      </c>
      <c r="Q62" s="387">
        <v>20</v>
      </c>
      <c r="R62" s="387">
        <v>20</v>
      </c>
      <c r="S62" s="387">
        <v>20</v>
      </c>
      <c r="T62" s="387">
        <v>20</v>
      </c>
      <c r="U62" s="387">
        <v>20</v>
      </c>
      <c r="V62" s="387">
        <v>20</v>
      </c>
      <c r="W62" s="387">
        <v>20</v>
      </c>
      <c r="X62" s="387">
        <v>20</v>
      </c>
      <c r="Y62" s="387">
        <v>20</v>
      </c>
      <c r="Z62" s="387">
        <v>20</v>
      </c>
      <c r="AA62" s="387">
        <v>20</v>
      </c>
      <c r="AB62" s="387">
        <v>20</v>
      </c>
      <c r="AC62" s="387">
        <v>20</v>
      </c>
      <c r="AD62" s="387">
        <v>20</v>
      </c>
      <c r="AE62" s="387">
        <v>20</v>
      </c>
      <c r="AF62" s="387">
        <v>20</v>
      </c>
      <c r="AG62" s="387">
        <v>20</v>
      </c>
      <c r="AH62" s="387">
        <v>20</v>
      </c>
      <c r="AI62" s="387">
        <v>20</v>
      </c>
      <c r="AJ62" s="387">
        <v>20</v>
      </c>
      <c r="AK62" s="387">
        <v>20</v>
      </c>
      <c r="AL62" s="387">
        <v>20</v>
      </c>
      <c r="AM62" s="387">
        <v>20</v>
      </c>
      <c r="AN62" s="387">
        <v>20</v>
      </c>
      <c r="AO62" s="387">
        <v>20</v>
      </c>
      <c r="AP62" s="387">
        <v>20</v>
      </c>
      <c r="AQ62" s="388">
        <v>20</v>
      </c>
    </row>
    <row r="63" spans="2:43" ht="19.95" customHeight="1" x14ac:dyDescent="0.4">
      <c r="B63" s="296">
        <v>60</v>
      </c>
      <c r="C63" s="297" t="s">
        <v>137</v>
      </c>
      <c r="D63" s="297" t="s">
        <v>138</v>
      </c>
      <c r="E63" s="298" t="s">
        <v>1089</v>
      </c>
      <c r="F63" s="299" t="s">
        <v>64</v>
      </c>
      <c r="G63" s="379">
        <v>100</v>
      </c>
      <c r="H63" s="301"/>
      <c r="I63" s="386">
        <v>100</v>
      </c>
      <c r="J63" s="387">
        <v>100</v>
      </c>
      <c r="K63" s="387">
        <v>100</v>
      </c>
      <c r="L63" s="387">
        <v>100</v>
      </c>
      <c r="M63" s="387">
        <v>100</v>
      </c>
      <c r="N63" s="387">
        <v>100</v>
      </c>
      <c r="O63" s="387">
        <v>100</v>
      </c>
      <c r="P63" s="387">
        <v>100</v>
      </c>
      <c r="Q63" s="387">
        <v>100</v>
      </c>
      <c r="R63" s="387">
        <v>100</v>
      </c>
      <c r="S63" s="387">
        <v>100</v>
      </c>
      <c r="T63" s="387">
        <v>100</v>
      </c>
      <c r="U63" s="387">
        <v>100</v>
      </c>
      <c r="V63" s="387">
        <v>100</v>
      </c>
      <c r="W63" s="387">
        <v>100</v>
      </c>
      <c r="X63" s="387">
        <v>100</v>
      </c>
      <c r="Y63" s="387">
        <v>100</v>
      </c>
      <c r="Z63" s="387">
        <v>100</v>
      </c>
      <c r="AA63" s="387">
        <v>100</v>
      </c>
      <c r="AB63" s="387">
        <v>100</v>
      </c>
      <c r="AC63" s="387">
        <v>100</v>
      </c>
      <c r="AD63" s="387">
        <v>100</v>
      </c>
      <c r="AE63" s="387">
        <v>100</v>
      </c>
      <c r="AF63" s="387">
        <v>100</v>
      </c>
      <c r="AG63" s="387">
        <v>100</v>
      </c>
      <c r="AH63" s="387">
        <v>100</v>
      </c>
      <c r="AI63" s="387">
        <v>100</v>
      </c>
      <c r="AJ63" s="387">
        <v>100</v>
      </c>
      <c r="AK63" s="387">
        <v>100</v>
      </c>
      <c r="AL63" s="387">
        <v>100</v>
      </c>
      <c r="AM63" s="387">
        <v>100</v>
      </c>
      <c r="AN63" s="387">
        <v>100</v>
      </c>
      <c r="AO63" s="387">
        <v>100</v>
      </c>
      <c r="AP63" s="387">
        <v>100</v>
      </c>
      <c r="AQ63" s="388">
        <v>100</v>
      </c>
    </row>
    <row r="64" spans="2:43" ht="19.95" customHeight="1" thickBot="1" x14ac:dyDescent="0.45">
      <c r="B64" s="320">
        <v>61</v>
      </c>
      <c r="C64" s="321" t="s">
        <v>139</v>
      </c>
      <c r="D64" s="321" t="s">
        <v>140</v>
      </c>
      <c r="E64" s="322" t="s">
        <v>1090</v>
      </c>
      <c r="F64" s="323"/>
      <c r="G64" s="335" t="s">
        <v>2348</v>
      </c>
      <c r="H64" s="336"/>
      <c r="I64" s="371" t="s">
        <v>128</v>
      </c>
      <c r="J64" s="372" t="s">
        <v>128</v>
      </c>
      <c r="K64" s="372" t="s">
        <v>128</v>
      </c>
      <c r="L64" s="372" t="s">
        <v>128</v>
      </c>
      <c r="M64" s="372" t="s">
        <v>128</v>
      </c>
      <c r="N64" s="372" t="s">
        <v>128</v>
      </c>
      <c r="O64" s="372" t="s">
        <v>128</v>
      </c>
      <c r="P64" s="372" t="s">
        <v>128</v>
      </c>
      <c r="Q64" s="372" t="s">
        <v>128</v>
      </c>
      <c r="R64" s="372" t="s">
        <v>128</v>
      </c>
      <c r="S64" s="372" t="s">
        <v>128</v>
      </c>
      <c r="T64" s="372" t="s">
        <v>128</v>
      </c>
      <c r="U64" s="372" t="s">
        <v>128</v>
      </c>
      <c r="V64" s="372" t="s">
        <v>128</v>
      </c>
      <c r="W64" s="372" t="s">
        <v>128</v>
      </c>
      <c r="X64" s="372" t="s">
        <v>128</v>
      </c>
      <c r="Y64" s="372" t="s">
        <v>128</v>
      </c>
      <c r="Z64" s="372" t="s">
        <v>128</v>
      </c>
      <c r="AA64" s="372" t="s">
        <v>128</v>
      </c>
      <c r="AB64" s="372" t="s">
        <v>128</v>
      </c>
      <c r="AC64" s="372" t="s">
        <v>128</v>
      </c>
      <c r="AD64" s="372" t="s">
        <v>128</v>
      </c>
      <c r="AE64" s="372" t="s">
        <v>128</v>
      </c>
      <c r="AF64" s="372" t="s">
        <v>128</v>
      </c>
      <c r="AG64" s="372" t="s">
        <v>128</v>
      </c>
      <c r="AH64" s="372" t="s">
        <v>128</v>
      </c>
      <c r="AI64" s="372" t="s">
        <v>128</v>
      </c>
      <c r="AJ64" s="372" t="s">
        <v>128</v>
      </c>
      <c r="AK64" s="372" t="s">
        <v>128</v>
      </c>
      <c r="AL64" s="372" t="s">
        <v>128</v>
      </c>
      <c r="AM64" s="372" t="s">
        <v>128</v>
      </c>
      <c r="AN64" s="372" t="s">
        <v>128</v>
      </c>
      <c r="AO64" s="372" t="s">
        <v>128</v>
      </c>
      <c r="AP64" s="372" t="s">
        <v>128</v>
      </c>
      <c r="AQ64" s="373" t="s">
        <v>128</v>
      </c>
    </row>
    <row r="65" spans="2:43" ht="19.95" customHeight="1" x14ac:dyDescent="0.4">
      <c r="B65" s="290">
        <v>62</v>
      </c>
      <c r="C65" s="291" t="s">
        <v>141</v>
      </c>
      <c r="D65" s="291" t="s">
        <v>142</v>
      </c>
      <c r="E65" s="292" t="s">
        <v>1092</v>
      </c>
      <c r="F65" s="293"/>
      <c r="G65" s="337" t="s">
        <v>2321</v>
      </c>
      <c r="H65" s="338"/>
      <c r="I65" s="383" t="s">
        <v>61</v>
      </c>
      <c r="J65" s="384" t="s">
        <v>61</v>
      </c>
      <c r="K65" s="384" t="s">
        <v>61</v>
      </c>
      <c r="L65" s="384" t="s">
        <v>61</v>
      </c>
      <c r="M65" s="384" t="s">
        <v>61</v>
      </c>
      <c r="N65" s="384" t="s">
        <v>61</v>
      </c>
      <c r="O65" s="384" t="s">
        <v>61</v>
      </c>
      <c r="P65" s="384" t="s">
        <v>61</v>
      </c>
      <c r="Q65" s="384" t="s">
        <v>61</v>
      </c>
      <c r="R65" s="384" t="s">
        <v>61</v>
      </c>
      <c r="S65" s="384" t="s">
        <v>61</v>
      </c>
      <c r="T65" s="384" t="s">
        <v>61</v>
      </c>
      <c r="U65" s="384" t="s">
        <v>61</v>
      </c>
      <c r="V65" s="384" t="s">
        <v>61</v>
      </c>
      <c r="W65" s="384" t="s">
        <v>61</v>
      </c>
      <c r="X65" s="384" t="s">
        <v>61</v>
      </c>
      <c r="Y65" s="384" t="s">
        <v>61</v>
      </c>
      <c r="Z65" s="384" t="s">
        <v>61</v>
      </c>
      <c r="AA65" s="384" t="s">
        <v>61</v>
      </c>
      <c r="AB65" s="384" t="s">
        <v>61</v>
      </c>
      <c r="AC65" s="384" t="s">
        <v>61</v>
      </c>
      <c r="AD65" s="384" t="s">
        <v>61</v>
      </c>
      <c r="AE65" s="384" t="s">
        <v>61</v>
      </c>
      <c r="AF65" s="384" t="s">
        <v>61</v>
      </c>
      <c r="AG65" s="384" t="s">
        <v>61</v>
      </c>
      <c r="AH65" s="384" t="s">
        <v>61</v>
      </c>
      <c r="AI65" s="384" t="s">
        <v>61</v>
      </c>
      <c r="AJ65" s="384" t="s">
        <v>61</v>
      </c>
      <c r="AK65" s="384" t="s">
        <v>61</v>
      </c>
      <c r="AL65" s="384" t="s">
        <v>61</v>
      </c>
      <c r="AM65" s="384" t="s">
        <v>61</v>
      </c>
      <c r="AN65" s="384" t="s">
        <v>61</v>
      </c>
      <c r="AO65" s="384" t="s">
        <v>61</v>
      </c>
      <c r="AP65" s="384" t="s">
        <v>61</v>
      </c>
      <c r="AQ65" s="385" t="s">
        <v>61</v>
      </c>
    </row>
    <row r="66" spans="2:43" ht="19.95" customHeight="1" x14ac:dyDescent="0.4">
      <c r="B66" s="296">
        <v>63</v>
      </c>
      <c r="C66" s="297" t="s">
        <v>143</v>
      </c>
      <c r="D66" s="297" t="s">
        <v>144</v>
      </c>
      <c r="E66" s="298" t="s">
        <v>1032</v>
      </c>
      <c r="F66" s="299"/>
      <c r="G66" s="316" t="s">
        <v>2321</v>
      </c>
      <c r="H66" s="334"/>
      <c r="I66" s="281" t="s">
        <v>61</v>
      </c>
      <c r="J66" s="282" t="s">
        <v>61</v>
      </c>
      <c r="K66" s="282" t="s">
        <v>61</v>
      </c>
      <c r="L66" s="282" t="s">
        <v>61</v>
      </c>
      <c r="M66" s="282" t="s">
        <v>61</v>
      </c>
      <c r="N66" s="282" t="s">
        <v>61</v>
      </c>
      <c r="O66" s="282" t="s">
        <v>61</v>
      </c>
      <c r="P66" s="282" t="s">
        <v>61</v>
      </c>
      <c r="Q66" s="282" t="s">
        <v>61</v>
      </c>
      <c r="R66" s="282" t="s">
        <v>61</v>
      </c>
      <c r="S66" s="282" t="s">
        <v>61</v>
      </c>
      <c r="T66" s="282" t="s">
        <v>61</v>
      </c>
      <c r="U66" s="282" t="s">
        <v>61</v>
      </c>
      <c r="V66" s="282" t="s">
        <v>61</v>
      </c>
      <c r="W66" s="282" t="s">
        <v>61</v>
      </c>
      <c r="X66" s="282" t="s">
        <v>61</v>
      </c>
      <c r="Y66" s="282" t="s">
        <v>61</v>
      </c>
      <c r="Z66" s="282" t="s">
        <v>61</v>
      </c>
      <c r="AA66" s="282" t="s">
        <v>61</v>
      </c>
      <c r="AB66" s="282" t="s">
        <v>61</v>
      </c>
      <c r="AC66" s="282" t="s">
        <v>61</v>
      </c>
      <c r="AD66" s="282" t="s">
        <v>61</v>
      </c>
      <c r="AE66" s="282" t="s">
        <v>61</v>
      </c>
      <c r="AF66" s="282" t="s">
        <v>61</v>
      </c>
      <c r="AG66" s="282" t="s">
        <v>61</v>
      </c>
      <c r="AH66" s="282" t="s">
        <v>61</v>
      </c>
      <c r="AI66" s="282" t="s">
        <v>61</v>
      </c>
      <c r="AJ66" s="282" t="s">
        <v>61</v>
      </c>
      <c r="AK66" s="282" t="s">
        <v>61</v>
      </c>
      <c r="AL66" s="282" t="s">
        <v>61</v>
      </c>
      <c r="AM66" s="282" t="s">
        <v>61</v>
      </c>
      <c r="AN66" s="282" t="s">
        <v>61</v>
      </c>
      <c r="AO66" s="282" t="s">
        <v>61</v>
      </c>
      <c r="AP66" s="282" t="s">
        <v>61</v>
      </c>
      <c r="AQ66" s="283" t="s">
        <v>61</v>
      </c>
    </row>
    <row r="67" spans="2:43" ht="19.95" customHeight="1" x14ac:dyDescent="0.4">
      <c r="B67" s="296">
        <v>64</v>
      </c>
      <c r="C67" s="297" t="s">
        <v>145</v>
      </c>
      <c r="D67" s="297" t="s">
        <v>146</v>
      </c>
      <c r="E67" s="298" t="s">
        <v>1093</v>
      </c>
      <c r="F67" s="299"/>
      <c r="G67" s="316" t="s">
        <v>2321</v>
      </c>
      <c r="H67" s="334"/>
      <c r="I67" s="281" t="s">
        <v>61</v>
      </c>
      <c r="J67" s="282" t="s">
        <v>61</v>
      </c>
      <c r="K67" s="282" t="s">
        <v>61</v>
      </c>
      <c r="L67" s="282" t="s">
        <v>61</v>
      </c>
      <c r="M67" s="282" t="s">
        <v>61</v>
      </c>
      <c r="N67" s="282" t="s">
        <v>61</v>
      </c>
      <c r="O67" s="282" t="s">
        <v>61</v>
      </c>
      <c r="P67" s="282" t="s">
        <v>61</v>
      </c>
      <c r="Q67" s="282" t="s">
        <v>61</v>
      </c>
      <c r="R67" s="282" t="s">
        <v>61</v>
      </c>
      <c r="S67" s="282" t="s">
        <v>61</v>
      </c>
      <c r="T67" s="282" t="s">
        <v>61</v>
      </c>
      <c r="U67" s="282" t="s">
        <v>61</v>
      </c>
      <c r="V67" s="282" t="s">
        <v>61</v>
      </c>
      <c r="W67" s="282" t="s">
        <v>61</v>
      </c>
      <c r="X67" s="282" t="s">
        <v>61</v>
      </c>
      <c r="Y67" s="282" t="s">
        <v>61</v>
      </c>
      <c r="Z67" s="282" t="s">
        <v>61</v>
      </c>
      <c r="AA67" s="282" t="s">
        <v>61</v>
      </c>
      <c r="AB67" s="282" t="s">
        <v>61</v>
      </c>
      <c r="AC67" s="282" t="s">
        <v>61</v>
      </c>
      <c r="AD67" s="282" t="s">
        <v>61</v>
      </c>
      <c r="AE67" s="282" t="s">
        <v>61</v>
      </c>
      <c r="AF67" s="282" t="s">
        <v>61</v>
      </c>
      <c r="AG67" s="282" t="s">
        <v>61</v>
      </c>
      <c r="AH67" s="282" t="s">
        <v>61</v>
      </c>
      <c r="AI67" s="282" t="s">
        <v>61</v>
      </c>
      <c r="AJ67" s="282" t="s">
        <v>61</v>
      </c>
      <c r="AK67" s="282" t="s">
        <v>61</v>
      </c>
      <c r="AL67" s="282" t="s">
        <v>61</v>
      </c>
      <c r="AM67" s="282" t="s">
        <v>61</v>
      </c>
      <c r="AN67" s="282" t="s">
        <v>61</v>
      </c>
      <c r="AO67" s="282" t="s">
        <v>61</v>
      </c>
      <c r="AP67" s="282" t="s">
        <v>61</v>
      </c>
      <c r="AQ67" s="283" t="s">
        <v>61</v>
      </c>
    </row>
    <row r="68" spans="2:43" ht="19.95" customHeight="1" x14ac:dyDescent="0.4">
      <c r="B68" s="296">
        <v>65</v>
      </c>
      <c r="C68" s="297" t="s">
        <v>147</v>
      </c>
      <c r="D68" s="297" t="s">
        <v>148</v>
      </c>
      <c r="E68" s="298" t="s">
        <v>1094</v>
      </c>
      <c r="F68" s="299"/>
      <c r="G68" s="316" t="s">
        <v>2321</v>
      </c>
      <c r="H68" s="334"/>
      <c r="I68" s="281" t="s">
        <v>61</v>
      </c>
      <c r="J68" s="282" t="s">
        <v>61</v>
      </c>
      <c r="K68" s="282" t="s">
        <v>61</v>
      </c>
      <c r="L68" s="282" t="s">
        <v>61</v>
      </c>
      <c r="M68" s="282" t="s">
        <v>61</v>
      </c>
      <c r="N68" s="282" t="s">
        <v>61</v>
      </c>
      <c r="O68" s="282" t="s">
        <v>61</v>
      </c>
      <c r="P68" s="282" t="s">
        <v>61</v>
      </c>
      <c r="Q68" s="282" t="s">
        <v>61</v>
      </c>
      <c r="R68" s="282" t="s">
        <v>61</v>
      </c>
      <c r="S68" s="282" t="s">
        <v>61</v>
      </c>
      <c r="T68" s="282" t="s">
        <v>61</v>
      </c>
      <c r="U68" s="282" t="s">
        <v>61</v>
      </c>
      <c r="V68" s="282" t="s">
        <v>61</v>
      </c>
      <c r="W68" s="282" t="s">
        <v>61</v>
      </c>
      <c r="X68" s="282" t="s">
        <v>61</v>
      </c>
      <c r="Y68" s="282" t="s">
        <v>61</v>
      </c>
      <c r="Z68" s="282" t="s">
        <v>61</v>
      </c>
      <c r="AA68" s="282" t="s">
        <v>61</v>
      </c>
      <c r="AB68" s="282" t="s">
        <v>61</v>
      </c>
      <c r="AC68" s="282" t="s">
        <v>61</v>
      </c>
      <c r="AD68" s="282" t="s">
        <v>61</v>
      </c>
      <c r="AE68" s="282" t="s">
        <v>61</v>
      </c>
      <c r="AF68" s="282" t="s">
        <v>61</v>
      </c>
      <c r="AG68" s="282" t="s">
        <v>61</v>
      </c>
      <c r="AH68" s="282" t="s">
        <v>61</v>
      </c>
      <c r="AI68" s="282" t="s">
        <v>61</v>
      </c>
      <c r="AJ68" s="282" t="s">
        <v>61</v>
      </c>
      <c r="AK68" s="282" t="s">
        <v>61</v>
      </c>
      <c r="AL68" s="282" t="s">
        <v>61</v>
      </c>
      <c r="AM68" s="282" t="s">
        <v>61</v>
      </c>
      <c r="AN68" s="282" t="s">
        <v>61</v>
      </c>
      <c r="AO68" s="282" t="s">
        <v>61</v>
      </c>
      <c r="AP68" s="282" t="s">
        <v>61</v>
      </c>
      <c r="AQ68" s="283" t="s">
        <v>61</v>
      </c>
    </row>
    <row r="69" spans="2:43" ht="19.95" customHeight="1" x14ac:dyDescent="0.4">
      <c r="B69" s="296">
        <v>66</v>
      </c>
      <c r="C69" s="297" t="s">
        <v>149</v>
      </c>
      <c r="D69" s="297" t="s">
        <v>150</v>
      </c>
      <c r="E69" s="298" t="s">
        <v>1095</v>
      </c>
      <c r="F69" s="299"/>
      <c r="G69" s="316" t="s">
        <v>2321</v>
      </c>
      <c r="H69" s="334"/>
      <c r="I69" s="281" t="s">
        <v>61</v>
      </c>
      <c r="J69" s="282" t="s">
        <v>61</v>
      </c>
      <c r="K69" s="282" t="s">
        <v>61</v>
      </c>
      <c r="L69" s="282" t="s">
        <v>61</v>
      </c>
      <c r="M69" s="282" t="s">
        <v>61</v>
      </c>
      <c r="N69" s="282" t="s">
        <v>61</v>
      </c>
      <c r="O69" s="282" t="s">
        <v>61</v>
      </c>
      <c r="P69" s="282" t="s">
        <v>61</v>
      </c>
      <c r="Q69" s="282" t="s">
        <v>61</v>
      </c>
      <c r="R69" s="282" t="s">
        <v>61</v>
      </c>
      <c r="S69" s="282" t="s">
        <v>61</v>
      </c>
      <c r="T69" s="282" t="s">
        <v>61</v>
      </c>
      <c r="U69" s="282" t="s">
        <v>61</v>
      </c>
      <c r="V69" s="282" t="s">
        <v>61</v>
      </c>
      <c r="W69" s="282" t="s">
        <v>61</v>
      </c>
      <c r="X69" s="282" t="s">
        <v>61</v>
      </c>
      <c r="Y69" s="282" t="s">
        <v>61</v>
      </c>
      <c r="Z69" s="282" t="s">
        <v>61</v>
      </c>
      <c r="AA69" s="282" t="s">
        <v>61</v>
      </c>
      <c r="AB69" s="282" t="s">
        <v>61</v>
      </c>
      <c r="AC69" s="282" t="s">
        <v>61</v>
      </c>
      <c r="AD69" s="282" t="s">
        <v>61</v>
      </c>
      <c r="AE69" s="282" t="s">
        <v>61</v>
      </c>
      <c r="AF69" s="282" t="s">
        <v>61</v>
      </c>
      <c r="AG69" s="282" t="s">
        <v>61</v>
      </c>
      <c r="AH69" s="282" t="s">
        <v>61</v>
      </c>
      <c r="AI69" s="282" t="s">
        <v>61</v>
      </c>
      <c r="AJ69" s="282" t="s">
        <v>61</v>
      </c>
      <c r="AK69" s="282" t="s">
        <v>61</v>
      </c>
      <c r="AL69" s="282" t="s">
        <v>61</v>
      </c>
      <c r="AM69" s="282" t="s">
        <v>61</v>
      </c>
      <c r="AN69" s="282" t="s">
        <v>61</v>
      </c>
      <c r="AO69" s="282" t="s">
        <v>61</v>
      </c>
      <c r="AP69" s="282" t="s">
        <v>61</v>
      </c>
      <c r="AQ69" s="283" t="s">
        <v>61</v>
      </c>
    </row>
    <row r="70" spans="2:43" ht="19.95" customHeight="1" x14ac:dyDescent="0.4">
      <c r="B70" s="296">
        <v>67</v>
      </c>
      <c r="C70" s="297" t="s">
        <v>151</v>
      </c>
      <c r="D70" s="297" t="s">
        <v>152</v>
      </c>
      <c r="E70" s="298" t="s">
        <v>1096</v>
      </c>
      <c r="F70" s="299"/>
      <c r="G70" s="316" t="s">
        <v>2321</v>
      </c>
      <c r="H70" s="334"/>
      <c r="I70" s="281" t="s">
        <v>61</v>
      </c>
      <c r="J70" s="282" t="s">
        <v>61</v>
      </c>
      <c r="K70" s="282" t="s">
        <v>61</v>
      </c>
      <c r="L70" s="282" t="s">
        <v>61</v>
      </c>
      <c r="M70" s="282" t="s">
        <v>61</v>
      </c>
      <c r="N70" s="282" t="s">
        <v>61</v>
      </c>
      <c r="O70" s="282" t="s">
        <v>61</v>
      </c>
      <c r="P70" s="282" t="s">
        <v>61</v>
      </c>
      <c r="Q70" s="282" t="s">
        <v>61</v>
      </c>
      <c r="R70" s="282" t="s">
        <v>61</v>
      </c>
      <c r="S70" s="282" t="s">
        <v>61</v>
      </c>
      <c r="T70" s="282" t="s">
        <v>61</v>
      </c>
      <c r="U70" s="282" t="s">
        <v>61</v>
      </c>
      <c r="V70" s="282" t="s">
        <v>61</v>
      </c>
      <c r="W70" s="282" t="s">
        <v>61</v>
      </c>
      <c r="X70" s="282" t="s">
        <v>61</v>
      </c>
      <c r="Y70" s="282" t="s">
        <v>61</v>
      </c>
      <c r="Z70" s="282" t="s">
        <v>61</v>
      </c>
      <c r="AA70" s="282" t="s">
        <v>61</v>
      </c>
      <c r="AB70" s="282" t="s">
        <v>61</v>
      </c>
      <c r="AC70" s="282" t="s">
        <v>61</v>
      </c>
      <c r="AD70" s="282" t="s">
        <v>61</v>
      </c>
      <c r="AE70" s="282" t="s">
        <v>61</v>
      </c>
      <c r="AF70" s="282" t="s">
        <v>61</v>
      </c>
      <c r="AG70" s="282" t="s">
        <v>61</v>
      </c>
      <c r="AH70" s="282" t="s">
        <v>61</v>
      </c>
      <c r="AI70" s="282" t="s">
        <v>61</v>
      </c>
      <c r="AJ70" s="282" t="s">
        <v>61</v>
      </c>
      <c r="AK70" s="282" t="s">
        <v>61</v>
      </c>
      <c r="AL70" s="282" t="s">
        <v>61</v>
      </c>
      <c r="AM70" s="282" t="s">
        <v>61</v>
      </c>
      <c r="AN70" s="282" t="s">
        <v>61</v>
      </c>
      <c r="AO70" s="282" t="s">
        <v>61</v>
      </c>
      <c r="AP70" s="282" t="s">
        <v>61</v>
      </c>
      <c r="AQ70" s="283" t="s">
        <v>61</v>
      </c>
    </row>
    <row r="71" spans="2:43" ht="19.95" customHeight="1" x14ac:dyDescent="0.4">
      <c r="B71" s="296">
        <v>68</v>
      </c>
      <c r="C71" s="297" t="s">
        <v>153</v>
      </c>
      <c r="D71" s="297" t="s">
        <v>154</v>
      </c>
      <c r="E71" s="298" t="s">
        <v>1097</v>
      </c>
      <c r="F71" s="299"/>
      <c r="G71" s="316" t="s">
        <v>2321</v>
      </c>
      <c r="H71" s="334"/>
      <c r="I71" s="281" t="s">
        <v>61</v>
      </c>
      <c r="J71" s="282" t="s">
        <v>61</v>
      </c>
      <c r="K71" s="282" t="s">
        <v>61</v>
      </c>
      <c r="L71" s="282" t="s">
        <v>61</v>
      </c>
      <c r="M71" s="282" t="s">
        <v>61</v>
      </c>
      <c r="N71" s="282" t="s">
        <v>61</v>
      </c>
      <c r="O71" s="282" t="s">
        <v>61</v>
      </c>
      <c r="P71" s="282" t="s">
        <v>61</v>
      </c>
      <c r="Q71" s="282" t="s">
        <v>61</v>
      </c>
      <c r="R71" s="282" t="s">
        <v>61</v>
      </c>
      <c r="S71" s="282" t="s">
        <v>61</v>
      </c>
      <c r="T71" s="282" t="s">
        <v>61</v>
      </c>
      <c r="U71" s="282" t="s">
        <v>61</v>
      </c>
      <c r="V71" s="282" t="s">
        <v>61</v>
      </c>
      <c r="W71" s="282" t="s">
        <v>61</v>
      </c>
      <c r="X71" s="282" t="s">
        <v>61</v>
      </c>
      <c r="Y71" s="282" t="s">
        <v>61</v>
      </c>
      <c r="Z71" s="282" t="s">
        <v>61</v>
      </c>
      <c r="AA71" s="282" t="s">
        <v>61</v>
      </c>
      <c r="AB71" s="282" t="s">
        <v>61</v>
      </c>
      <c r="AC71" s="282" t="s">
        <v>61</v>
      </c>
      <c r="AD71" s="282" t="s">
        <v>61</v>
      </c>
      <c r="AE71" s="282" t="s">
        <v>61</v>
      </c>
      <c r="AF71" s="282" t="s">
        <v>61</v>
      </c>
      <c r="AG71" s="282" t="s">
        <v>61</v>
      </c>
      <c r="AH71" s="282" t="s">
        <v>61</v>
      </c>
      <c r="AI71" s="282" t="s">
        <v>61</v>
      </c>
      <c r="AJ71" s="282" t="s">
        <v>61</v>
      </c>
      <c r="AK71" s="282" t="s">
        <v>61</v>
      </c>
      <c r="AL71" s="282" t="s">
        <v>61</v>
      </c>
      <c r="AM71" s="282" t="s">
        <v>61</v>
      </c>
      <c r="AN71" s="282" t="s">
        <v>61</v>
      </c>
      <c r="AO71" s="282" t="s">
        <v>61</v>
      </c>
      <c r="AP71" s="282" t="s">
        <v>61</v>
      </c>
      <c r="AQ71" s="283" t="s">
        <v>61</v>
      </c>
    </row>
    <row r="72" spans="2:43" ht="19.95" customHeight="1" thickBot="1" x14ac:dyDescent="0.45">
      <c r="B72" s="320">
        <v>69</v>
      </c>
      <c r="C72" s="321" t="s">
        <v>155</v>
      </c>
      <c r="D72" s="321" t="s">
        <v>156</v>
      </c>
      <c r="E72" s="322" t="s">
        <v>1098</v>
      </c>
      <c r="F72" s="323"/>
      <c r="G72" s="339" t="s">
        <v>2321</v>
      </c>
      <c r="H72" s="340"/>
      <c r="I72" s="371" t="s">
        <v>61</v>
      </c>
      <c r="J72" s="372" t="s">
        <v>61</v>
      </c>
      <c r="K72" s="372" t="s">
        <v>61</v>
      </c>
      <c r="L72" s="372" t="s">
        <v>61</v>
      </c>
      <c r="M72" s="372" t="s">
        <v>61</v>
      </c>
      <c r="N72" s="372" t="s">
        <v>61</v>
      </c>
      <c r="O72" s="372" t="s">
        <v>61</v>
      </c>
      <c r="P72" s="372" t="s">
        <v>61</v>
      </c>
      <c r="Q72" s="372" t="s">
        <v>61</v>
      </c>
      <c r="R72" s="372" t="s">
        <v>61</v>
      </c>
      <c r="S72" s="372" t="s">
        <v>61</v>
      </c>
      <c r="T72" s="372" t="s">
        <v>61</v>
      </c>
      <c r="U72" s="372" t="s">
        <v>61</v>
      </c>
      <c r="V72" s="372" t="s">
        <v>61</v>
      </c>
      <c r="W72" s="372" t="s">
        <v>61</v>
      </c>
      <c r="X72" s="372" t="s">
        <v>61</v>
      </c>
      <c r="Y72" s="372" t="s">
        <v>61</v>
      </c>
      <c r="Z72" s="372" t="s">
        <v>61</v>
      </c>
      <c r="AA72" s="372" t="s">
        <v>61</v>
      </c>
      <c r="AB72" s="372" t="s">
        <v>61</v>
      </c>
      <c r="AC72" s="372" t="s">
        <v>61</v>
      </c>
      <c r="AD72" s="372" t="s">
        <v>61</v>
      </c>
      <c r="AE72" s="372" t="s">
        <v>61</v>
      </c>
      <c r="AF72" s="372" t="s">
        <v>61</v>
      </c>
      <c r="AG72" s="372" t="s">
        <v>61</v>
      </c>
      <c r="AH72" s="372" t="s">
        <v>61</v>
      </c>
      <c r="AI72" s="372" t="s">
        <v>61</v>
      </c>
      <c r="AJ72" s="372" t="s">
        <v>61</v>
      </c>
      <c r="AK72" s="372" t="s">
        <v>61</v>
      </c>
      <c r="AL72" s="372" t="s">
        <v>61</v>
      </c>
      <c r="AM72" s="372" t="s">
        <v>61</v>
      </c>
      <c r="AN72" s="372" t="s">
        <v>61</v>
      </c>
      <c r="AO72" s="372" t="s">
        <v>61</v>
      </c>
      <c r="AP72" s="372" t="s">
        <v>61</v>
      </c>
      <c r="AQ72" s="373" t="s">
        <v>61</v>
      </c>
    </row>
    <row r="73" spans="2:43" ht="19.95" customHeight="1" x14ac:dyDescent="0.4">
      <c r="B73" s="290">
        <v>70</v>
      </c>
      <c r="C73" s="291" t="s">
        <v>157</v>
      </c>
      <c r="D73" s="291" t="s">
        <v>158</v>
      </c>
      <c r="E73" s="292" t="s">
        <v>1099</v>
      </c>
      <c r="F73" s="293" t="s">
        <v>25</v>
      </c>
      <c r="G73" s="328" t="s">
        <v>159</v>
      </c>
      <c r="H73" s="1041" t="s">
        <v>2248</v>
      </c>
      <c r="I73" s="346" t="str">
        <f>'3_운전방안(1)'!$Y$7</f>
        <v>DigIN:A.1</v>
      </c>
      <c r="J73" s="347" t="str">
        <f>'3_운전방안(1)'!$Y$8</f>
        <v>DigIN:A.1</v>
      </c>
      <c r="K73" s="347" t="str">
        <f>'3_운전방안(1)'!$Y$9</f>
        <v>DigIN:A.1</v>
      </c>
      <c r="L73" s="347" t="str">
        <f>'3_운전방안(1)'!$Y$10</f>
        <v>DigIN:A.1</v>
      </c>
      <c r="M73" s="347" t="str">
        <f>'3_운전방안(1)'!$Y$11</f>
        <v>DigIN:A.1</v>
      </c>
      <c r="N73" s="347" t="str">
        <f>'3_운전방안(1)'!$Y$12</f>
        <v>DigIN:A.1</v>
      </c>
      <c r="O73" s="347" t="str">
        <f>'3_운전방안(1)'!$Y$13</f>
        <v>DigIN:A.1</v>
      </c>
      <c r="P73" s="347" t="str">
        <f>'3_운전방안(1)'!$Y$14</f>
        <v>DigIN:A.1</v>
      </c>
      <c r="Q73" s="347" t="str">
        <f>'3_운전방안(1)'!$Y$15</f>
        <v>DigIN:A.1</v>
      </c>
      <c r="R73" s="347" t="str">
        <f>'3_운전방안(1)'!$Y$16</f>
        <v>DigIN:A.1</v>
      </c>
      <c r="S73" s="347" t="str">
        <f>'3_운전방안(1)'!$Y$17</f>
        <v>DigIN:A.1</v>
      </c>
      <c r="T73" s="347" t="str">
        <f>'3_운전방안(1)'!$Y$18</f>
        <v>DigIN:A.1</v>
      </c>
      <c r="U73" s="347" t="str">
        <f>'3_운전방안(1)'!$Y$19</f>
        <v>DigIN:A.1</v>
      </c>
      <c r="V73" s="347" t="str">
        <f>'3_운전방안(1)'!$Y$20</f>
        <v>DigIN:A.1</v>
      </c>
      <c r="W73" s="347" t="str">
        <f>'3_운전방안(1)'!$Y$21</f>
        <v>DigIN:A.1</v>
      </c>
      <c r="X73" s="347" t="str">
        <f>'3_운전방안(1)'!$Y$22</f>
        <v>DigIN:A.1</v>
      </c>
      <c r="Y73" s="347" t="str">
        <f>'3_운전방안(1)'!$Y$23</f>
        <v>DigIN:A.1</v>
      </c>
      <c r="Z73" s="347" t="str">
        <f>'3_운전방안(1)'!$Y$24</f>
        <v>DigIN:A.1</v>
      </c>
      <c r="AA73" s="347" t="str">
        <f>'3_운전방안(1)'!$Y$25</f>
        <v>DigIN:A.1</v>
      </c>
      <c r="AB73" s="347" t="str">
        <f>'3_운전방안(1)'!$Y$26</f>
        <v>DigIN:A.1</v>
      </c>
      <c r="AC73" s="347" t="str">
        <f>'3_운전방안(1)'!$Y$27</f>
        <v>DigIN:A.1</v>
      </c>
      <c r="AD73" s="347" t="str">
        <f>'3_운전방안(1)'!$Y$28</f>
        <v>DigIN:A.1</v>
      </c>
      <c r="AE73" s="347" t="str">
        <f>'3_운전방안(1)'!$Y$29</f>
        <v>DigIN:A.1</v>
      </c>
      <c r="AF73" s="347" t="str">
        <f>'3_운전방안(1)'!$Y$30</f>
        <v>DigIN:A.1</v>
      </c>
      <c r="AG73" s="347" t="str">
        <f>'3_운전방안(1)'!$Y$31</f>
        <v>DigIN:A.1</v>
      </c>
      <c r="AH73" s="347" t="str">
        <f>'3_운전방안(1)'!$Y$32</f>
        <v>DigIN:A.1</v>
      </c>
      <c r="AI73" s="347" t="str">
        <f>'3_운전방안(1)'!$Y$33</f>
        <v>DigIN:A.1</v>
      </c>
      <c r="AJ73" s="347" t="str">
        <f>'3_운전방안(1)'!$Y$34</f>
        <v>DigIN:A.1</v>
      </c>
      <c r="AK73" s="347" t="str">
        <f>'3_운전방안(1)'!$Y$35</f>
        <v>DigIN:A.1</v>
      </c>
      <c r="AL73" s="347" t="str">
        <f>'3_운전방안(1)'!$Y$36</f>
        <v>DigIN:A.1</v>
      </c>
      <c r="AM73" s="347" t="str">
        <f>'3_운전방안(1)'!$Y$37</f>
        <v>DigIN:A.1</v>
      </c>
      <c r="AN73" s="347" t="str">
        <f>'3_운전방안(1)'!$Y$38</f>
        <v>DigIN:A.1</v>
      </c>
      <c r="AO73" s="347" t="str">
        <f>'3_운전방안(1)'!$Y$39</f>
        <v>DigIN:A.1</v>
      </c>
      <c r="AP73" s="347" t="str">
        <f>'3_운전방안(1)'!$Y$40</f>
        <v>DigIN:A.1</v>
      </c>
      <c r="AQ73" s="348" t="str">
        <f>'3_운전방안(1)'!$Y$41</f>
        <v>DigIN:A.1</v>
      </c>
    </row>
    <row r="74" spans="2:43" ht="19.95" customHeight="1" x14ac:dyDescent="0.4">
      <c r="B74" s="296">
        <v>71</v>
      </c>
      <c r="C74" s="297" t="s">
        <v>161</v>
      </c>
      <c r="D74" s="297" t="s">
        <v>162</v>
      </c>
      <c r="E74" s="298" t="s">
        <v>1100</v>
      </c>
      <c r="F74" s="299" t="s">
        <v>25</v>
      </c>
      <c r="G74" s="311" t="s">
        <v>163</v>
      </c>
      <c r="H74" s="1040"/>
      <c r="I74" s="312" t="str">
        <f>'3_운전방안(1)'!$Z$7</f>
        <v>DigIN:0.2</v>
      </c>
      <c r="J74" s="313" t="str">
        <f>'3_운전방안(1)'!$Z$8</f>
        <v>DigIN:0.2</v>
      </c>
      <c r="K74" s="313" t="str">
        <f>'3_운전방안(1)'!$Z$9</f>
        <v>DigIN:A.2</v>
      </c>
      <c r="L74" s="313" t="str">
        <f>'3_운전방안(1)'!$Z$10</f>
        <v>DigIN:A.2</v>
      </c>
      <c r="M74" s="313" t="str">
        <f>'3_운전방안(1)'!$Z$11</f>
        <v>DigIN:A.2</v>
      </c>
      <c r="N74" s="313" t="str">
        <f>'3_운전방안(1)'!$Z$12</f>
        <v>DigIN:A.2</v>
      </c>
      <c r="O74" s="313" t="str">
        <f>'3_운전방안(1)'!$Z$13</f>
        <v>DigIN:A.2</v>
      </c>
      <c r="P74" s="313" t="str">
        <f>'3_운전방안(1)'!$Z$14</f>
        <v>DigIN:A.2</v>
      </c>
      <c r="Q74" s="313" t="str">
        <f>'3_운전방안(1)'!$Z$15</f>
        <v>DigIN:A.2</v>
      </c>
      <c r="R74" s="313" t="str">
        <f>'3_운전방안(1)'!$Z$16</f>
        <v>DigIN:A.2</v>
      </c>
      <c r="S74" s="313" t="str">
        <f>'3_운전방안(1)'!$Z$17</f>
        <v>DigIN:A.2</v>
      </c>
      <c r="T74" s="313" t="str">
        <f>'3_운전방안(1)'!$Z$18</f>
        <v>DigIN:A.2</v>
      </c>
      <c r="U74" s="313" t="str">
        <f>'3_운전방안(1)'!$Z$19</f>
        <v>DigIN:A.2</v>
      </c>
      <c r="V74" s="313" t="str">
        <f>'3_운전방안(1)'!$Z$20</f>
        <v>DigIN:A.2</v>
      </c>
      <c r="W74" s="313" t="str">
        <f>'3_운전방안(1)'!$Z$21</f>
        <v>DigIN:A.2</v>
      </c>
      <c r="X74" s="313" t="str">
        <f>'3_운전방안(1)'!$Z$22</f>
        <v>DigIN:A.2</v>
      </c>
      <c r="Y74" s="313" t="str">
        <f>'3_운전방안(1)'!$Z$23</f>
        <v>DigIN:A.2</v>
      </c>
      <c r="Z74" s="313" t="str">
        <f>'3_운전방안(1)'!$Z$24</f>
        <v>DigIN:A.2</v>
      </c>
      <c r="AA74" s="313" t="str">
        <f>'3_운전방안(1)'!$Z$25</f>
        <v>DigIN:A.2</v>
      </c>
      <c r="AB74" s="313" t="str">
        <f>'3_운전방안(1)'!$Z$26</f>
        <v>DigIN:A.2</v>
      </c>
      <c r="AC74" s="313" t="str">
        <f>'3_운전방안(1)'!$Z$27</f>
        <v>DigIN:A.2</v>
      </c>
      <c r="AD74" s="313" t="str">
        <f>'3_운전방안(1)'!$Z$28</f>
        <v>DigIN:A.2</v>
      </c>
      <c r="AE74" s="313" t="str">
        <f>'3_운전방안(1)'!$Z$29</f>
        <v>DigIN:A.2</v>
      </c>
      <c r="AF74" s="313" t="str">
        <f>'3_운전방안(1)'!$Z$30</f>
        <v>DigIN:A.2</v>
      </c>
      <c r="AG74" s="313" t="str">
        <f>'3_운전방안(1)'!$Z$31</f>
        <v>DigIN:A.2</v>
      </c>
      <c r="AH74" s="313" t="str">
        <f>'3_운전방안(1)'!$Z$32</f>
        <v>DigIN:A.2</v>
      </c>
      <c r="AI74" s="313" t="str">
        <f>'3_운전방안(1)'!$Z$33</f>
        <v>DigIN:A.2</v>
      </c>
      <c r="AJ74" s="313" t="str">
        <f>'3_운전방안(1)'!$Z$34</f>
        <v>DigIN:A.2</v>
      </c>
      <c r="AK74" s="313" t="str">
        <f>'3_운전방안(1)'!$Z$35</f>
        <v>DigIN:A.2</v>
      </c>
      <c r="AL74" s="313" t="str">
        <f>'3_운전방안(1)'!$Z$36</f>
        <v>DigIN:A.2</v>
      </c>
      <c r="AM74" s="313" t="str">
        <f>'3_운전방안(1)'!$Z$37</f>
        <v>DigIN:A.2</v>
      </c>
      <c r="AN74" s="313" t="str">
        <f>'3_운전방안(1)'!$Z$38</f>
        <v>DigIN:A.2</v>
      </c>
      <c r="AO74" s="313" t="str">
        <f>'3_운전방안(1)'!$Z$39</f>
        <v>DigIN:A.2</v>
      </c>
      <c r="AP74" s="313" t="str">
        <f>'3_운전방안(1)'!$Z$40</f>
        <v>DigIN:A.2</v>
      </c>
      <c r="AQ74" s="314" t="str">
        <f>'3_운전방안(1)'!$Z$41</f>
        <v>DigIN:A.2</v>
      </c>
    </row>
    <row r="75" spans="2:43" ht="19.95" customHeight="1" x14ac:dyDescent="0.4">
      <c r="B75" s="296">
        <v>72</v>
      </c>
      <c r="C75" s="297" t="s">
        <v>164</v>
      </c>
      <c r="D75" s="297" t="s">
        <v>165</v>
      </c>
      <c r="E75" s="298" t="s">
        <v>1101</v>
      </c>
      <c r="F75" s="299" t="s">
        <v>25</v>
      </c>
      <c r="G75" s="311" t="s">
        <v>166</v>
      </c>
      <c r="H75" s="334" t="s">
        <v>2249</v>
      </c>
      <c r="I75" s="312" t="str">
        <f>'3_운전방안(1)'!$AA$7</f>
        <v>DigIN:0.2</v>
      </c>
      <c r="J75" s="313" t="str">
        <f>'3_운전방안(1)'!$AA$8</f>
        <v>DigIN:0.2</v>
      </c>
      <c r="K75" s="313" t="str">
        <f>'3_운전방안(1)'!$AA$9</f>
        <v>DigIN:0.2</v>
      </c>
      <c r="L75" s="313" t="str">
        <f>'3_운전방안(1)'!$AA$10</f>
        <v>DigIN:0.2</v>
      </c>
      <c r="M75" s="313" t="str">
        <f>'3_운전방안(1)'!$AA$11</f>
        <v>DigIN:0.2</v>
      </c>
      <c r="N75" s="313" t="str">
        <f>'3_운전방안(1)'!$AA$12</f>
        <v>DigIN:0.2</v>
      </c>
      <c r="O75" s="313" t="str">
        <f>'3_운전방안(1)'!$AA$13</f>
        <v>DigIN:0.2</v>
      </c>
      <c r="P75" s="313" t="str">
        <f>'3_운전방안(1)'!$AA$14</f>
        <v>DigIN:0.2</v>
      </c>
      <c r="Q75" s="313" t="str">
        <f>'3_운전방안(1)'!$AA$15</f>
        <v>DigIN:0.2</v>
      </c>
      <c r="R75" s="313" t="str">
        <f>'3_운전방안(1)'!$AA$16</f>
        <v>DigIN:0.2</v>
      </c>
      <c r="S75" s="313" t="str">
        <f>'3_운전방안(1)'!$AA$17</f>
        <v>DigIN:0.2</v>
      </c>
      <c r="T75" s="313" t="str">
        <f>'3_운전방안(1)'!$AA$18</f>
        <v>DigIN:0.2</v>
      </c>
      <c r="U75" s="313" t="str">
        <f>'3_운전방안(1)'!$AA$19</f>
        <v>DigIN:0.2</v>
      </c>
      <c r="V75" s="313" t="str">
        <f>'3_운전방안(1)'!$AA$20</f>
        <v>DigIN:0.2</v>
      </c>
      <c r="W75" s="313" t="str">
        <f>'3_운전방안(1)'!$AA$21</f>
        <v>DigIN:0.2</v>
      </c>
      <c r="X75" s="313" t="str">
        <f>'3_운전방안(1)'!$AA$22</f>
        <v>DigIN:0.2</v>
      </c>
      <c r="Y75" s="313" t="str">
        <f>'3_운전방안(1)'!$AA$23</f>
        <v>DigIN:0.2</v>
      </c>
      <c r="Z75" s="313" t="str">
        <f>'3_운전방안(1)'!$AA$24</f>
        <v>DigIN:0.2</v>
      </c>
      <c r="AA75" s="313" t="str">
        <f>'3_운전방안(1)'!$AA$25</f>
        <v>DigIN:0.2</v>
      </c>
      <c r="AB75" s="313" t="str">
        <f>'3_운전방안(1)'!$AA$26</f>
        <v>DigIN:0.2</v>
      </c>
      <c r="AC75" s="313" t="str">
        <f>'3_운전방안(1)'!$AA$27</f>
        <v>DigIN:0.2</v>
      </c>
      <c r="AD75" s="313" t="str">
        <f>'3_운전방안(1)'!$AA$28</f>
        <v>DigIN:0.2</v>
      </c>
      <c r="AE75" s="313" t="str">
        <f>'3_운전방안(1)'!$AA$29</f>
        <v>DigIN:0.2</v>
      </c>
      <c r="AF75" s="313" t="str">
        <f>'3_운전방안(1)'!$AA$30</f>
        <v>DigIN:0.2</v>
      </c>
      <c r="AG75" s="313" t="str">
        <f>'3_운전방안(1)'!$AA$31</f>
        <v>DigIN:0.2</v>
      </c>
      <c r="AH75" s="313" t="str">
        <f>'3_운전방안(1)'!$AA$32</f>
        <v>DigIN:0.2</v>
      </c>
      <c r="AI75" s="313" t="str">
        <f>'3_운전방안(1)'!$AA$33</f>
        <v>DigIN:0.2</v>
      </c>
      <c r="AJ75" s="313" t="str">
        <f>'3_운전방안(1)'!$AA$34</f>
        <v>DigIN:0.2</v>
      </c>
      <c r="AK75" s="313" t="str">
        <f>'3_운전방안(1)'!$AA$35</f>
        <v>DigIN:0.2</v>
      </c>
      <c r="AL75" s="313" t="str">
        <f>'3_운전방안(1)'!$AA$36</f>
        <v>DigIN:0.2</v>
      </c>
      <c r="AM75" s="313" t="str">
        <f>'3_운전방안(1)'!$AA$37</f>
        <v>DigIN:0.2</v>
      </c>
      <c r="AN75" s="313" t="str">
        <f>'3_운전방안(1)'!$AA$38</f>
        <v>DigIN:0.2</v>
      </c>
      <c r="AO75" s="313" t="str">
        <f>'3_운전방안(1)'!$AA$39</f>
        <v>DigIN:0.2</v>
      </c>
      <c r="AP75" s="313" t="str">
        <f>'3_운전방안(1)'!$AA$40</f>
        <v>DigIN:0.2</v>
      </c>
      <c r="AQ75" s="314" t="str">
        <f>'3_운전방안(1)'!$AA$41</f>
        <v>DigIN:0.2</v>
      </c>
    </row>
    <row r="76" spans="2:43" ht="19.95" customHeight="1" x14ac:dyDescent="0.4">
      <c r="B76" s="296">
        <v>73</v>
      </c>
      <c r="C76" s="297" t="s">
        <v>167</v>
      </c>
      <c r="D76" s="297" t="s">
        <v>168</v>
      </c>
      <c r="E76" s="298" t="s">
        <v>1102</v>
      </c>
      <c r="F76" s="299" t="s">
        <v>25</v>
      </c>
      <c r="G76" s="316" t="s">
        <v>160</v>
      </c>
      <c r="H76" s="334"/>
      <c r="I76" s="281" t="s">
        <v>160</v>
      </c>
      <c r="J76" s="282" t="s">
        <v>160</v>
      </c>
      <c r="K76" s="282" t="s">
        <v>160</v>
      </c>
      <c r="L76" s="282" t="s">
        <v>160</v>
      </c>
      <c r="M76" s="282" t="s">
        <v>160</v>
      </c>
      <c r="N76" s="282" t="s">
        <v>160</v>
      </c>
      <c r="O76" s="282" t="s">
        <v>160</v>
      </c>
      <c r="P76" s="282" t="s">
        <v>160</v>
      </c>
      <c r="Q76" s="282" t="s">
        <v>160</v>
      </c>
      <c r="R76" s="282" t="s">
        <v>160</v>
      </c>
      <c r="S76" s="282" t="s">
        <v>160</v>
      </c>
      <c r="T76" s="282" t="s">
        <v>160</v>
      </c>
      <c r="U76" s="282" t="s">
        <v>160</v>
      </c>
      <c r="V76" s="282" t="s">
        <v>160</v>
      </c>
      <c r="W76" s="282" t="s">
        <v>160</v>
      </c>
      <c r="X76" s="282" t="s">
        <v>160</v>
      </c>
      <c r="Y76" s="282" t="s">
        <v>160</v>
      </c>
      <c r="Z76" s="282" t="s">
        <v>160</v>
      </c>
      <c r="AA76" s="282" t="s">
        <v>160</v>
      </c>
      <c r="AB76" s="282" t="s">
        <v>160</v>
      </c>
      <c r="AC76" s="282" t="s">
        <v>160</v>
      </c>
      <c r="AD76" s="282" t="s">
        <v>160</v>
      </c>
      <c r="AE76" s="282" t="s">
        <v>160</v>
      </c>
      <c r="AF76" s="282" t="s">
        <v>160</v>
      </c>
      <c r="AG76" s="282" t="s">
        <v>160</v>
      </c>
      <c r="AH76" s="282" t="s">
        <v>160</v>
      </c>
      <c r="AI76" s="282" t="s">
        <v>160</v>
      </c>
      <c r="AJ76" s="282" t="s">
        <v>160</v>
      </c>
      <c r="AK76" s="282" t="s">
        <v>160</v>
      </c>
      <c r="AL76" s="282" t="s">
        <v>160</v>
      </c>
      <c r="AM76" s="282" t="s">
        <v>160</v>
      </c>
      <c r="AN76" s="282" t="s">
        <v>160</v>
      </c>
      <c r="AO76" s="282" t="s">
        <v>160</v>
      </c>
      <c r="AP76" s="282" t="s">
        <v>160</v>
      </c>
      <c r="AQ76" s="283" t="s">
        <v>160</v>
      </c>
    </row>
    <row r="77" spans="2:43" ht="19.95" customHeight="1" x14ac:dyDescent="0.4">
      <c r="B77" s="296">
        <v>74</v>
      </c>
      <c r="C77" s="297" t="s">
        <v>169</v>
      </c>
      <c r="D77" s="297" t="s">
        <v>38</v>
      </c>
      <c r="E77" s="298" t="s">
        <v>1104</v>
      </c>
      <c r="F77" s="299" t="s">
        <v>25</v>
      </c>
      <c r="G77" s="311" t="s">
        <v>160</v>
      </c>
      <c r="H77" s="1042" t="s">
        <v>2247</v>
      </c>
      <c r="I77" s="312" t="str">
        <f>'3_운전방안(1)'!$U$7</f>
        <v>DigIN:0.1</v>
      </c>
      <c r="J77" s="313" t="str">
        <f>'3_운전방안(1)'!$U$8</f>
        <v>DigIN:0.1</v>
      </c>
      <c r="K77" s="313" t="str">
        <f>'3_운전방안(1)'!$U$9</f>
        <v>DigIN:0.1</v>
      </c>
      <c r="L77" s="313" t="str">
        <f>'3_운전방안(1)'!$U$10</f>
        <v>DigIN:0.1</v>
      </c>
      <c r="M77" s="313" t="str">
        <f>'3_운전방안(1)'!$U$11</f>
        <v>DigIN:0.1</v>
      </c>
      <c r="N77" s="313" t="str">
        <f>'3_운전방안(1)'!$U$12</f>
        <v>DigIN:0.1</v>
      </c>
      <c r="O77" s="313" t="str">
        <f>'3_운전방안(1)'!$U$13</f>
        <v>DigIN:0.1</v>
      </c>
      <c r="P77" s="313" t="str">
        <f>'3_운전방안(1)'!$U$14</f>
        <v>DigIN:0.1</v>
      </c>
      <c r="Q77" s="313" t="str">
        <f>'3_운전방안(1)'!$U$15</f>
        <v>DigIN:0.1</v>
      </c>
      <c r="R77" s="313" t="str">
        <f>'3_운전방안(1)'!$U$16</f>
        <v>DigIN:0.1</v>
      </c>
      <c r="S77" s="313" t="str">
        <f>'3_운전방안(1)'!$U$17</f>
        <v>DigIN:0.1</v>
      </c>
      <c r="T77" s="313" t="str">
        <f>'3_운전방안(1)'!$U$18</f>
        <v>DigIN:0.1</v>
      </c>
      <c r="U77" s="313" t="str">
        <f>'3_운전방안(1)'!$U$19</f>
        <v>DigIN:0.1</v>
      </c>
      <c r="V77" s="313" t="str">
        <f>'3_운전방안(1)'!$U$20</f>
        <v>DigIN:0.1</v>
      </c>
      <c r="W77" s="313" t="str">
        <f>'3_운전방안(1)'!$U$21</f>
        <v>DigIN:0.1</v>
      </c>
      <c r="X77" s="313" t="str">
        <f>'3_운전방안(1)'!$U$22</f>
        <v>DigIN:0.1</v>
      </c>
      <c r="Y77" s="313" t="str">
        <f>'3_운전방안(1)'!$U$23</f>
        <v>DigIN:0.1</v>
      </c>
      <c r="Z77" s="313" t="str">
        <f>'3_운전방안(1)'!$U$24</f>
        <v>DigIN:0.1</v>
      </c>
      <c r="AA77" s="313" t="str">
        <f>'3_운전방안(1)'!$U$25</f>
        <v>DigIN:0.1</v>
      </c>
      <c r="AB77" s="313" t="str">
        <f>'3_운전방안(1)'!$U$26</f>
        <v>DigIN:0.1</v>
      </c>
      <c r="AC77" s="313" t="str">
        <f>'3_운전방안(1)'!$U$27</f>
        <v>DigIN:0.1</v>
      </c>
      <c r="AD77" s="313" t="str">
        <f>'3_운전방안(1)'!$U$28</f>
        <v>DigIN:0.1</v>
      </c>
      <c r="AE77" s="313" t="str">
        <f>'3_운전방안(1)'!$U$29</f>
        <v>DigIN:0.1</v>
      </c>
      <c r="AF77" s="313" t="str">
        <f>'3_운전방안(1)'!$U$30</f>
        <v>DigIN:0.1</v>
      </c>
      <c r="AG77" s="313" t="str">
        <f>'3_운전방안(1)'!$U$31</f>
        <v>DigIN:0.1</v>
      </c>
      <c r="AH77" s="313" t="str">
        <f>'3_운전방안(1)'!$U$32</f>
        <v>DigIN:0.1</v>
      </c>
      <c r="AI77" s="313" t="str">
        <f>'3_운전방안(1)'!$U$33</f>
        <v>DigIN:0.1</v>
      </c>
      <c r="AJ77" s="313" t="str">
        <f>'3_운전방안(1)'!$U$34</f>
        <v>DigIN:0.1</v>
      </c>
      <c r="AK77" s="313" t="str">
        <f>'3_운전방안(1)'!$U$35</f>
        <v>DigIN:0.1</v>
      </c>
      <c r="AL77" s="313" t="str">
        <f>'3_운전방안(1)'!$U$36</f>
        <v>DigIN:0.1</v>
      </c>
      <c r="AM77" s="313" t="str">
        <f>'3_운전방안(1)'!$U$37</f>
        <v>DigIN:0.1</v>
      </c>
      <c r="AN77" s="313" t="str">
        <f>'3_운전방안(1)'!$U$38</f>
        <v>DigIN:0.1</v>
      </c>
      <c r="AO77" s="313" t="str">
        <f>'3_운전방안(1)'!$U$39</f>
        <v>DigIN:0.1</v>
      </c>
      <c r="AP77" s="313" t="str">
        <f>'3_운전방안(1)'!$U$40</f>
        <v>DigIN:0.1</v>
      </c>
      <c r="AQ77" s="314" t="str">
        <f>'3_운전방안(1)'!$U$41</f>
        <v>DigIN:0.1</v>
      </c>
    </row>
    <row r="78" spans="2:43" ht="19.95" customHeight="1" x14ac:dyDescent="0.4">
      <c r="B78" s="296">
        <v>75</v>
      </c>
      <c r="C78" s="297" t="s">
        <v>170</v>
      </c>
      <c r="D78" s="297" t="s">
        <v>40</v>
      </c>
      <c r="E78" s="298" t="s">
        <v>1106</v>
      </c>
      <c r="F78" s="299" t="s">
        <v>25</v>
      </c>
      <c r="G78" s="311" t="s">
        <v>160</v>
      </c>
      <c r="H78" s="1043"/>
      <c r="I78" s="312" t="str">
        <f>'3_운전방안(1)'!$V$7</f>
        <v>DigIN:0.1</v>
      </c>
      <c r="J78" s="313" t="str">
        <f>'3_운전방안(1)'!$V$8</f>
        <v>DigIN:0.1</v>
      </c>
      <c r="K78" s="313" t="str">
        <f>'3_운전방안(1)'!$V$9</f>
        <v>DigIN:0.1</v>
      </c>
      <c r="L78" s="313" t="str">
        <f>'3_운전방안(1)'!$V$10</f>
        <v>DigIN:0.1</v>
      </c>
      <c r="M78" s="313" t="str">
        <f>'3_운전방안(1)'!$V$11</f>
        <v>DigIN:0.1</v>
      </c>
      <c r="N78" s="313" t="str">
        <f>'3_운전방안(1)'!$V$12</f>
        <v>DigIN:0.1</v>
      </c>
      <c r="O78" s="313" t="str">
        <f>'3_운전방안(1)'!$V$13</f>
        <v>DigIN:0.1</v>
      </c>
      <c r="P78" s="313" t="str">
        <f>'3_운전방안(1)'!$V$14</f>
        <v>DigIN:0.1</v>
      </c>
      <c r="Q78" s="313" t="str">
        <f>'3_운전방안(1)'!$V$15</f>
        <v>DigIN:0.1</v>
      </c>
      <c r="R78" s="313" t="str">
        <f>'3_운전방안(1)'!$V$16</f>
        <v>DigIN:0.1</v>
      </c>
      <c r="S78" s="313" t="str">
        <f>'3_운전방안(1)'!$V$17</f>
        <v>DigIN:0.1</v>
      </c>
      <c r="T78" s="313" t="str">
        <f>'3_운전방안(1)'!$V$18</f>
        <v>DigIN:0.1</v>
      </c>
      <c r="U78" s="313" t="str">
        <f>'3_운전방안(1)'!$V$19</f>
        <v>DigIN:0.1</v>
      </c>
      <c r="V78" s="313" t="str">
        <f>'3_운전방안(1)'!$V$20</f>
        <v>DigIN:0.1</v>
      </c>
      <c r="W78" s="313" t="str">
        <f>'3_운전방안(1)'!$V$21</f>
        <v>DigIN:0.1</v>
      </c>
      <c r="X78" s="313" t="str">
        <f>'3_운전방안(1)'!$V$22</f>
        <v>DigIN:0.1</v>
      </c>
      <c r="Y78" s="313" t="str">
        <f>'3_운전방안(1)'!$V$23</f>
        <v>DigIN:0.1</v>
      </c>
      <c r="Z78" s="313" t="str">
        <f>'3_운전방안(1)'!$V$24</f>
        <v>DigIN:0.1</v>
      </c>
      <c r="AA78" s="313" t="str">
        <f>'3_운전방안(1)'!$V$25</f>
        <v>DigIN:0.1</v>
      </c>
      <c r="AB78" s="313" t="str">
        <f>'3_운전방안(1)'!$V$26</f>
        <v>DigIN:0.1</v>
      </c>
      <c r="AC78" s="313" t="str">
        <f>'3_운전방안(1)'!$V$27</f>
        <v>DigIN:0.1</v>
      </c>
      <c r="AD78" s="313" t="str">
        <f>'3_운전방안(1)'!$V$28</f>
        <v>DigIN:0.1</v>
      </c>
      <c r="AE78" s="313" t="str">
        <f>'3_운전방안(1)'!$V$29</f>
        <v>DigIN:0.1</v>
      </c>
      <c r="AF78" s="313" t="str">
        <f>'3_운전방안(1)'!$V$30</f>
        <v>DigIN:0.1</v>
      </c>
      <c r="AG78" s="313" t="str">
        <f>'3_운전방안(1)'!$V$31</f>
        <v>DigIN:0.1</v>
      </c>
      <c r="AH78" s="313" t="str">
        <f>'3_운전방안(1)'!$V$32</f>
        <v>DigIN:0.1</v>
      </c>
      <c r="AI78" s="313" t="str">
        <f>'3_운전방안(1)'!$V$33</f>
        <v>DigIN:0.1</v>
      </c>
      <c r="AJ78" s="313" t="str">
        <f>'3_운전방안(1)'!$V$34</f>
        <v>DigIN:0.1</v>
      </c>
      <c r="AK78" s="313" t="str">
        <f>'3_운전방안(1)'!$V$35</f>
        <v>DigIN:0.1</v>
      </c>
      <c r="AL78" s="313" t="str">
        <f>'3_운전방안(1)'!$V$36</f>
        <v>DigIN:0.1</v>
      </c>
      <c r="AM78" s="313" t="str">
        <f>'3_운전방안(1)'!$V$37</f>
        <v>DigIN:0.1</v>
      </c>
      <c r="AN78" s="313" t="str">
        <f>'3_운전방안(1)'!$V$38</f>
        <v>DigIN:0.1</v>
      </c>
      <c r="AO78" s="313" t="str">
        <f>'3_운전방안(1)'!$V$39</f>
        <v>DigIN:0.1</v>
      </c>
      <c r="AP78" s="313" t="str">
        <f>'3_운전방안(1)'!$V$40</f>
        <v>DigIN:0.1</v>
      </c>
      <c r="AQ78" s="314" t="str">
        <f>'3_운전방안(1)'!$V$41</f>
        <v>DigIN:0.1</v>
      </c>
    </row>
    <row r="79" spans="2:43" ht="19.95" customHeight="1" x14ac:dyDescent="0.4">
      <c r="B79" s="296">
        <v>76</v>
      </c>
      <c r="C79" s="297" t="s">
        <v>171</v>
      </c>
      <c r="D79" s="297" t="s">
        <v>42</v>
      </c>
      <c r="E79" s="298" t="s">
        <v>1108</v>
      </c>
      <c r="F79" s="299" t="s">
        <v>25</v>
      </c>
      <c r="G79" s="311" t="s">
        <v>160</v>
      </c>
      <c r="H79" s="1040"/>
      <c r="I79" s="312" t="str">
        <f>'3_운전방안(1)'!$W$7</f>
        <v>DigIN:0.1</v>
      </c>
      <c r="J79" s="313" t="str">
        <f>'3_운전방안(1)'!$W$8</f>
        <v>DigIN:0.1</v>
      </c>
      <c r="K79" s="313" t="str">
        <f>'3_운전방안(1)'!$W$9</f>
        <v>DigIN:0.1</v>
      </c>
      <c r="L79" s="313" t="str">
        <f>'3_운전방안(1)'!$W$10</f>
        <v>DigIN:0.1</v>
      </c>
      <c r="M79" s="313" t="str">
        <f>'3_운전방안(1)'!$W$11</f>
        <v>DigIN:0.1</v>
      </c>
      <c r="N79" s="313" t="str">
        <f>'3_운전방안(1)'!$W$12</f>
        <v>DigIN:0.1</v>
      </c>
      <c r="O79" s="313" t="str">
        <f>'3_운전방안(1)'!$W$13</f>
        <v>DigIN:0.1</v>
      </c>
      <c r="P79" s="313" t="str">
        <f>'3_운전방안(1)'!$W$14</f>
        <v>DigIN:0.1</v>
      </c>
      <c r="Q79" s="313" t="str">
        <f>'3_운전방안(1)'!$W$15</f>
        <v>DigIN:0.1</v>
      </c>
      <c r="R79" s="313" t="str">
        <f>'3_운전방안(1)'!$W$16</f>
        <v>DigIN:0.1</v>
      </c>
      <c r="S79" s="313" t="str">
        <f>'3_운전방안(1)'!$W$17</f>
        <v>DigIN:0.1</v>
      </c>
      <c r="T79" s="313" t="str">
        <f>'3_운전방안(1)'!$W$18</f>
        <v>DigIN:0.1</v>
      </c>
      <c r="U79" s="313" t="str">
        <f>'3_운전방안(1)'!$W$19</f>
        <v>DigIN:0.1</v>
      </c>
      <c r="V79" s="313" t="str">
        <f>'3_운전방안(1)'!$W$20</f>
        <v>DigIN:0.1</v>
      </c>
      <c r="W79" s="313" t="str">
        <f>'3_운전방안(1)'!$W$21</f>
        <v>DigIN:0.1</v>
      </c>
      <c r="X79" s="313" t="str">
        <f>'3_운전방안(1)'!$W$22</f>
        <v>DigIN:0.1</v>
      </c>
      <c r="Y79" s="313" t="str">
        <f>'3_운전방안(1)'!$W$23</f>
        <v>DigIN:0.1</v>
      </c>
      <c r="Z79" s="313" t="str">
        <f>'3_운전방안(1)'!$W$24</f>
        <v>DigIN:0.1</v>
      </c>
      <c r="AA79" s="313" t="str">
        <f>'3_운전방안(1)'!$W$25</f>
        <v>DigIN:0.1</v>
      </c>
      <c r="AB79" s="313" t="str">
        <f>'3_운전방안(1)'!$W$26</f>
        <v>DigIN:0.1</v>
      </c>
      <c r="AC79" s="313" t="str">
        <f>'3_운전방안(1)'!$W$27</f>
        <v>DigIN:0.1</v>
      </c>
      <c r="AD79" s="313" t="str">
        <f>'3_운전방안(1)'!$W$28</f>
        <v>DigIN:0.1</v>
      </c>
      <c r="AE79" s="313" t="str">
        <f>'3_운전방안(1)'!$W$29</f>
        <v>DigIN:0.1</v>
      </c>
      <c r="AF79" s="313" t="str">
        <f>'3_운전방안(1)'!$W$30</f>
        <v>DigIN:0.1</v>
      </c>
      <c r="AG79" s="313" t="str">
        <f>'3_운전방안(1)'!$W$31</f>
        <v>DigIN:0.1</v>
      </c>
      <c r="AH79" s="313" t="str">
        <f>'3_운전방안(1)'!$W$32</f>
        <v>DigIN:0.1</v>
      </c>
      <c r="AI79" s="313" t="str">
        <f>'3_운전방안(1)'!$W$33</f>
        <v>DigIN:0.1</v>
      </c>
      <c r="AJ79" s="313" t="str">
        <f>'3_운전방안(1)'!$W$34</f>
        <v>DigIN:0.1</v>
      </c>
      <c r="AK79" s="313" t="str">
        <f>'3_운전방안(1)'!$W$35</f>
        <v>DigIN:0.1</v>
      </c>
      <c r="AL79" s="313" t="str">
        <f>'3_운전방안(1)'!$W$36</f>
        <v>DigIN:0.1</v>
      </c>
      <c r="AM79" s="313" t="str">
        <f>'3_운전방안(1)'!$W$37</f>
        <v>DigIN:0.1</v>
      </c>
      <c r="AN79" s="313" t="str">
        <f>'3_운전방안(1)'!$W$38</f>
        <v>DigIN:0.1</v>
      </c>
      <c r="AO79" s="313" t="str">
        <f>'3_운전방안(1)'!$W$39</f>
        <v>DigIN:0.1</v>
      </c>
      <c r="AP79" s="313" t="str">
        <f>'3_운전방안(1)'!$W$40</f>
        <v>DigIN:0.1</v>
      </c>
      <c r="AQ79" s="314" t="str">
        <f>'3_운전방안(1)'!$W$41</f>
        <v>DigIN:0.1</v>
      </c>
    </row>
    <row r="80" spans="2:43" ht="19.95" customHeight="1" x14ac:dyDescent="0.4">
      <c r="B80" s="296">
        <v>77</v>
      </c>
      <c r="C80" s="297" t="s">
        <v>172</v>
      </c>
      <c r="D80" s="297" t="s">
        <v>173</v>
      </c>
      <c r="E80" s="298" t="s">
        <v>1110</v>
      </c>
      <c r="F80" s="299" t="s">
        <v>25</v>
      </c>
      <c r="G80" s="316" t="s">
        <v>160</v>
      </c>
      <c r="H80" s="334"/>
      <c r="I80" s="281" t="s">
        <v>160</v>
      </c>
      <c r="J80" s="282" t="s">
        <v>160</v>
      </c>
      <c r="K80" s="282" t="s">
        <v>160</v>
      </c>
      <c r="L80" s="282" t="s">
        <v>160</v>
      </c>
      <c r="M80" s="282" t="s">
        <v>160</v>
      </c>
      <c r="N80" s="282" t="s">
        <v>160</v>
      </c>
      <c r="O80" s="282" t="s">
        <v>160</v>
      </c>
      <c r="P80" s="282" t="s">
        <v>160</v>
      </c>
      <c r="Q80" s="282" t="s">
        <v>160</v>
      </c>
      <c r="R80" s="282" t="s">
        <v>160</v>
      </c>
      <c r="S80" s="282" t="s">
        <v>160</v>
      </c>
      <c r="T80" s="282" t="s">
        <v>160</v>
      </c>
      <c r="U80" s="282" t="s">
        <v>160</v>
      </c>
      <c r="V80" s="282" t="s">
        <v>160</v>
      </c>
      <c r="W80" s="282" t="s">
        <v>160</v>
      </c>
      <c r="X80" s="282" t="s">
        <v>160</v>
      </c>
      <c r="Y80" s="282" t="s">
        <v>160</v>
      </c>
      <c r="Z80" s="282" t="s">
        <v>160</v>
      </c>
      <c r="AA80" s="282" t="s">
        <v>160</v>
      </c>
      <c r="AB80" s="282" t="s">
        <v>160</v>
      </c>
      <c r="AC80" s="282" t="s">
        <v>160</v>
      </c>
      <c r="AD80" s="282" t="s">
        <v>160</v>
      </c>
      <c r="AE80" s="282" t="s">
        <v>160</v>
      </c>
      <c r="AF80" s="282" t="s">
        <v>160</v>
      </c>
      <c r="AG80" s="282" t="s">
        <v>160</v>
      </c>
      <c r="AH80" s="282" t="s">
        <v>160</v>
      </c>
      <c r="AI80" s="282" t="s">
        <v>160</v>
      </c>
      <c r="AJ80" s="282" t="s">
        <v>160</v>
      </c>
      <c r="AK80" s="282" t="s">
        <v>160</v>
      </c>
      <c r="AL80" s="282" t="s">
        <v>160</v>
      </c>
      <c r="AM80" s="282" t="s">
        <v>160</v>
      </c>
      <c r="AN80" s="282" t="s">
        <v>160</v>
      </c>
      <c r="AO80" s="282" t="s">
        <v>160</v>
      </c>
      <c r="AP80" s="282" t="s">
        <v>160</v>
      </c>
      <c r="AQ80" s="283" t="s">
        <v>160</v>
      </c>
    </row>
    <row r="81" spans="2:43" ht="19.95" customHeight="1" x14ac:dyDescent="0.4">
      <c r="B81" s="296">
        <v>78</v>
      </c>
      <c r="C81" s="297" t="s">
        <v>174</v>
      </c>
      <c r="D81" s="297" t="s">
        <v>175</v>
      </c>
      <c r="E81" s="298" t="s">
        <v>1112</v>
      </c>
      <c r="F81" s="299" t="s">
        <v>25</v>
      </c>
      <c r="G81" s="316" t="s">
        <v>160</v>
      </c>
      <c r="H81" s="334"/>
      <c r="I81" s="281" t="s">
        <v>160</v>
      </c>
      <c r="J81" s="282" t="s">
        <v>160</v>
      </c>
      <c r="K81" s="282" t="s">
        <v>160</v>
      </c>
      <c r="L81" s="282" t="s">
        <v>160</v>
      </c>
      <c r="M81" s="282" t="s">
        <v>160</v>
      </c>
      <c r="N81" s="282" t="s">
        <v>160</v>
      </c>
      <c r="O81" s="282" t="s">
        <v>160</v>
      </c>
      <c r="P81" s="282" t="s">
        <v>160</v>
      </c>
      <c r="Q81" s="282" t="s">
        <v>160</v>
      </c>
      <c r="R81" s="282" t="s">
        <v>160</v>
      </c>
      <c r="S81" s="282" t="s">
        <v>160</v>
      </c>
      <c r="T81" s="282" t="s">
        <v>160</v>
      </c>
      <c r="U81" s="282" t="s">
        <v>160</v>
      </c>
      <c r="V81" s="282" t="s">
        <v>160</v>
      </c>
      <c r="W81" s="282" t="s">
        <v>160</v>
      </c>
      <c r="X81" s="282" t="s">
        <v>160</v>
      </c>
      <c r="Y81" s="282" t="s">
        <v>160</v>
      </c>
      <c r="Z81" s="282" t="s">
        <v>160</v>
      </c>
      <c r="AA81" s="282" t="s">
        <v>160</v>
      </c>
      <c r="AB81" s="282" t="s">
        <v>160</v>
      </c>
      <c r="AC81" s="282" t="s">
        <v>160</v>
      </c>
      <c r="AD81" s="282" t="s">
        <v>160</v>
      </c>
      <c r="AE81" s="282" t="s">
        <v>160</v>
      </c>
      <c r="AF81" s="282" t="s">
        <v>160</v>
      </c>
      <c r="AG81" s="282" t="s">
        <v>160</v>
      </c>
      <c r="AH81" s="282" t="s">
        <v>160</v>
      </c>
      <c r="AI81" s="282" t="s">
        <v>160</v>
      </c>
      <c r="AJ81" s="282" t="s">
        <v>160</v>
      </c>
      <c r="AK81" s="282" t="s">
        <v>160</v>
      </c>
      <c r="AL81" s="282" t="s">
        <v>160</v>
      </c>
      <c r="AM81" s="282" t="s">
        <v>160</v>
      </c>
      <c r="AN81" s="282" t="s">
        <v>160</v>
      </c>
      <c r="AO81" s="282" t="s">
        <v>160</v>
      </c>
      <c r="AP81" s="282" t="s">
        <v>160</v>
      </c>
      <c r="AQ81" s="283" t="s">
        <v>160</v>
      </c>
    </row>
    <row r="82" spans="2:43" ht="19.95" customHeight="1" x14ac:dyDescent="0.4">
      <c r="B82" s="296">
        <v>79</v>
      </c>
      <c r="C82" s="297" t="s">
        <v>176</v>
      </c>
      <c r="D82" s="297" t="s">
        <v>177</v>
      </c>
      <c r="E82" s="298" t="s">
        <v>1113</v>
      </c>
      <c r="F82" s="299" t="s">
        <v>25</v>
      </c>
      <c r="G82" s="311" t="s">
        <v>178</v>
      </c>
      <c r="H82" s="334" t="s">
        <v>2250</v>
      </c>
      <c r="I82" s="312" t="str">
        <f>'3_운전방안(1)'!$AB$7</f>
        <v>DigIN:A.3</v>
      </c>
      <c r="J82" s="313" t="str">
        <f>'3_운전방안(1)'!$AB$8</f>
        <v>DigIN:A.3</v>
      </c>
      <c r="K82" s="313" t="str">
        <f>'3_운전방안(1)'!$AB$9</f>
        <v>DigIN:A.3</v>
      </c>
      <c r="L82" s="313" t="str">
        <f>'3_운전방안(1)'!$AB$10</f>
        <v>DigIN:A.3</v>
      </c>
      <c r="M82" s="313" t="str">
        <f>'3_운전방안(1)'!$AB$11</f>
        <v>DigIN:A.3</v>
      </c>
      <c r="N82" s="313" t="str">
        <f>'3_운전방안(1)'!$AB$12</f>
        <v>DigIN:A.3</v>
      </c>
      <c r="O82" s="313" t="str">
        <f>'3_운전방안(1)'!$AB$13</f>
        <v>DigIN:A.3</v>
      </c>
      <c r="P82" s="313" t="str">
        <f>'3_운전방안(1)'!$AB$14</f>
        <v>DigIN:A.3</v>
      </c>
      <c r="Q82" s="313" t="str">
        <f>'3_운전방안(1)'!$AB$15</f>
        <v>DigIN:A.3</v>
      </c>
      <c r="R82" s="313" t="str">
        <f>'3_운전방안(1)'!$AB$16</f>
        <v>DigIN:A.3</v>
      </c>
      <c r="S82" s="313" t="str">
        <f>'3_운전방안(1)'!$AB$17</f>
        <v>DigIN:A.3</v>
      </c>
      <c r="T82" s="313" t="str">
        <f>'3_운전방안(1)'!$AB$18</f>
        <v>DigIN:A.3</v>
      </c>
      <c r="U82" s="313" t="str">
        <f>'3_운전방안(1)'!$AB$19</f>
        <v>DigIN:A.3</v>
      </c>
      <c r="V82" s="313" t="str">
        <f>'3_운전방안(1)'!$AB$20</f>
        <v>DigIN:A.3</v>
      </c>
      <c r="W82" s="313" t="str">
        <f>'3_운전방안(1)'!$AB$21</f>
        <v>DigIN:A.3</v>
      </c>
      <c r="X82" s="313" t="str">
        <f>'3_운전방안(1)'!$AB$22</f>
        <v>DigIN:A.3</v>
      </c>
      <c r="Y82" s="313" t="str">
        <f>'3_운전방안(1)'!$AB$23</f>
        <v>DigIN:A.3</v>
      </c>
      <c r="Z82" s="313" t="str">
        <f>'3_운전방안(1)'!$AB$24</f>
        <v>DigIN:A.3</v>
      </c>
      <c r="AA82" s="313" t="str">
        <f>'3_운전방안(1)'!$AB$25</f>
        <v>DigIN:A.3</v>
      </c>
      <c r="AB82" s="313" t="str">
        <f>'3_운전방안(1)'!$AB$26</f>
        <v>DigIN:A.3</v>
      </c>
      <c r="AC82" s="313" t="str">
        <f>'3_운전방안(1)'!$AB$27</f>
        <v>DigIN:A.3</v>
      </c>
      <c r="AD82" s="313" t="str">
        <f>'3_운전방안(1)'!$AB$28</f>
        <v>DigIN:A.3</v>
      </c>
      <c r="AE82" s="313" t="str">
        <f>'3_운전방안(1)'!$AB$29</f>
        <v>DigIN:A.3</v>
      </c>
      <c r="AF82" s="313" t="str">
        <f>'3_운전방안(1)'!$AB$30</f>
        <v>DigIN:A.3</v>
      </c>
      <c r="AG82" s="313" t="str">
        <f>'3_운전방안(1)'!$AB$31</f>
        <v>DigIN:A.3</v>
      </c>
      <c r="AH82" s="313" t="str">
        <f>'3_운전방안(1)'!$AB$32</f>
        <v>DigIN:A.3</v>
      </c>
      <c r="AI82" s="313" t="str">
        <f>'3_운전방안(1)'!$AB$33</f>
        <v>DigIN:A.3</v>
      </c>
      <c r="AJ82" s="313" t="str">
        <f>'3_운전방안(1)'!$AB$34</f>
        <v>DigIN:A.3</v>
      </c>
      <c r="AK82" s="313" t="str">
        <f>'3_운전방안(1)'!$AB$35</f>
        <v>DigIN:A.3</v>
      </c>
      <c r="AL82" s="313" t="str">
        <f>'3_운전방안(1)'!$AB$36</f>
        <v>DigIN:A.3</v>
      </c>
      <c r="AM82" s="313" t="str">
        <f>'3_운전방안(1)'!$AB$37</f>
        <v>DigIN:A.3</v>
      </c>
      <c r="AN82" s="313" t="str">
        <f>'3_운전방안(1)'!$AB$38</f>
        <v>DigIN:A.3</v>
      </c>
      <c r="AO82" s="313" t="str">
        <f>'3_운전방안(1)'!$AB$39</f>
        <v>DigIN:A.3</v>
      </c>
      <c r="AP82" s="313" t="str">
        <f>'3_운전방안(1)'!$AB$40</f>
        <v>DigIN:A.3</v>
      </c>
      <c r="AQ82" s="314" t="str">
        <f>'3_운전방안(1)'!$AB$41</f>
        <v>DigIN:A.3</v>
      </c>
    </row>
    <row r="83" spans="2:43" ht="19.95" customHeight="1" x14ac:dyDescent="0.4">
      <c r="B83" s="296">
        <v>80</v>
      </c>
      <c r="C83" s="297" t="s">
        <v>179</v>
      </c>
      <c r="D83" s="297" t="s">
        <v>180</v>
      </c>
      <c r="E83" s="298" t="s">
        <v>1114</v>
      </c>
      <c r="F83" s="299" t="s">
        <v>25</v>
      </c>
      <c r="G83" s="311" t="s">
        <v>181</v>
      </c>
      <c r="H83" s="334" t="s">
        <v>2251</v>
      </c>
      <c r="I83" s="312" t="str">
        <f>'3_운전방안(1)'!$AC$7</f>
        <v>DigIN:0.1</v>
      </c>
      <c r="J83" s="313" t="str">
        <f>'3_운전방안(1)'!$AC$8</f>
        <v>DigIN:0.1</v>
      </c>
      <c r="K83" s="313" t="str">
        <f>'3_운전방안(1)'!$AC$9</f>
        <v>DigIN:0.1</v>
      </c>
      <c r="L83" s="313" t="str">
        <f>'3_운전방안(1)'!$AC$10</f>
        <v>DigIN:0.1</v>
      </c>
      <c r="M83" s="313" t="str">
        <f>'3_운전방안(1)'!$AC$11</f>
        <v>DigIN:0.1</v>
      </c>
      <c r="N83" s="313" t="str">
        <f>'3_운전방안(1)'!$AC$12</f>
        <v>DigIN:0.1</v>
      </c>
      <c r="O83" s="313" t="str">
        <f>'3_운전방안(1)'!$AC$13</f>
        <v>DigIN:0.1</v>
      </c>
      <c r="P83" s="313" t="str">
        <f>'3_운전방안(1)'!$AC$14</f>
        <v>DigIN:0.1</v>
      </c>
      <c r="Q83" s="313" t="str">
        <f>'3_운전방안(1)'!$AC$15</f>
        <v>DigIN:0.1</v>
      </c>
      <c r="R83" s="313" t="str">
        <f>'3_운전방안(1)'!$AC$16</f>
        <v>DigIN:0.1</v>
      </c>
      <c r="S83" s="313" t="str">
        <f>'3_운전방안(1)'!$AC$17</f>
        <v>DigIN:0.1</v>
      </c>
      <c r="T83" s="313" t="str">
        <f>'3_운전방안(1)'!$AC$18</f>
        <v>DigIN:0.1</v>
      </c>
      <c r="U83" s="313" t="str">
        <f>'3_운전방안(1)'!$AC$19</f>
        <v>DigIN:0.1</v>
      </c>
      <c r="V83" s="313" t="str">
        <f>'3_운전방안(1)'!$AC$20</f>
        <v>DigIN:0.1</v>
      </c>
      <c r="W83" s="313" t="str">
        <f>'3_운전방안(1)'!$AC$21</f>
        <v>DigIN:0.1</v>
      </c>
      <c r="X83" s="313" t="str">
        <f>'3_운전방안(1)'!$AC$22</f>
        <v>DigIN:0.1</v>
      </c>
      <c r="Y83" s="313" t="str">
        <f>'3_운전방안(1)'!$AC$23</f>
        <v>DigIN:0.1</v>
      </c>
      <c r="Z83" s="313" t="str">
        <f>'3_운전방안(1)'!$AC$24</f>
        <v>DigIN:0.1</v>
      </c>
      <c r="AA83" s="313" t="str">
        <f>'3_운전방안(1)'!$AC$25</f>
        <v>DigIN:0.1</v>
      </c>
      <c r="AB83" s="313" t="str">
        <f>'3_운전방안(1)'!$AC$26</f>
        <v>DigIN:0.1</v>
      </c>
      <c r="AC83" s="313" t="str">
        <f>'3_운전방안(1)'!$AC$27</f>
        <v>DigIN:0.1</v>
      </c>
      <c r="AD83" s="313" t="str">
        <f>'3_운전방안(1)'!$AC$28</f>
        <v>DigIN:0.1</v>
      </c>
      <c r="AE83" s="313" t="str">
        <f>'3_운전방안(1)'!$AC$29</f>
        <v>DigIN:0.1</v>
      </c>
      <c r="AF83" s="313" t="str">
        <f>'3_운전방안(1)'!$AC$30</f>
        <v>DigIN:0.1</v>
      </c>
      <c r="AG83" s="313" t="str">
        <f>'3_운전방안(1)'!$AC$31</f>
        <v>DigIN:0.1</v>
      </c>
      <c r="AH83" s="313" t="str">
        <f>'3_운전방안(1)'!$AC$32</f>
        <v>DigIN:0.1</v>
      </c>
      <c r="AI83" s="313" t="str">
        <f>'3_운전방안(1)'!$AC$33</f>
        <v>DigIN:0.1</v>
      </c>
      <c r="AJ83" s="313" t="str">
        <f>'3_운전방안(1)'!$AC$34</f>
        <v>DigIN:0.1</v>
      </c>
      <c r="AK83" s="313" t="str">
        <f>'3_운전방안(1)'!$AC$35</f>
        <v>DigIN:0.1</v>
      </c>
      <c r="AL83" s="313" t="str">
        <f>'3_운전방안(1)'!$AC$36</f>
        <v>DigIN:0.1</v>
      </c>
      <c r="AM83" s="313" t="str">
        <f>'3_운전방안(1)'!$AC$37</f>
        <v>DigIN:0.1</v>
      </c>
      <c r="AN83" s="313" t="str">
        <f>'3_운전방안(1)'!$AC$38</f>
        <v>DigIN:0.1</v>
      </c>
      <c r="AO83" s="313" t="str">
        <f>'3_운전방안(1)'!$AC$39</f>
        <v>DigIN:0.1</v>
      </c>
      <c r="AP83" s="313" t="str">
        <f>'3_운전방안(1)'!$AC$40</f>
        <v>DigIN:0.1</v>
      </c>
      <c r="AQ83" s="314" t="str">
        <f>'3_운전방안(1)'!$AC$41</f>
        <v>DigIN:0.1</v>
      </c>
    </row>
    <row r="84" spans="2:43" ht="19.95" customHeight="1" x14ac:dyDescent="0.4">
      <c r="B84" s="296">
        <v>81</v>
      </c>
      <c r="C84" s="297" t="s">
        <v>182</v>
      </c>
      <c r="D84" s="297" t="s">
        <v>183</v>
      </c>
      <c r="E84" s="298" t="s">
        <v>1115</v>
      </c>
      <c r="F84" s="299" t="s">
        <v>25</v>
      </c>
      <c r="G84" s="311" t="s">
        <v>166</v>
      </c>
      <c r="H84" s="334" t="s">
        <v>2252</v>
      </c>
      <c r="I84" s="312" t="str">
        <f>'3_운전방안(1)'!$AD$7</f>
        <v>DigIN:0.2</v>
      </c>
      <c r="J84" s="313" t="str">
        <f>'3_운전방안(1)'!$AD$8</f>
        <v>DigIN:0.2</v>
      </c>
      <c r="K84" s="313" t="str">
        <f>'3_운전방안(1)'!$AD$9</f>
        <v>DigIN:0.2</v>
      </c>
      <c r="L84" s="313" t="str">
        <f>'3_운전방안(1)'!$AD$10</f>
        <v>DigIN:0.2</v>
      </c>
      <c r="M84" s="313" t="str">
        <f>'3_운전방안(1)'!$AD$11</f>
        <v>DigIN:0.2</v>
      </c>
      <c r="N84" s="313" t="str">
        <f>'3_운전방안(1)'!$AD$12</f>
        <v>DigIN:0.2</v>
      </c>
      <c r="O84" s="313" t="str">
        <f>'3_운전방안(1)'!$AD$13</f>
        <v>DigIN:0.2</v>
      </c>
      <c r="P84" s="313" t="str">
        <f>'3_운전방안(1)'!$AD$14</f>
        <v>DigIN:0.2</v>
      </c>
      <c r="Q84" s="313" t="str">
        <f>'3_운전방안(1)'!$AD$15</f>
        <v>DigIN:0.2</v>
      </c>
      <c r="R84" s="313" t="str">
        <f>'3_운전방안(1)'!$AD$16</f>
        <v>DigIN:0.2</v>
      </c>
      <c r="S84" s="313" t="str">
        <f>'3_운전방안(1)'!$AD$17</f>
        <v>DigIN:0.2</v>
      </c>
      <c r="T84" s="313" t="str">
        <f>'3_운전방안(1)'!$AD$18</f>
        <v>DigIN:0.2</v>
      </c>
      <c r="U84" s="313" t="str">
        <f>'3_운전방안(1)'!$AD$19</f>
        <v>DigIN:0.2</v>
      </c>
      <c r="V84" s="313" t="str">
        <f>'3_운전방안(1)'!$AD$20</f>
        <v>DigIN:0.2</v>
      </c>
      <c r="W84" s="313" t="str">
        <f>'3_운전방안(1)'!$AD$21</f>
        <v>DigIN:0.2</v>
      </c>
      <c r="X84" s="313" t="str">
        <f>'3_운전방안(1)'!$AD$22</f>
        <v>DigIN:0.2</v>
      </c>
      <c r="Y84" s="313" t="str">
        <f>'3_운전방안(1)'!$AD$23</f>
        <v>DigIN:0.2</v>
      </c>
      <c r="Z84" s="313" t="str">
        <f>'3_운전방안(1)'!$AD$24</f>
        <v>DigIN:0.2</v>
      </c>
      <c r="AA84" s="313" t="str">
        <f>'3_운전방안(1)'!$AD$25</f>
        <v>DigIN:0.2</v>
      </c>
      <c r="AB84" s="313" t="str">
        <f>'3_운전방안(1)'!$AD$26</f>
        <v>DigIN:0.2</v>
      </c>
      <c r="AC84" s="313" t="str">
        <f>'3_운전방안(1)'!$AD$27</f>
        <v>DigIN:0.2</v>
      </c>
      <c r="AD84" s="313" t="str">
        <f>'3_운전방안(1)'!$AD$28</f>
        <v>DigIN:0.2</v>
      </c>
      <c r="AE84" s="313" t="str">
        <f>'3_운전방안(1)'!$AD$29</f>
        <v>DigIN:0.2</v>
      </c>
      <c r="AF84" s="313" t="str">
        <f>'3_운전방안(1)'!$AD$30</f>
        <v>DigIN:0.2</v>
      </c>
      <c r="AG84" s="313" t="str">
        <f>'3_운전방안(1)'!$AD$31</f>
        <v>DigIN:0.2</v>
      </c>
      <c r="AH84" s="313" t="str">
        <f>'3_운전방안(1)'!$AD$32</f>
        <v>DigIN:0.2</v>
      </c>
      <c r="AI84" s="313" t="str">
        <f>'3_운전방안(1)'!$AD$33</f>
        <v>DigIN:0.2</v>
      </c>
      <c r="AJ84" s="313" t="str">
        <f>'3_운전방안(1)'!$AD$34</f>
        <v>DigIN:0.2</v>
      </c>
      <c r="AK84" s="313" t="str">
        <f>'3_운전방안(1)'!$AD$35</f>
        <v>DigIN:0.2</v>
      </c>
      <c r="AL84" s="313" t="str">
        <f>'3_운전방안(1)'!$AD$36</f>
        <v>DigIN:0.2</v>
      </c>
      <c r="AM84" s="313" t="str">
        <f>'3_운전방안(1)'!$AD$37</f>
        <v>DigIN:0.2</v>
      </c>
      <c r="AN84" s="313" t="str">
        <f>'3_운전방안(1)'!$AD$38</f>
        <v>DigIN:0.2</v>
      </c>
      <c r="AO84" s="313" t="str">
        <f>'3_운전방안(1)'!$AD$39</f>
        <v>DigIN:0.2</v>
      </c>
      <c r="AP84" s="313" t="str">
        <f>'3_운전방안(1)'!$AD$40</f>
        <v>DigIN:0.2</v>
      </c>
      <c r="AQ84" s="314" t="str">
        <f>'3_운전방안(1)'!$AD$41</f>
        <v>DigIN:0.2</v>
      </c>
    </row>
    <row r="85" spans="2:43" ht="19.95" customHeight="1" x14ac:dyDescent="0.4">
      <c r="B85" s="296">
        <v>82</v>
      </c>
      <c r="C85" s="297" t="s">
        <v>184</v>
      </c>
      <c r="D85" s="297" t="s">
        <v>185</v>
      </c>
      <c r="E85" s="298" t="s">
        <v>1116</v>
      </c>
      <c r="F85" s="299" t="s">
        <v>25</v>
      </c>
      <c r="G85" s="316" t="s">
        <v>2511</v>
      </c>
      <c r="H85" s="334"/>
      <c r="I85" s="281" t="s">
        <v>160</v>
      </c>
      <c r="J85" s="282" t="s">
        <v>160</v>
      </c>
      <c r="K85" s="282" t="s">
        <v>160</v>
      </c>
      <c r="L85" s="282" t="s">
        <v>160</v>
      </c>
      <c r="M85" s="282" t="s">
        <v>160</v>
      </c>
      <c r="N85" s="282" t="s">
        <v>160</v>
      </c>
      <c r="O85" s="282" t="s">
        <v>160</v>
      </c>
      <c r="P85" s="282" t="s">
        <v>160</v>
      </c>
      <c r="Q85" s="282" t="s">
        <v>160</v>
      </c>
      <c r="R85" s="282" t="s">
        <v>160</v>
      </c>
      <c r="S85" s="282" t="s">
        <v>160</v>
      </c>
      <c r="T85" s="282" t="s">
        <v>160</v>
      </c>
      <c r="U85" s="282" t="s">
        <v>160</v>
      </c>
      <c r="V85" s="282" t="s">
        <v>160</v>
      </c>
      <c r="W85" s="282" t="s">
        <v>160</v>
      </c>
      <c r="X85" s="282" t="s">
        <v>160</v>
      </c>
      <c r="Y85" s="282" t="s">
        <v>160</v>
      </c>
      <c r="Z85" s="282" t="s">
        <v>160</v>
      </c>
      <c r="AA85" s="282" t="s">
        <v>160</v>
      </c>
      <c r="AB85" s="282" t="s">
        <v>160</v>
      </c>
      <c r="AC85" s="282" t="s">
        <v>160</v>
      </c>
      <c r="AD85" s="282" t="s">
        <v>160</v>
      </c>
      <c r="AE85" s="282" t="s">
        <v>160</v>
      </c>
      <c r="AF85" s="282" t="s">
        <v>160</v>
      </c>
      <c r="AG85" s="282" t="s">
        <v>160</v>
      </c>
      <c r="AH85" s="282" t="s">
        <v>160</v>
      </c>
      <c r="AI85" s="282" t="s">
        <v>160</v>
      </c>
      <c r="AJ85" s="282" t="s">
        <v>160</v>
      </c>
      <c r="AK85" s="282" t="s">
        <v>160</v>
      </c>
      <c r="AL85" s="282" t="s">
        <v>160</v>
      </c>
      <c r="AM85" s="282" t="s">
        <v>160</v>
      </c>
      <c r="AN85" s="282" t="s">
        <v>160</v>
      </c>
      <c r="AO85" s="282" t="s">
        <v>160</v>
      </c>
      <c r="AP85" s="282" t="s">
        <v>160</v>
      </c>
      <c r="AQ85" s="283" t="s">
        <v>160</v>
      </c>
    </row>
    <row r="86" spans="2:43" ht="19.95" customHeight="1" x14ac:dyDescent="0.4">
      <c r="B86" s="296">
        <v>83</v>
      </c>
      <c r="C86" s="297" t="s">
        <v>187</v>
      </c>
      <c r="D86" s="297" t="s">
        <v>188</v>
      </c>
      <c r="E86" s="298" t="s">
        <v>1117</v>
      </c>
      <c r="F86" s="299" t="s">
        <v>25</v>
      </c>
      <c r="G86" s="316" t="s">
        <v>160</v>
      </c>
      <c r="H86" s="334"/>
      <c r="I86" s="281" t="s">
        <v>160</v>
      </c>
      <c r="J86" s="282" t="s">
        <v>160</v>
      </c>
      <c r="K86" s="282" t="s">
        <v>160</v>
      </c>
      <c r="L86" s="282" t="s">
        <v>160</v>
      </c>
      <c r="M86" s="282" t="s">
        <v>160</v>
      </c>
      <c r="N86" s="282" t="s">
        <v>160</v>
      </c>
      <c r="O86" s="282" t="s">
        <v>160</v>
      </c>
      <c r="P86" s="282" t="s">
        <v>160</v>
      </c>
      <c r="Q86" s="282" t="s">
        <v>160</v>
      </c>
      <c r="R86" s="282" t="s">
        <v>160</v>
      </c>
      <c r="S86" s="282" t="s">
        <v>160</v>
      </c>
      <c r="T86" s="282" t="s">
        <v>160</v>
      </c>
      <c r="U86" s="282" t="s">
        <v>160</v>
      </c>
      <c r="V86" s="282" t="s">
        <v>160</v>
      </c>
      <c r="W86" s="282" t="s">
        <v>160</v>
      </c>
      <c r="X86" s="282" t="s">
        <v>160</v>
      </c>
      <c r="Y86" s="282" t="s">
        <v>160</v>
      </c>
      <c r="Z86" s="282" t="s">
        <v>160</v>
      </c>
      <c r="AA86" s="282" t="s">
        <v>160</v>
      </c>
      <c r="AB86" s="282" t="s">
        <v>160</v>
      </c>
      <c r="AC86" s="282" t="s">
        <v>160</v>
      </c>
      <c r="AD86" s="282" t="s">
        <v>160</v>
      </c>
      <c r="AE86" s="282" t="s">
        <v>160</v>
      </c>
      <c r="AF86" s="282" t="s">
        <v>160</v>
      </c>
      <c r="AG86" s="282" t="s">
        <v>160</v>
      </c>
      <c r="AH86" s="282" t="s">
        <v>160</v>
      </c>
      <c r="AI86" s="282" t="s">
        <v>160</v>
      </c>
      <c r="AJ86" s="282" t="s">
        <v>160</v>
      </c>
      <c r="AK86" s="282" t="s">
        <v>160</v>
      </c>
      <c r="AL86" s="282" t="s">
        <v>160</v>
      </c>
      <c r="AM86" s="282" t="s">
        <v>160</v>
      </c>
      <c r="AN86" s="282" t="s">
        <v>160</v>
      </c>
      <c r="AO86" s="282" t="s">
        <v>160</v>
      </c>
      <c r="AP86" s="282" t="s">
        <v>160</v>
      </c>
      <c r="AQ86" s="283" t="s">
        <v>160</v>
      </c>
    </row>
    <row r="87" spans="2:43" ht="19.95" customHeight="1" x14ac:dyDescent="0.4">
      <c r="B87" s="296">
        <v>84</v>
      </c>
      <c r="C87" s="297" t="s">
        <v>189</v>
      </c>
      <c r="D87" s="297" t="s">
        <v>190</v>
      </c>
      <c r="E87" s="298" t="s">
        <v>1118</v>
      </c>
      <c r="F87" s="299" t="s">
        <v>25</v>
      </c>
      <c r="G87" s="316" t="s">
        <v>160</v>
      </c>
      <c r="H87" s="334"/>
      <c r="I87" s="281" t="s">
        <v>160</v>
      </c>
      <c r="J87" s="282" t="s">
        <v>160</v>
      </c>
      <c r="K87" s="282" t="s">
        <v>160</v>
      </c>
      <c r="L87" s="282" t="s">
        <v>160</v>
      </c>
      <c r="M87" s="282" t="s">
        <v>160</v>
      </c>
      <c r="N87" s="282" t="s">
        <v>160</v>
      </c>
      <c r="O87" s="282" t="s">
        <v>160</v>
      </c>
      <c r="P87" s="282" t="s">
        <v>160</v>
      </c>
      <c r="Q87" s="282" t="s">
        <v>160</v>
      </c>
      <c r="R87" s="282" t="s">
        <v>160</v>
      </c>
      <c r="S87" s="282" t="s">
        <v>160</v>
      </c>
      <c r="T87" s="282" t="s">
        <v>160</v>
      </c>
      <c r="U87" s="282" t="s">
        <v>160</v>
      </c>
      <c r="V87" s="282" t="s">
        <v>160</v>
      </c>
      <c r="W87" s="282" t="s">
        <v>160</v>
      </c>
      <c r="X87" s="282" t="s">
        <v>160</v>
      </c>
      <c r="Y87" s="282" t="s">
        <v>160</v>
      </c>
      <c r="Z87" s="282" t="s">
        <v>160</v>
      </c>
      <c r="AA87" s="282" t="s">
        <v>160</v>
      </c>
      <c r="AB87" s="282" t="s">
        <v>160</v>
      </c>
      <c r="AC87" s="282" t="s">
        <v>160</v>
      </c>
      <c r="AD87" s="282" t="s">
        <v>160</v>
      </c>
      <c r="AE87" s="282" t="s">
        <v>160</v>
      </c>
      <c r="AF87" s="282" t="s">
        <v>160</v>
      </c>
      <c r="AG87" s="282" t="s">
        <v>160</v>
      </c>
      <c r="AH87" s="282" t="s">
        <v>160</v>
      </c>
      <c r="AI87" s="282" t="s">
        <v>160</v>
      </c>
      <c r="AJ87" s="282" t="s">
        <v>160</v>
      </c>
      <c r="AK87" s="282" t="s">
        <v>160</v>
      </c>
      <c r="AL87" s="282" t="s">
        <v>160</v>
      </c>
      <c r="AM87" s="282" t="s">
        <v>160</v>
      </c>
      <c r="AN87" s="282" t="s">
        <v>160</v>
      </c>
      <c r="AO87" s="282" t="s">
        <v>160</v>
      </c>
      <c r="AP87" s="282" t="s">
        <v>160</v>
      </c>
      <c r="AQ87" s="283" t="s">
        <v>160</v>
      </c>
    </row>
    <row r="88" spans="2:43" ht="19.95" customHeight="1" x14ac:dyDescent="0.4">
      <c r="B88" s="296">
        <v>85</v>
      </c>
      <c r="C88" s="297" t="s">
        <v>191</v>
      </c>
      <c r="D88" s="297" t="s">
        <v>192</v>
      </c>
      <c r="E88" s="298" t="s">
        <v>1119</v>
      </c>
      <c r="F88" s="299" t="s">
        <v>25</v>
      </c>
      <c r="G88" s="311" t="s">
        <v>193</v>
      </c>
      <c r="H88" s="334"/>
      <c r="I88" s="312" t="str">
        <f>'3_운전방안(1)'!$L$7</f>
        <v>DigIN:0.1</v>
      </c>
      <c r="J88" s="313" t="str">
        <f>'3_운전방안(1)'!$L$8</f>
        <v>DigIN:0.1</v>
      </c>
      <c r="K88" s="313" t="str">
        <f>'3_운전방안(1)'!$L$9</f>
        <v>DigIN:0.1</v>
      </c>
      <c r="L88" s="313" t="str">
        <f>'3_운전방안(1)'!$L$10</f>
        <v>DigIN:0.1</v>
      </c>
      <c r="M88" s="313" t="str">
        <f>'3_운전방안(1)'!$L$11</f>
        <v>DigIN:0.1</v>
      </c>
      <c r="N88" s="313" t="str">
        <f>'3_운전방안(1)'!$L$12</f>
        <v>DigIN:0.1</v>
      </c>
      <c r="O88" s="313" t="str">
        <f>'3_운전방안(1)'!$L$13</f>
        <v>DigIN:0.1</v>
      </c>
      <c r="P88" s="313" t="str">
        <f>'3_운전방안(1)'!$L$14</f>
        <v>DigIN:0.1</v>
      </c>
      <c r="Q88" s="313" t="str">
        <f>'3_운전방안(1)'!$L$15</f>
        <v>DigIN:0.1</v>
      </c>
      <c r="R88" s="313" t="str">
        <f>'3_운전방안(1)'!$L$16</f>
        <v>DigIN:0.1</v>
      </c>
      <c r="S88" s="313" t="str">
        <f>'3_운전방안(1)'!$L$17</f>
        <v>DigIN:0.1</v>
      </c>
      <c r="T88" s="313" t="str">
        <f>'3_운전방안(1)'!$L$18</f>
        <v>DigIN:0.1</v>
      </c>
      <c r="U88" s="313" t="str">
        <f>'3_운전방안(1)'!$L$19</f>
        <v>DigIN:0.1</v>
      </c>
      <c r="V88" s="313" t="str">
        <f>'3_운전방안(1)'!$L$20</f>
        <v>DigIN:0.1</v>
      </c>
      <c r="W88" s="313" t="str">
        <f>'3_운전방안(1)'!$L$21</f>
        <v>DigIN:0.1</v>
      </c>
      <c r="X88" s="313" t="str">
        <f>'3_운전방안(1)'!$L$22</f>
        <v>DigIN:0.1</v>
      </c>
      <c r="Y88" s="313" t="str">
        <f>'3_운전방안(1)'!$L$23</f>
        <v>DigIN:0.1</v>
      </c>
      <c r="Z88" s="313" t="str">
        <f>'3_운전방안(1)'!$L$24</f>
        <v>DigIN:0.1</v>
      </c>
      <c r="AA88" s="313" t="str">
        <f>'3_운전방안(1)'!$L$25</f>
        <v>DigIN:0.1</v>
      </c>
      <c r="AB88" s="313" t="str">
        <f>'3_운전방안(1)'!$L$26</f>
        <v>DigIN:0.1</v>
      </c>
      <c r="AC88" s="313" t="str">
        <f>'3_운전방안(1)'!$L$27</f>
        <v>DigIN:0.1</v>
      </c>
      <c r="AD88" s="313" t="str">
        <f>'3_운전방안(1)'!$L$28</f>
        <v>DigIN:0.1</v>
      </c>
      <c r="AE88" s="313" t="str">
        <f>'3_운전방안(1)'!$L$29</f>
        <v>DigIN:0.1</v>
      </c>
      <c r="AF88" s="313" t="str">
        <f>'3_운전방안(1)'!$L$30</f>
        <v>DigIN:0.1</v>
      </c>
      <c r="AG88" s="313" t="str">
        <f>'3_운전방안(1)'!$L$31</f>
        <v>DigIN:0.1</v>
      </c>
      <c r="AH88" s="313" t="str">
        <f>'3_운전방안(1)'!$L$32</f>
        <v>DigIN:0.1</v>
      </c>
      <c r="AI88" s="313" t="str">
        <f>'3_운전방안(1)'!$L$33</f>
        <v>DigIN:0.1</v>
      </c>
      <c r="AJ88" s="313" t="str">
        <f>'3_운전방안(1)'!$L$34</f>
        <v>DigIN:0.1</v>
      </c>
      <c r="AK88" s="313" t="str">
        <f>'3_운전방안(1)'!$L$35</f>
        <v>DigIN:0.1</v>
      </c>
      <c r="AL88" s="313" t="str">
        <f>'3_운전방안(1)'!$L$36</f>
        <v>DigIN:0.1</v>
      </c>
      <c r="AM88" s="313" t="str">
        <f>'3_운전방안(1)'!$L$37</f>
        <v>DigIN:0.1</v>
      </c>
      <c r="AN88" s="313" t="str">
        <f>'3_운전방안(1)'!$L$38</f>
        <v>DigIN:0.1</v>
      </c>
      <c r="AO88" s="313" t="str">
        <f>'3_운전방안(1)'!$L$39</f>
        <v>DigIN:0.1</v>
      </c>
      <c r="AP88" s="313" t="str">
        <f>'3_운전방안(1)'!$L$40</f>
        <v>DigIN:0.1</v>
      </c>
      <c r="AQ88" s="314" t="str">
        <f>'3_운전방안(1)'!$L$41</f>
        <v>DigIN:0.1</v>
      </c>
    </row>
    <row r="89" spans="2:43" ht="19.95" customHeight="1" x14ac:dyDescent="0.4">
      <c r="B89" s="296">
        <v>86</v>
      </c>
      <c r="C89" s="297" t="s">
        <v>194</v>
      </c>
      <c r="D89" s="297" t="s">
        <v>195</v>
      </c>
      <c r="E89" s="298" t="s">
        <v>1120</v>
      </c>
      <c r="F89" s="299" t="s">
        <v>25</v>
      </c>
      <c r="G89" s="311" t="s">
        <v>160</v>
      </c>
      <c r="H89" s="334" t="s">
        <v>2253</v>
      </c>
      <c r="I89" s="312" t="str">
        <f>'3_운전방안(1)'!$M$7</f>
        <v>DigIN:A.2</v>
      </c>
      <c r="J89" s="313" t="str">
        <f>'3_운전방안(1)'!$M$8</f>
        <v>DigIN:A.2</v>
      </c>
      <c r="K89" s="313" t="str">
        <f>'3_운전방안(1)'!$M$9</f>
        <v>DigIN:0.1</v>
      </c>
      <c r="L89" s="313" t="str">
        <f>'3_운전방안(1)'!$M$10</f>
        <v>DigIN:0.1</v>
      </c>
      <c r="M89" s="313" t="str">
        <f>'3_운전방안(1)'!$M$11</f>
        <v>DigIN:0.1</v>
      </c>
      <c r="N89" s="313" t="str">
        <f>'3_운전방안(1)'!$M$12</f>
        <v>DigIN:0.1</v>
      </c>
      <c r="O89" s="313" t="str">
        <f>'3_운전방안(1)'!$M$13</f>
        <v>DigIN:0.1</v>
      </c>
      <c r="P89" s="313" t="str">
        <f>'3_운전방안(1)'!$M$14</f>
        <v>DigIN:0.1</v>
      </c>
      <c r="Q89" s="313" t="str">
        <f>'3_운전방안(1)'!$M$15</f>
        <v>DigIN:0.1</v>
      </c>
      <c r="R89" s="313" t="str">
        <f>'3_운전방안(1)'!$M$16</f>
        <v>DigIN:0.1</v>
      </c>
      <c r="S89" s="313" t="str">
        <f>'3_운전방안(1)'!$M$17</f>
        <v>DigIN:0.1</v>
      </c>
      <c r="T89" s="313" t="str">
        <f>'3_운전방안(1)'!$M$18</f>
        <v>DigIN:0.1</v>
      </c>
      <c r="U89" s="313" t="str">
        <f>'3_운전방안(1)'!$M$19</f>
        <v>DigIN:0.1</v>
      </c>
      <c r="V89" s="313" t="str">
        <f>'3_운전방안(1)'!$M$20</f>
        <v>DigIN:0.1</v>
      </c>
      <c r="W89" s="313" t="str">
        <f>'3_운전방안(1)'!$M$21</f>
        <v>DigIN:0.1</v>
      </c>
      <c r="X89" s="313" t="str">
        <f>'3_운전방안(1)'!$M$22</f>
        <v>DigIN:0.1</v>
      </c>
      <c r="Y89" s="313" t="str">
        <f>'3_운전방안(1)'!$M$23</f>
        <v>DigIN:0.1</v>
      </c>
      <c r="Z89" s="313" t="str">
        <f>'3_운전방안(1)'!$M$24</f>
        <v>DigIN:0.1</v>
      </c>
      <c r="AA89" s="313" t="str">
        <f>'3_운전방안(1)'!$M$25</f>
        <v>DigIN:0.1</v>
      </c>
      <c r="AB89" s="313" t="str">
        <f>'3_운전방안(1)'!$M$26</f>
        <v>DigIN:0.1</v>
      </c>
      <c r="AC89" s="313" t="str">
        <f>'3_운전방안(1)'!$M$27</f>
        <v>DigIN:0.1</v>
      </c>
      <c r="AD89" s="313" t="str">
        <f>'3_운전방안(1)'!$M$28</f>
        <v>DigIN:0.1</v>
      </c>
      <c r="AE89" s="313" t="str">
        <f>'3_운전방안(1)'!$M$29</f>
        <v>DigIN:0.1</v>
      </c>
      <c r="AF89" s="313" t="str">
        <f>'3_운전방안(1)'!$M$30</f>
        <v>DigIN:0.1</v>
      </c>
      <c r="AG89" s="313" t="str">
        <f>'3_운전방안(1)'!$M$31</f>
        <v>DigIN:0.1</v>
      </c>
      <c r="AH89" s="313" t="str">
        <f>'3_운전방안(1)'!$M$32</f>
        <v>DigIN:0.1</v>
      </c>
      <c r="AI89" s="313" t="str">
        <f>'3_운전방안(1)'!$M$33</f>
        <v>DigIN:0.1</v>
      </c>
      <c r="AJ89" s="313" t="str">
        <f>'3_운전방안(1)'!$M$34</f>
        <v>DigIN:0.1</v>
      </c>
      <c r="AK89" s="313" t="str">
        <f>'3_운전방안(1)'!$M$35</f>
        <v>DigIN:0.1</v>
      </c>
      <c r="AL89" s="313" t="str">
        <f>'3_운전방안(1)'!$M$36</f>
        <v>DigIN:0.1</v>
      </c>
      <c r="AM89" s="313" t="str">
        <f>'3_운전방안(1)'!$M$37</f>
        <v>DigIN:0.1</v>
      </c>
      <c r="AN89" s="313" t="str">
        <f>'3_운전방안(1)'!$M$38</f>
        <v>DigIN:0.1</v>
      </c>
      <c r="AO89" s="313" t="str">
        <f>'3_운전방안(1)'!$M$39</f>
        <v>DigIN:0.1</v>
      </c>
      <c r="AP89" s="313" t="str">
        <f>'3_운전방안(1)'!$M$40</f>
        <v>DigIN:0.1</v>
      </c>
      <c r="AQ89" s="314" t="str">
        <f>'3_운전방안(1)'!$M$41</f>
        <v>DigIN:0.1</v>
      </c>
    </row>
    <row r="90" spans="2:43" ht="19.95" customHeight="1" x14ac:dyDescent="0.4">
      <c r="B90" s="296">
        <v>87</v>
      </c>
      <c r="C90" s="297" t="s">
        <v>196</v>
      </c>
      <c r="D90" s="297" t="s">
        <v>197</v>
      </c>
      <c r="E90" s="298" t="s">
        <v>1121</v>
      </c>
      <c r="F90" s="299" t="s">
        <v>25</v>
      </c>
      <c r="G90" s="316" t="s">
        <v>160</v>
      </c>
      <c r="H90" s="334"/>
      <c r="I90" s="281" t="s">
        <v>160</v>
      </c>
      <c r="J90" s="282" t="s">
        <v>160</v>
      </c>
      <c r="K90" s="282" t="s">
        <v>160</v>
      </c>
      <c r="L90" s="282" t="s">
        <v>160</v>
      </c>
      <c r="M90" s="282" t="s">
        <v>160</v>
      </c>
      <c r="N90" s="282" t="s">
        <v>160</v>
      </c>
      <c r="O90" s="282" t="s">
        <v>160</v>
      </c>
      <c r="P90" s="282" t="s">
        <v>160</v>
      </c>
      <c r="Q90" s="282" t="s">
        <v>160</v>
      </c>
      <c r="R90" s="282" t="s">
        <v>160</v>
      </c>
      <c r="S90" s="282" t="s">
        <v>160</v>
      </c>
      <c r="T90" s="282" t="s">
        <v>160</v>
      </c>
      <c r="U90" s="282" t="s">
        <v>160</v>
      </c>
      <c r="V90" s="282" t="s">
        <v>160</v>
      </c>
      <c r="W90" s="282" t="s">
        <v>160</v>
      </c>
      <c r="X90" s="282" t="s">
        <v>160</v>
      </c>
      <c r="Y90" s="282" t="s">
        <v>160</v>
      </c>
      <c r="Z90" s="282" t="s">
        <v>160</v>
      </c>
      <c r="AA90" s="282" t="s">
        <v>160</v>
      </c>
      <c r="AB90" s="282" t="s">
        <v>160</v>
      </c>
      <c r="AC90" s="282" t="s">
        <v>160</v>
      </c>
      <c r="AD90" s="282" t="s">
        <v>160</v>
      </c>
      <c r="AE90" s="282" t="s">
        <v>160</v>
      </c>
      <c r="AF90" s="282" t="s">
        <v>160</v>
      </c>
      <c r="AG90" s="282" t="s">
        <v>160</v>
      </c>
      <c r="AH90" s="282" t="s">
        <v>160</v>
      </c>
      <c r="AI90" s="282" t="s">
        <v>160</v>
      </c>
      <c r="AJ90" s="282" t="s">
        <v>160</v>
      </c>
      <c r="AK90" s="282" t="s">
        <v>160</v>
      </c>
      <c r="AL90" s="282" t="s">
        <v>160</v>
      </c>
      <c r="AM90" s="282" t="s">
        <v>160</v>
      </c>
      <c r="AN90" s="282" t="s">
        <v>160</v>
      </c>
      <c r="AO90" s="282" t="s">
        <v>160</v>
      </c>
      <c r="AP90" s="282" t="s">
        <v>160</v>
      </c>
      <c r="AQ90" s="283" t="s">
        <v>160</v>
      </c>
    </row>
    <row r="91" spans="2:43" ht="19.95" customHeight="1" x14ac:dyDescent="0.4">
      <c r="B91" s="296">
        <v>88</v>
      </c>
      <c r="C91" s="297" t="s">
        <v>198</v>
      </c>
      <c r="D91" s="297" t="s">
        <v>199</v>
      </c>
      <c r="E91" s="298" t="s">
        <v>1122</v>
      </c>
      <c r="F91" s="299" t="s">
        <v>25</v>
      </c>
      <c r="G91" s="316" t="s">
        <v>160</v>
      </c>
      <c r="H91" s="334"/>
      <c r="I91" s="281" t="s">
        <v>160</v>
      </c>
      <c r="J91" s="282" t="s">
        <v>160</v>
      </c>
      <c r="K91" s="282" t="s">
        <v>160</v>
      </c>
      <c r="L91" s="282" t="s">
        <v>160</v>
      </c>
      <c r="M91" s="282" t="s">
        <v>160</v>
      </c>
      <c r="N91" s="282" t="s">
        <v>160</v>
      </c>
      <c r="O91" s="282" t="s">
        <v>160</v>
      </c>
      <c r="P91" s="282" t="s">
        <v>160</v>
      </c>
      <c r="Q91" s="282" t="s">
        <v>160</v>
      </c>
      <c r="R91" s="282" t="s">
        <v>160</v>
      </c>
      <c r="S91" s="282" t="s">
        <v>160</v>
      </c>
      <c r="T91" s="282" t="s">
        <v>160</v>
      </c>
      <c r="U91" s="282" t="s">
        <v>160</v>
      </c>
      <c r="V91" s="282" t="s">
        <v>160</v>
      </c>
      <c r="W91" s="282" t="s">
        <v>160</v>
      </c>
      <c r="X91" s="282" t="s">
        <v>160</v>
      </c>
      <c r="Y91" s="282" t="s">
        <v>160</v>
      </c>
      <c r="Z91" s="282" t="s">
        <v>160</v>
      </c>
      <c r="AA91" s="282" t="s">
        <v>160</v>
      </c>
      <c r="AB91" s="282" t="s">
        <v>160</v>
      </c>
      <c r="AC91" s="282" t="s">
        <v>160</v>
      </c>
      <c r="AD91" s="282" t="s">
        <v>160</v>
      </c>
      <c r="AE91" s="282" t="s">
        <v>160</v>
      </c>
      <c r="AF91" s="282" t="s">
        <v>160</v>
      </c>
      <c r="AG91" s="282" t="s">
        <v>160</v>
      </c>
      <c r="AH91" s="282" t="s">
        <v>160</v>
      </c>
      <c r="AI91" s="282" t="s">
        <v>160</v>
      </c>
      <c r="AJ91" s="282" t="s">
        <v>160</v>
      </c>
      <c r="AK91" s="282" t="s">
        <v>160</v>
      </c>
      <c r="AL91" s="282" t="s">
        <v>160</v>
      </c>
      <c r="AM91" s="282" t="s">
        <v>160</v>
      </c>
      <c r="AN91" s="282" t="s">
        <v>160</v>
      </c>
      <c r="AO91" s="282" t="s">
        <v>160</v>
      </c>
      <c r="AP91" s="282" t="s">
        <v>160</v>
      </c>
      <c r="AQ91" s="283" t="s">
        <v>160</v>
      </c>
    </row>
    <row r="92" spans="2:43" ht="19.95" customHeight="1" x14ac:dyDescent="0.4">
      <c r="B92" s="296">
        <v>89</v>
      </c>
      <c r="C92" s="297" t="s">
        <v>200</v>
      </c>
      <c r="D92" s="297" t="s">
        <v>201</v>
      </c>
      <c r="E92" s="298" t="s">
        <v>1124</v>
      </c>
      <c r="F92" s="299" t="s">
        <v>25</v>
      </c>
      <c r="G92" s="316" t="s">
        <v>160</v>
      </c>
      <c r="H92" s="334"/>
      <c r="I92" s="281" t="s">
        <v>160</v>
      </c>
      <c r="J92" s="282" t="s">
        <v>160</v>
      </c>
      <c r="K92" s="282" t="s">
        <v>160</v>
      </c>
      <c r="L92" s="282" t="s">
        <v>160</v>
      </c>
      <c r="M92" s="282" t="s">
        <v>160</v>
      </c>
      <c r="N92" s="282" t="s">
        <v>160</v>
      </c>
      <c r="O92" s="282" t="s">
        <v>160</v>
      </c>
      <c r="P92" s="282" t="s">
        <v>160</v>
      </c>
      <c r="Q92" s="282" t="s">
        <v>160</v>
      </c>
      <c r="R92" s="282" t="s">
        <v>160</v>
      </c>
      <c r="S92" s="282" t="s">
        <v>160</v>
      </c>
      <c r="T92" s="282" t="s">
        <v>160</v>
      </c>
      <c r="U92" s="282" t="s">
        <v>160</v>
      </c>
      <c r="V92" s="282" t="s">
        <v>160</v>
      </c>
      <c r="W92" s="282" t="s">
        <v>160</v>
      </c>
      <c r="X92" s="282" t="s">
        <v>160</v>
      </c>
      <c r="Y92" s="282" t="s">
        <v>160</v>
      </c>
      <c r="Z92" s="282" t="s">
        <v>160</v>
      </c>
      <c r="AA92" s="282" t="s">
        <v>160</v>
      </c>
      <c r="AB92" s="282" t="s">
        <v>160</v>
      </c>
      <c r="AC92" s="282" t="s">
        <v>160</v>
      </c>
      <c r="AD92" s="282" t="s">
        <v>160</v>
      </c>
      <c r="AE92" s="282" t="s">
        <v>160</v>
      </c>
      <c r="AF92" s="282" t="s">
        <v>160</v>
      </c>
      <c r="AG92" s="282" t="s">
        <v>160</v>
      </c>
      <c r="AH92" s="282" t="s">
        <v>160</v>
      </c>
      <c r="AI92" s="282" t="s">
        <v>160</v>
      </c>
      <c r="AJ92" s="282" t="s">
        <v>160</v>
      </c>
      <c r="AK92" s="282" t="s">
        <v>160</v>
      </c>
      <c r="AL92" s="282" t="s">
        <v>160</v>
      </c>
      <c r="AM92" s="282" t="s">
        <v>160</v>
      </c>
      <c r="AN92" s="282" t="s">
        <v>160</v>
      </c>
      <c r="AO92" s="282" t="s">
        <v>160</v>
      </c>
      <c r="AP92" s="282" t="s">
        <v>160</v>
      </c>
      <c r="AQ92" s="283" t="s">
        <v>160</v>
      </c>
    </row>
    <row r="93" spans="2:43" ht="19.95" customHeight="1" x14ac:dyDescent="0.4">
      <c r="B93" s="296">
        <v>90</v>
      </c>
      <c r="C93" s="297" t="s">
        <v>202</v>
      </c>
      <c r="D93" s="297" t="s">
        <v>203</v>
      </c>
      <c r="E93" s="298" t="s">
        <v>1126</v>
      </c>
      <c r="F93" s="299" t="s">
        <v>25</v>
      </c>
      <c r="G93" s="316" t="s">
        <v>160</v>
      </c>
      <c r="H93" s="334" t="s">
        <v>2254</v>
      </c>
      <c r="I93" s="281" t="s">
        <v>160</v>
      </c>
      <c r="J93" s="282" t="s">
        <v>160</v>
      </c>
      <c r="K93" s="282" t="s">
        <v>160</v>
      </c>
      <c r="L93" s="282" t="s">
        <v>160</v>
      </c>
      <c r="M93" s="282" t="s">
        <v>160</v>
      </c>
      <c r="N93" s="282" t="s">
        <v>160</v>
      </c>
      <c r="O93" s="282" t="s">
        <v>160</v>
      </c>
      <c r="P93" s="282" t="s">
        <v>160</v>
      </c>
      <c r="Q93" s="282" t="s">
        <v>160</v>
      </c>
      <c r="R93" s="282" t="s">
        <v>160</v>
      </c>
      <c r="S93" s="282" t="s">
        <v>160</v>
      </c>
      <c r="T93" s="282" t="s">
        <v>160</v>
      </c>
      <c r="U93" s="282" t="s">
        <v>160</v>
      </c>
      <c r="V93" s="282" t="s">
        <v>160</v>
      </c>
      <c r="W93" s="282" t="s">
        <v>160</v>
      </c>
      <c r="X93" s="282" t="s">
        <v>160</v>
      </c>
      <c r="Y93" s="282" t="s">
        <v>160</v>
      </c>
      <c r="Z93" s="282" t="s">
        <v>160</v>
      </c>
      <c r="AA93" s="282" t="s">
        <v>160</v>
      </c>
      <c r="AB93" s="282" t="s">
        <v>160</v>
      </c>
      <c r="AC93" s="282" t="s">
        <v>160</v>
      </c>
      <c r="AD93" s="282" t="s">
        <v>160</v>
      </c>
      <c r="AE93" s="282" t="s">
        <v>160</v>
      </c>
      <c r="AF93" s="282" t="s">
        <v>160</v>
      </c>
      <c r="AG93" s="282" t="s">
        <v>160</v>
      </c>
      <c r="AH93" s="282" t="s">
        <v>160</v>
      </c>
      <c r="AI93" s="282" t="s">
        <v>160</v>
      </c>
      <c r="AJ93" s="282" t="s">
        <v>160</v>
      </c>
      <c r="AK93" s="282" t="s">
        <v>160</v>
      </c>
      <c r="AL93" s="282" t="s">
        <v>160</v>
      </c>
      <c r="AM93" s="282" t="s">
        <v>160</v>
      </c>
      <c r="AN93" s="282" t="s">
        <v>160</v>
      </c>
      <c r="AO93" s="282" t="s">
        <v>160</v>
      </c>
      <c r="AP93" s="282" t="s">
        <v>160</v>
      </c>
      <c r="AQ93" s="283" t="s">
        <v>160</v>
      </c>
    </row>
    <row r="94" spans="2:43" ht="19.95" customHeight="1" x14ac:dyDescent="0.4">
      <c r="B94" s="296">
        <v>91</v>
      </c>
      <c r="C94" s="297" t="s">
        <v>204</v>
      </c>
      <c r="D94" s="297" t="s">
        <v>205</v>
      </c>
      <c r="E94" s="298" t="s">
        <v>1127</v>
      </c>
      <c r="F94" s="299" t="s">
        <v>25</v>
      </c>
      <c r="G94" s="316" t="s">
        <v>160</v>
      </c>
      <c r="H94" s="334"/>
      <c r="I94" s="281" t="s">
        <v>160</v>
      </c>
      <c r="J94" s="282" t="s">
        <v>160</v>
      </c>
      <c r="K94" s="282" t="s">
        <v>160</v>
      </c>
      <c r="L94" s="282" t="s">
        <v>160</v>
      </c>
      <c r="M94" s="282" t="s">
        <v>160</v>
      </c>
      <c r="N94" s="282" t="s">
        <v>160</v>
      </c>
      <c r="O94" s="282" t="s">
        <v>160</v>
      </c>
      <c r="P94" s="282" t="s">
        <v>160</v>
      </c>
      <c r="Q94" s="282" t="s">
        <v>160</v>
      </c>
      <c r="R94" s="282" t="s">
        <v>160</v>
      </c>
      <c r="S94" s="282" t="s">
        <v>160</v>
      </c>
      <c r="T94" s="282" t="s">
        <v>160</v>
      </c>
      <c r="U94" s="282" t="s">
        <v>160</v>
      </c>
      <c r="V94" s="282" t="s">
        <v>160</v>
      </c>
      <c r="W94" s="282" t="s">
        <v>160</v>
      </c>
      <c r="X94" s="282" t="s">
        <v>160</v>
      </c>
      <c r="Y94" s="282" t="s">
        <v>160</v>
      </c>
      <c r="Z94" s="282" t="s">
        <v>160</v>
      </c>
      <c r="AA94" s="282" t="s">
        <v>160</v>
      </c>
      <c r="AB94" s="282" t="s">
        <v>160</v>
      </c>
      <c r="AC94" s="282" t="s">
        <v>160</v>
      </c>
      <c r="AD94" s="282" t="s">
        <v>160</v>
      </c>
      <c r="AE94" s="282" t="s">
        <v>160</v>
      </c>
      <c r="AF94" s="282" t="s">
        <v>160</v>
      </c>
      <c r="AG94" s="282" t="s">
        <v>160</v>
      </c>
      <c r="AH94" s="282" t="s">
        <v>160</v>
      </c>
      <c r="AI94" s="282" t="s">
        <v>160</v>
      </c>
      <c r="AJ94" s="282" t="s">
        <v>160</v>
      </c>
      <c r="AK94" s="282" t="s">
        <v>160</v>
      </c>
      <c r="AL94" s="282" t="s">
        <v>160</v>
      </c>
      <c r="AM94" s="282" t="s">
        <v>160</v>
      </c>
      <c r="AN94" s="282" t="s">
        <v>160</v>
      </c>
      <c r="AO94" s="282" t="s">
        <v>160</v>
      </c>
      <c r="AP94" s="282" t="s">
        <v>160</v>
      </c>
      <c r="AQ94" s="283" t="s">
        <v>160</v>
      </c>
    </row>
    <row r="95" spans="2:43" ht="19.95" customHeight="1" x14ac:dyDescent="0.4">
      <c r="B95" s="296">
        <v>92</v>
      </c>
      <c r="C95" s="297" t="s">
        <v>206</v>
      </c>
      <c r="D95" s="297" t="s">
        <v>207</v>
      </c>
      <c r="E95" s="298" t="s">
        <v>1128</v>
      </c>
      <c r="F95" s="299" t="s">
        <v>25</v>
      </c>
      <c r="G95" s="316" t="s">
        <v>166</v>
      </c>
      <c r="H95" s="334" t="s">
        <v>2259</v>
      </c>
      <c r="I95" s="281" t="s">
        <v>166</v>
      </c>
      <c r="J95" s="282" t="s">
        <v>166</v>
      </c>
      <c r="K95" s="282" t="s">
        <v>166</v>
      </c>
      <c r="L95" s="282" t="s">
        <v>166</v>
      </c>
      <c r="M95" s="282" t="s">
        <v>166</v>
      </c>
      <c r="N95" s="282" t="s">
        <v>166</v>
      </c>
      <c r="O95" s="282" t="s">
        <v>166</v>
      </c>
      <c r="P95" s="282" t="s">
        <v>166</v>
      </c>
      <c r="Q95" s="282" t="s">
        <v>166</v>
      </c>
      <c r="R95" s="282" t="s">
        <v>166</v>
      </c>
      <c r="S95" s="282" t="s">
        <v>166</v>
      </c>
      <c r="T95" s="282" t="s">
        <v>166</v>
      </c>
      <c r="U95" s="282" t="s">
        <v>166</v>
      </c>
      <c r="V95" s="282" t="s">
        <v>166</v>
      </c>
      <c r="W95" s="282" t="s">
        <v>166</v>
      </c>
      <c r="X95" s="282" t="s">
        <v>166</v>
      </c>
      <c r="Y95" s="282" t="s">
        <v>166</v>
      </c>
      <c r="Z95" s="282" t="s">
        <v>166</v>
      </c>
      <c r="AA95" s="282" t="s">
        <v>166</v>
      </c>
      <c r="AB95" s="282" t="s">
        <v>166</v>
      </c>
      <c r="AC95" s="282" t="s">
        <v>166</v>
      </c>
      <c r="AD95" s="282" t="s">
        <v>166</v>
      </c>
      <c r="AE95" s="282" t="s">
        <v>166</v>
      </c>
      <c r="AF95" s="282" t="s">
        <v>166</v>
      </c>
      <c r="AG95" s="282" t="s">
        <v>166</v>
      </c>
      <c r="AH95" s="282" t="s">
        <v>166</v>
      </c>
      <c r="AI95" s="282" t="s">
        <v>166</v>
      </c>
      <c r="AJ95" s="282" t="s">
        <v>166</v>
      </c>
      <c r="AK95" s="282" t="s">
        <v>166</v>
      </c>
      <c r="AL95" s="282" t="s">
        <v>166</v>
      </c>
      <c r="AM95" s="282" t="s">
        <v>166</v>
      </c>
      <c r="AN95" s="282" t="s">
        <v>166</v>
      </c>
      <c r="AO95" s="282" t="s">
        <v>166</v>
      </c>
      <c r="AP95" s="282" t="s">
        <v>166</v>
      </c>
      <c r="AQ95" s="283" t="s">
        <v>166</v>
      </c>
    </row>
    <row r="96" spans="2:43" ht="19.95" customHeight="1" x14ac:dyDescent="0.4">
      <c r="B96" s="296">
        <v>93</v>
      </c>
      <c r="C96" s="297" t="s">
        <v>208</v>
      </c>
      <c r="D96" s="297" t="s">
        <v>209</v>
      </c>
      <c r="E96" s="298" t="s">
        <v>1130</v>
      </c>
      <c r="F96" s="299" t="s">
        <v>25</v>
      </c>
      <c r="G96" s="311" t="s">
        <v>166</v>
      </c>
      <c r="H96" s="334" t="s">
        <v>2255</v>
      </c>
      <c r="I96" s="312" t="str">
        <f>'3_운전방안(1)'!$AF$7</f>
        <v>DigIN:0.2</v>
      </c>
      <c r="J96" s="313" t="str">
        <f>'3_운전방안(1)'!$AF$8</f>
        <v>DigIN:0.2</v>
      </c>
      <c r="K96" s="313" t="str">
        <f>'3_운전방안(1)'!$AF$9</f>
        <v>DigIN:0.2</v>
      </c>
      <c r="L96" s="313" t="str">
        <f>'3_운전방안(1)'!$AF$10</f>
        <v>DigIN:0.2</v>
      </c>
      <c r="M96" s="313" t="str">
        <f>'3_운전방안(1)'!$AF$11</f>
        <v>DigIN:0.2</v>
      </c>
      <c r="N96" s="313" t="str">
        <f>'3_운전방안(1)'!$AF$12</f>
        <v>DigIN:0.2</v>
      </c>
      <c r="O96" s="313" t="str">
        <f>'3_운전방안(1)'!$AF$13</f>
        <v>DigIN:0.2</v>
      </c>
      <c r="P96" s="313" t="str">
        <f>'3_운전방안(1)'!$AF$14</f>
        <v>DigIN:0.2</v>
      </c>
      <c r="Q96" s="313" t="str">
        <f>'3_운전방안(1)'!$AF$15</f>
        <v>DigIN:0.2</v>
      </c>
      <c r="R96" s="313" t="str">
        <f>'3_운전방안(1)'!$AF$16</f>
        <v>DigIN:0.2</v>
      </c>
      <c r="S96" s="313" t="str">
        <f>'3_운전방안(1)'!$AF$17</f>
        <v>DigIN:0.2</v>
      </c>
      <c r="T96" s="313" t="str">
        <f>'3_운전방안(1)'!$AF$18</f>
        <v>DigIN:0.2</v>
      </c>
      <c r="U96" s="313" t="str">
        <f>'3_운전방안(1)'!$AF$19</f>
        <v>DigIN:0.2</v>
      </c>
      <c r="V96" s="313" t="str">
        <f>'3_운전방안(1)'!$AF$20</f>
        <v>DigIN:0.2</v>
      </c>
      <c r="W96" s="313" t="str">
        <f>'3_운전방안(1)'!$AF$21</f>
        <v>DigIN:0.2</v>
      </c>
      <c r="X96" s="313" t="str">
        <f>'3_운전방안(1)'!$AF$22</f>
        <v>DigIN:0.2</v>
      </c>
      <c r="Y96" s="313" t="str">
        <f>'3_운전방안(1)'!$AF$23</f>
        <v>DigIN:0.2</v>
      </c>
      <c r="Z96" s="313" t="str">
        <f>'3_운전방안(1)'!$AF$24</f>
        <v>DigIN:0.2</v>
      </c>
      <c r="AA96" s="313" t="str">
        <f>'3_운전방안(1)'!$AF$25</f>
        <v>DigIN:0.2</v>
      </c>
      <c r="AB96" s="313" t="str">
        <f>'3_운전방안(1)'!$AF$26</f>
        <v>DigIN:0.2</v>
      </c>
      <c r="AC96" s="313" t="str">
        <f>'3_운전방안(1)'!$AF$27</f>
        <v>DigIN:0.2</v>
      </c>
      <c r="AD96" s="313" t="str">
        <f>'3_운전방안(1)'!$AF$28</f>
        <v>DigIN:0.2</v>
      </c>
      <c r="AE96" s="313" t="str">
        <f>'3_운전방안(1)'!$AF$29</f>
        <v>DigIN:0.2</v>
      </c>
      <c r="AF96" s="313" t="str">
        <f>'3_운전방안(1)'!$AF$30</f>
        <v>DigIN:0.2</v>
      </c>
      <c r="AG96" s="313" t="str">
        <f>'3_운전방안(1)'!$AF$31</f>
        <v>DigIN:0.2</v>
      </c>
      <c r="AH96" s="313" t="str">
        <f>'3_운전방안(1)'!$AF$32</f>
        <v>DigIN:0.2</v>
      </c>
      <c r="AI96" s="313" t="str">
        <f>'3_운전방안(1)'!$AF$33</f>
        <v>DigIN:0.2</v>
      </c>
      <c r="AJ96" s="313" t="str">
        <f>'3_운전방안(1)'!$AF$34</f>
        <v>DigIN:0.2</v>
      </c>
      <c r="AK96" s="313" t="str">
        <f>'3_운전방안(1)'!$AF$35</f>
        <v>DigIN:0.2</v>
      </c>
      <c r="AL96" s="313" t="str">
        <f>'3_운전방안(1)'!$AF$36</f>
        <v>DigIN:0.2</v>
      </c>
      <c r="AM96" s="313" t="str">
        <f>'3_운전방안(1)'!$AF$37</f>
        <v>DigIN:0.2</v>
      </c>
      <c r="AN96" s="313" t="str">
        <f>'3_운전방안(1)'!$AF$38</f>
        <v>DigIN:0.2</v>
      </c>
      <c r="AO96" s="313" t="str">
        <f>'3_운전방안(1)'!$AF$39</f>
        <v>DigIN:0.2</v>
      </c>
      <c r="AP96" s="313" t="str">
        <f>'3_운전방안(1)'!$AF$40</f>
        <v>DigIN:0.2</v>
      </c>
      <c r="AQ96" s="314" t="str">
        <f>'3_운전방안(1)'!$AF$41</f>
        <v>DigIN:0.2</v>
      </c>
    </row>
    <row r="97" spans="2:43" ht="19.95" customHeight="1" x14ac:dyDescent="0.4">
      <c r="B97" s="296">
        <v>94</v>
      </c>
      <c r="C97" s="297" t="s">
        <v>210</v>
      </c>
      <c r="D97" s="297" t="s">
        <v>211</v>
      </c>
      <c r="E97" s="298" t="s">
        <v>1132</v>
      </c>
      <c r="F97" s="299" t="s">
        <v>25</v>
      </c>
      <c r="G97" s="510">
        <v>0</v>
      </c>
      <c r="H97" s="511"/>
      <c r="I97" s="476">
        <v>0</v>
      </c>
      <c r="J97" s="477">
        <v>0</v>
      </c>
      <c r="K97" s="477">
        <v>0</v>
      </c>
      <c r="L97" s="477">
        <v>0</v>
      </c>
      <c r="M97" s="477">
        <v>0</v>
      </c>
      <c r="N97" s="477">
        <v>0</v>
      </c>
      <c r="O97" s="477">
        <v>0</v>
      </c>
      <c r="P97" s="477">
        <v>0</v>
      </c>
      <c r="Q97" s="477">
        <v>0</v>
      </c>
      <c r="R97" s="477">
        <v>0</v>
      </c>
      <c r="S97" s="477">
        <v>0</v>
      </c>
      <c r="T97" s="477">
        <v>0</v>
      </c>
      <c r="U97" s="477">
        <v>0</v>
      </c>
      <c r="V97" s="477">
        <v>0</v>
      </c>
      <c r="W97" s="477">
        <v>0</v>
      </c>
      <c r="X97" s="477">
        <v>0</v>
      </c>
      <c r="Y97" s="477">
        <v>0</v>
      </c>
      <c r="Z97" s="477">
        <v>0</v>
      </c>
      <c r="AA97" s="477">
        <v>0</v>
      </c>
      <c r="AB97" s="477">
        <v>0</v>
      </c>
      <c r="AC97" s="477">
        <v>0</v>
      </c>
      <c r="AD97" s="477">
        <v>0</v>
      </c>
      <c r="AE97" s="477">
        <v>0</v>
      </c>
      <c r="AF97" s="477">
        <v>0</v>
      </c>
      <c r="AG97" s="477">
        <v>0</v>
      </c>
      <c r="AH97" s="477">
        <v>0</v>
      </c>
      <c r="AI97" s="477">
        <v>0</v>
      </c>
      <c r="AJ97" s="477">
        <v>0</v>
      </c>
      <c r="AK97" s="477">
        <v>0</v>
      </c>
      <c r="AL97" s="477">
        <v>0</v>
      </c>
      <c r="AM97" s="477">
        <v>0</v>
      </c>
      <c r="AN97" s="477">
        <v>0</v>
      </c>
      <c r="AO97" s="477">
        <v>0</v>
      </c>
      <c r="AP97" s="477">
        <v>0</v>
      </c>
      <c r="AQ97" s="433">
        <v>0</v>
      </c>
    </row>
    <row r="98" spans="2:43" ht="19.95" customHeight="1" x14ac:dyDescent="0.4">
      <c r="B98" s="296">
        <v>95</v>
      </c>
      <c r="C98" s="297" t="s">
        <v>212</v>
      </c>
      <c r="D98" s="297" t="s">
        <v>213</v>
      </c>
      <c r="E98" s="298" t="s">
        <v>1133</v>
      </c>
      <c r="F98" s="299" t="s">
        <v>25</v>
      </c>
      <c r="G98" s="316" t="s">
        <v>160</v>
      </c>
      <c r="H98" s="334"/>
      <c r="I98" s="281" t="s">
        <v>160</v>
      </c>
      <c r="J98" s="282" t="s">
        <v>160</v>
      </c>
      <c r="K98" s="282" t="s">
        <v>160</v>
      </c>
      <c r="L98" s="282" t="s">
        <v>160</v>
      </c>
      <c r="M98" s="282" t="s">
        <v>160</v>
      </c>
      <c r="N98" s="282" t="s">
        <v>160</v>
      </c>
      <c r="O98" s="282" t="s">
        <v>160</v>
      </c>
      <c r="P98" s="282" t="s">
        <v>160</v>
      </c>
      <c r="Q98" s="282" t="s">
        <v>160</v>
      </c>
      <c r="R98" s="282" t="s">
        <v>160</v>
      </c>
      <c r="S98" s="282" t="s">
        <v>160</v>
      </c>
      <c r="T98" s="282" t="s">
        <v>160</v>
      </c>
      <c r="U98" s="282" t="s">
        <v>160</v>
      </c>
      <c r="V98" s="282" t="s">
        <v>160</v>
      </c>
      <c r="W98" s="282" t="s">
        <v>160</v>
      </c>
      <c r="X98" s="282" t="s">
        <v>160</v>
      </c>
      <c r="Y98" s="282" t="s">
        <v>160</v>
      </c>
      <c r="Z98" s="282" t="s">
        <v>160</v>
      </c>
      <c r="AA98" s="282" t="s">
        <v>160</v>
      </c>
      <c r="AB98" s="282" t="s">
        <v>160</v>
      </c>
      <c r="AC98" s="282" t="s">
        <v>160</v>
      </c>
      <c r="AD98" s="282" t="s">
        <v>160</v>
      </c>
      <c r="AE98" s="282" t="s">
        <v>160</v>
      </c>
      <c r="AF98" s="282" t="s">
        <v>160</v>
      </c>
      <c r="AG98" s="282" t="s">
        <v>160</v>
      </c>
      <c r="AH98" s="282" t="s">
        <v>160</v>
      </c>
      <c r="AI98" s="282" t="s">
        <v>160</v>
      </c>
      <c r="AJ98" s="282" t="s">
        <v>160</v>
      </c>
      <c r="AK98" s="282" t="s">
        <v>160</v>
      </c>
      <c r="AL98" s="282" t="s">
        <v>160</v>
      </c>
      <c r="AM98" s="282" t="s">
        <v>160</v>
      </c>
      <c r="AN98" s="282" t="s">
        <v>160</v>
      </c>
      <c r="AO98" s="282" t="s">
        <v>160</v>
      </c>
      <c r="AP98" s="282" t="s">
        <v>160</v>
      </c>
      <c r="AQ98" s="283" t="s">
        <v>160</v>
      </c>
    </row>
    <row r="99" spans="2:43" ht="19.95" customHeight="1" x14ac:dyDescent="0.4">
      <c r="B99" s="296">
        <v>96</v>
      </c>
      <c r="C99" s="297" t="s">
        <v>214</v>
      </c>
      <c r="D99" s="297" t="s">
        <v>215</v>
      </c>
      <c r="E99" s="298" t="s">
        <v>1134</v>
      </c>
      <c r="F99" s="299" t="s">
        <v>25</v>
      </c>
      <c r="G99" s="316" t="s">
        <v>160</v>
      </c>
      <c r="H99" s="334"/>
      <c r="I99" s="281" t="s">
        <v>160</v>
      </c>
      <c r="J99" s="282" t="s">
        <v>160</v>
      </c>
      <c r="K99" s="282" t="s">
        <v>160</v>
      </c>
      <c r="L99" s="282" t="s">
        <v>160</v>
      </c>
      <c r="M99" s="282" t="s">
        <v>160</v>
      </c>
      <c r="N99" s="282" t="s">
        <v>160</v>
      </c>
      <c r="O99" s="282" t="s">
        <v>160</v>
      </c>
      <c r="P99" s="282" t="s">
        <v>160</v>
      </c>
      <c r="Q99" s="282" t="s">
        <v>160</v>
      </c>
      <c r="R99" s="282" t="s">
        <v>160</v>
      </c>
      <c r="S99" s="282" t="s">
        <v>160</v>
      </c>
      <c r="T99" s="282" t="s">
        <v>160</v>
      </c>
      <c r="U99" s="282" t="s">
        <v>160</v>
      </c>
      <c r="V99" s="282" t="s">
        <v>160</v>
      </c>
      <c r="W99" s="282" t="s">
        <v>160</v>
      </c>
      <c r="X99" s="282" t="s">
        <v>160</v>
      </c>
      <c r="Y99" s="282" t="s">
        <v>160</v>
      </c>
      <c r="Z99" s="282" t="s">
        <v>160</v>
      </c>
      <c r="AA99" s="282" t="s">
        <v>160</v>
      </c>
      <c r="AB99" s="282" t="s">
        <v>160</v>
      </c>
      <c r="AC99" s="282" t="s">
        <v>160</v>
      </c>
      <c r="AD99" s="282" t="s">
        <v>160</v>
      </c>
      <c r="AE99" s="282" t="s">
        <v>160</v>
      </c>
      <c r="AF99" s="282" t="s">
        <v>160</v>
      </c>
      <c r="AG99" s="282" t="s">
        <v>160</v>
      </c>
      <c r="AH99" s="282" t="s">
        <v>160</v>
      </c>
      <c r="AI99" s="282" t="s">
        <v>160</v>
      </c>
      <c r="AJ99" s="282" t="s">
        <v>160</v>
      </c>
      <c r="AK99" s="282" t="s">
        <v>160</v>
      </c>
      <c r="AL99" s="282" t="s">
        <v>160</v>
      </c>
      <c r="AM99" s="282" t="s">
        <v>160</v>
      </c>
      <c r="AN99" s="282" t="s">
        <v>160</v>
      </c>
      <c r="AO99" s="282" t="s">
        <v>160</v>
      </c>
      <c r="AP99" s="282" t="s">
        <v>160</v>
      </c>
      <c r="AQ99" s="283" t="s">
        <v>160</v>
      </c>
    </row>
    <row r="100" spans="2:43" ht="19.95" customHeight="1" x14ac:dyDescent="0.4">
      <c r="B100" s="296">
        <v>97</v>
      </c>
      <c r="C100" s="297" t="s">
        <v>216</v>
      </c>
      <c r="D100" s="297" t="s">
        <v>217</v>
      </c>
      <c r="E100" s="298" t="s">
        <v>1136</v>
      </c>
      <c r="F100" s="299" t="s">
        <v>25</v>
      </c>
      <c r="G100" s="316" t="s">
        <v>160</v>
      </c>
      <c r="H100" s="334"/>
      <c r="I100" s="281" t="s">
        <v>160</v>
      </c>
      <c r="J100" s="282" t="s">
        <v>160</v>
      </c>
      <c r="K100" s="282" t="s">
        <v>160</v>
      </c>
      <c r="L100" s="282" t="s">
        <v>160</v>
      </c>
      <c r="M100" s="282" t="s">
        <v>160</v>
      </c>
      <c r="N100" s="282" t="s">
        <v>160</v>
      </c>
      <c r="O100" s="282" t="s">
        <v>160</v>
      </c>
      <c r="P100" s="282" t="s">
        <v>160</v>
      </c>
      <c r="Q100" s="282" t="s">
        <v>160</v>
      </c>
      <c r="R100" s="282" t="s">
        <v>160</v>
      </c>
      <c r="S100" s="282" t="s">
        <v>160</v>
      </c>
      <c r="T100" s="282" t="s">
        <v>160</v>
      </c>
      <c r="U100" s="282" t="s">
        <v>160</v>
      </c>
      <c r="V100" s="282" t="s">
        <v>160</v>
      </c>
      <c r="W100" s="282" t="s">
        <v>160</v>
      </c>
      <c r="X100" s="282" t="s">
        <v>160</v>
      </c>
      <c r="Y100" s="282" t="s">
        <v>160</v>
      </c>
      <c r="Z100" s="282" t="s">
        <v>160</v>
      </c>
      <c r="AA100" s="282" t="s">
        <v>160</v>
      </c>
      <c r="AB100" s="282" t="s">
        <v>160</v>
      </c>
      <c r="AC100" s="282" t="s">
        <v>160</v>
      </c>
      <c r="AD100" s="282" t="s">
        <v>160</v>
      </c>
      <c r="AE100" s="282" t="s">
        <v>160</v>
      </c>
      <c r="AF100" s="282" t="s">
        <v>160</v>
      </c>
      <c r="AG100" s="282" t="s">
        <v>160</v>
      </c>
      <c r="AH100" s="282" t="s">
        <v>160</v>
      </c>
      <c r="AI100" s="282" t="s">
        <v>160</v>
      </c>
      <c r="AJ100" s="282" t="s">
        <v>160</v>
      </c>
      <c r="AK100" s="282" t="s">
        <v>160</v>
      </c>
      <c r="AL100" s="282" t="s">
        <v>160</v>
      </c>
      <c r="AM100" s="282" t="s">
        <v>160</v>
      </c>
      <c r="AN100" s="282" t="s">
        <v>160</v>
      </c>
      <c r="AO100" s="282" t="s">
        <v>160</v>
      </c>
      <c r="AP100" s="282" t="s">
        <v>160</v>
      </c>
      <c r="AQ100" s="283" t="s">
        <v>160</v>
      </c>
    </row>
    <row r="101" spans="2:43" ht="34.799999999999997" x14ac:dyDescent="0.4">
      <c r="B101" s="296">
        <v>98</v>
      </c>
      <c r="C101" s="297" t="s">
        <v>218</v>
      </c>
      <c r="D101" s="297" t="s">
        <v>219</v>
      </c>
      <c r="E101" s="298" t="s">
        <v>1137</v>
      </c>
      <c r="F101" s="299" t="s">
        <v>25</v>
      </c>
      <c r="G101" s="316" t="s">
        <v>160</v>
      </c>
      <c r="H101" s="349" t="s">
        <v>2256</v>
      </c>
      <c r="I101" s="281" t="s">
        <v>160</v>
      </c>
      <c r="J101" s="282" t="s">
        <v>160</v>
      </c>
      <c r="K101" s="282" t="s">
        <v>160</v>
      </c>
      <c r="L101" s="282" t="s">
        <v>160</v>
      </c>
      <c r="M101" s="282" t="s">
        <v>160</v>
      </c>
      <c r="N101" s="282" t="s">
        <v>160</v>
      </c>
      <c r="O101" s="282" t="s">
        <v>160</v>
      </c>
      <c r="P101" s="282" t="s">
        <v>160</v>
      </c>
      <c r="Q101" s="282" t="s">
        <v>160</v>
      </c>
      <c r="R101" s="282" t="s">
        <v>160</v>
      </c>
      <c r="S101" s="282" t="s">
        <v>160</v>
      </c>
      <c r="T101" s="282" t="s">
        <v>160</v>
      </c>
      <c r="U101" s="282" t="s">
        <v>160</v>
      </c>
      <c r="V101" s="282" t="s">
        <v>160</v>
      </c>
      <c r="W101" s="282" t="s">
        <v>160</v>
      </c>
      <c r="X101" s="282" t="s">
        <v>160</v>
      </c>
      <c r="Y101" s="282" t="s">
        <v>160</v>
      </c>
      <c r="Z101" s="282" t="s">
        <v>160</v>
      </c>
      <c r="AA101" s="282" t="s">
        <v>160</v>
      </c>
      <c r="AB101" s="282" t="s">
        <v>160</v>
      </c>
      <c r="AC101" s="282" t="s">
        <v>160</v>
      </c>
      <c r="AD101" s="282" t="s">
        <v>160</v>
      </c>
      <c r="AE101" s="282" t="s">
        <v>160</v>
      </c>
      <c r="AF101" s="282" t="s">
        <v>160</v>
      </c>
      <c r="AG101" s="282" t="s">
        <v>160</v>
      </c>
      <c r="AH101" s="282" t="s">
        <v>160</v>
      </c>
      <c r="AI101" s="282" t="s">
        <v>160</v>
      </c>
      <c r="AJ101" s="282" t="s">
        <v>160</v>
      </c>
      <c r="AK101" s="282" t="s">
        <v>160</v>
      </c>
      <c r="AL101" s="282" t="s">
        <v>160</v>
      </c>
      <c r="AM101" s="282" t="s">
        <v>160</v>
      </c>
      <c r="AN101" s="282" t="s">
        <v>160</v>
      </c>
      <c r="AO101" s="282" t="s">
        <v>160</v>
      </c>
      <c r="AP101" s="282" t="s">
        <v>160</v>
      </c>
      <c r="AQ101" s="283" t="s">
        <v>160</v>
      </c>
    </row>
    <row r="102" spans="2:43" ht="19.95" customHeight="1" x14ac:dyDescent="0.4">
      <c r="B102" s="296">
        <v>99</v>
      </c>
      <c r="C102" s="297" t="s">
        <v>220</v>
      </c>
      <c r="D102" s="297" t="s">
        <v>221</v>
      </c>
      <c r="E102" s="298" t="s">
        <v>1138</v>
      </c>
      <c r="F102" s="299" t="s">
        <v>25</v>
      </c>
      <c r="G102" s="311" t="s">
        <v>166</v>
      </c>
      <c r="H102" s="334" t="s">
        <v>2257</v>
      </c>
      <c r="I102" s="312" t="str">
        <f>'3_운전방안(1)'!$AG$7</f>
        <v>DigIN:0.2</v>
      </c>
      <c r="J102" s="313" t="str">
        <f>'3_운전방안(1)'!$AG$8</f>
        <v>DigIN:0.2</v>
      </c>
      <c r="K102" s="313" t="str">
        <f>'3_운전방안(1)'!$AG$9</f>
        <v>DigIN:A.6</v>
      </c>
      <c r="L102" s="313" t="str">
        <f>'3_운전방안(1)'!$AG$10</f>
        <v>DigIN:A.6</v>
      </c>
      <c r="M102" s="313" t="str">
        <f>'3_운전방안(1)'!$AG$11</f>
        <v>DigIN:A.6</v>
      </c>
      <c r="N102" s="313" t="str">
        <f>'3_운전방안(1)'!$AG$12</f>
        <v>DigIN:A.6</v>
      </c>
      <c r="O102" s="313" t="str">
        <f>'3_운전방안(1)'!$AG$13</f>
        <v>DigIN:A.6</v>
      </c>
      <c r="P102" s="313" t="str">
        <f>'3_운전방안(1)'!$AG$14</f>
        <v>DigIN:A.6</v>
      </c>
      <c r="Q102" s="313" t="str">
        <f>'3_운전방안(1)'!$AG$15</f>
        <v>DigIN:A.6</v>
      </c>
      <c r="R102" s="313" t="str">
        <f>'3_운전방안(1)'!$AG$16</f>
        <v>DigIN:A.6</v>
      </c>
      <c r="S102" s="313" t="str">
        <f>'3_운전방안(1)'!$AG$17</f>
        <v>DigIN:A.6</v>
      </c>
      <c r="T102" s="313" t="str">
        <f>'3_운전방안(1)'!$AG$18</f>
        <v>DigIN:A.6</v>
      </c>
      <c r="U102" s="313" t="str">
        <f>'3_운전방안(1)'!$AG$19</f>
        <v>DigIN:A.6</v>
      </c>
      <c r="V102" s="313" t="str">
        <f>'3_운전방안(1)'!$AG$20</f>
        <v>DigIN:A.6</v>
      </c>
      <c r="W102" s="313" t="str">
        <f>'3_운전방안(1)'!$AG$21</f>
        <v>DigIN:A.6</v>
      </c>
      <c r="X102" s="313" t="str">
        <f>'3_운전방안(1)'!$AG$22</f>
        <v>DigIN:A.6</v>
      </c>
      <c r="Y102" s="313" t="str">
        <f>'3_운전방안(1)'!$AG$23</f>
        <v>DigIN:A.6</v>
      </c>
      <c r="Z102" s="313" t="str">
        <f>'3_운전방안(1)'!$AG$24</f>
        <v>DigIN:A.6</v>
      </c>
      <c r="AA102" s="313" t="str">
        <f>'3_운전방안(1)'!$AG$25</f>
        <v>DigIN:A.6</v>
      </c>
      <c r="AB102" s="313" t="str">
        <f>'3_운전방안(1)'!$AG$26</f>
        <v>DigIN:A.6</v>
      </c>
      <c r="AC102" s="313" t="str">
        <f>'3_운전방안(1)'!$AG$27</f>
        <v>DigIN:A.6</v>
      </c>
      <c r="AD102" s="313" t="str">
        <f>'3_운전방안(1)'!$AG$28</f>
        <v>DigIN:A.6</v>
      </c>
      <c r="AE102" s="313" t="str">
        <f>'3_운전방안(1)'!$AG$29</f>
        <v>DigIN:A.6</v>
      </c>
      <c r="AF102" s="313" t="str">
        <f>'3_운전방안(1)'!$AG$30</f>
        <v>DigIN:A.6</v>
      </c>
      <c r="AG102" s="313" t="str">
        <f>'3_운전방안(1)'!$AG$31</f>
        <v>DigIN:A.6</v>
      </c>
      <c r="AH102" s="313" t="str">
        <f>'3_운전방안(1)'!$AG$32</f>
        <v>DigIN:A.6</v>
      </c>
      <c r="AI102" s="313" t="str">
        <f>'3_운전방안(1)'!$AG$33</f>
        <v>DigIN:A.6</v>
      </c>
      <c r="AJ102" s="313" t="str">
        <f>'3_운전방안(1)'!$AG$34</f>
        <v>DigIN:A.6</v>
      </c>
      <c r="AK102" s="313" t="str">
        <f>'3_운전방안(1)'!$AG$35</f>
        <v>DigIN:A.6</v>
      </c>
      <c r="AL102" s="313" t="str">
        <f>'3_운전방안(1)'!$AG$36</f>
        <v>DigIN:A.6</v>
      </c>
      <c r="AM102" s="313" t="str">
        <f>'3_운전방안(1)'!$AG$37</f>
        <v>DigIN:A.6</v>
      </c>
      <c r="AN102" s="313" t="str">
        <f>'3_운전방안(1)'!$AG$38</f>
        <v>DigIN:A.6</v>
      </c>
      <c r="AO102" s="313" t="str">
        <f>'3_운전방안(1)'!$AG$39</f>
        <v>DigIN:A.6</v>
      </c>
      <c r="AP102" s="313" t="str">
        <f>'3_운전방안(1)'!$AG$40</f>
        <v>DigIN:A.6</v>
      </c>
      <c r="AQ102" s="314" t="str">
        <f>'3_운전방안(1)'!$AG$41</f>
        <v>DigIN:A.6</v>
      </c>
    </row>
    <row r="103" spans="2:43" ht="19.95" customHeight="1" x14ac:dyDescent="0.4">
      <c r="B103" s="296">
        <v>100</v>
      </c>
      <c r="C103" s="297" t="s">
        <v>222</v>
      </c>
      <c r="D103" s="297" t="s">
        <v>223</v>
      </c>
      <c r="E103" s="298" t="s">
        <v>1139</v>
      </c>
      <c r="F103" s="299" t="s">
        <v>25</v>
      </c>
      <c r="G103" s="316" t="s">
        <v>160</v>
      </c>
      <c r="H103" s="334"/>
      <c r="I103" s="281" t="s">
        <v>160</v>
      </c>
      <c r="J103" s="282" t="s">
        <v>160</v>
      </c>
      <c r="K103" s="282" t="s">
        <v>160</v>
      </c>
      <c r="L103" s="282" t="s">
        <v>160</v>
      </c>
      <c r="M103" s="282" t="s">
        <v>160</v>
      </c>
      <c r="N103" s="282" t="s">
        <v>160</v>
      </c>
      <c r="O103" s="282" t="s">
        <v>160</v>
      </c>
      <c r="P103" s="282" t="s">
        <v>160</v>
      </c>
      <c r="Q103" s="282" t="s">
        <v>160</v>
      </c>
      <c r="R103" s="282" t="s">
        <v>160</v>
      </c>
      <c r="S103" s="282" t="s">
        <v>160</v>
      </c>
      <c r="T103" s="282" t="s">
        <v>160</v>
      </c>
      <c r="U103" s="282" t="s">
        <v>160</v>
      </c>
      <c r="V103" s="282" t="s">
        <v>160</v>
      </c>
      <c r="W103" s="282" t="s">
        <v>160</v>
      </c>
      <c r="X103" s="282" t="s">
        <v>160</v>
      </c>
      <c r="Y103" s="282" t="s">
        <v>160</v>
      </c>
      <c r="Z103" s="282" t="s">
        <v>160</v>
      </c>
      <c r="AA103" s="282" t="s">
        <v>160</v>
      </c>
      <c r="AB103" s="282" t="s">
        <v>160</v>
      </c>
      <c r="AC103" s="282" t="s">
        <v>160</v>
      </c>
      <c r="AD103" s="282" t="s">
        <v>160</v>
      </c>
      <c r="AE103" s="282" t="s">
        <v>160</v>
      </c>
      <c r="AF103" s="282" t="s">
        <v>160</v>
      </c>
      <c r="AG103" s="282" t="s">
        <v>160</v>
      </c>
      <c r="AH103" s="282" t="s">
        <v>160</v>
      </c>
      <c r="AI103" s="282" t="s">
        <v>160</v>
      </c>
      <c r="AJ103" s="282" t="s">
        <v>160</v>
      </c>
      <c r="AK103" s="282" t="s">
        <v>160</v>
      </c>
      <c r="AL103" s="282" t="s">
        <v>160</v>
      </c>
      <c r="AM103" s="282" t="s">
        <v>160</v>
      </c>
      <c r="AN103" s="282" t="s">
        <v>160</v>
      </c>
      <c r="AO103" s="282" t="s">
        <v>160</v>
      </c>
      <c r="AP103" s="282" t="s">
        <v>160</v>
      </c>
      <c r="AQ103" s="283" t="s">
        <v>160</v>
      </c>
    </row>
    <row r="104" spans="2:43" ht="19.95" customHeight="1" x14ac:dyDescent="0.4">
      <c r="B104" s="296">
        <v>101</v>
      </c>
      <c r="C104" s="297" t="s">
        <v>224</v>
      </c>
      <c r="D104" s="297" t="s">
        <v>225</v>
      </c>
      <c r="E104" s="298" t="s">
        <v>1140</v>
      </c>
      <c r="F104" s="299" t="s">
        <v>25</v>
      </c>
      <c r="G104" s="311" t="s">
        <v>166</v>
      </c>
      <c r="H104" s="334" t="s">
        <v>2258</v>
      </c>
      <c r="I104" s="312" t="str">
        <f>'3_운전방안(1)'!$AH$7</f>
        <v>DigIN:0.2</v>
      </c>
      <c r="J104" s="313" t="str">
        <f>'3_운전방안(1)'!$AH$8</f>
        <v>DigIN:0.2</v>
      </c>
      <c r="K104" s="313" t="str">
        <f>'3_운전방안(1)'!$AH$9</f>
        <v>DigIN:0.2</v>
      </c>
      <c r="L104" s="313" t="str">
        <f>'3_운전방안(1)'!$AH$10</f>
        <v>DigIN:0.2</v>
      </c>
      <c r="M104" s="313" t="str">
        <f>'3_운전방안(1)'!$AH$11</f>
        <v>DigIN:0.2</v>
      </c>
      <c r="N104" s="313" t="str">
        <f>'3_운전방안(1)'!$AH$12</f>
        <v>DigIN:0.2</v>
      </c>
      <c r="O104" s="313" t="str">
        <f>'3_운전방안(1)'!$AH$13</f>
        <v>DigIN:0.2</v>
      </c>
      <c r="P104" s="313" t="str">
        <f>'3_운전방안(1)'!$AH$14</f>
        <v>DigIN:0.2</v>
      </c>
      <c r="Q104" s="313" t="str">
        <f>'3_운전방안(1)'!$AH$15</f>
        <v>DigIN:0.2</v>
      </c>
      <c r="R104" s="313" t="str">
        <f>'3_운전방안(1)'!$AH$16</f>
        <v>DigIN:0.2</v>
      </c>
      <c r="S104" s="313" t="str">
        <f>'3_운전방안(1)'!$AH$17</f>
        <v>DigIN:0.2</v>
      </c>
      <c r="T104" s="313" t="str">
        <f>'3_운전방안(1)'!$AH$18</f>
        <v>DigIN:0.2</v>
      </c>
      <c r="U104" s="313" t="str">
        <f>'3_운전방안(1)'!$AH$19</f>
        <v>DigIN:0.2</v>
      </c>
      <c r="V104" s="313" t="str">
        <f>'3_운전방안(1)'!$AH$20</f>
        <v>DigIN:0.2</v>
      </c>
      <c r="W104" s="313" t="str">
        <f>'3_운전방안(1)'!$AH$21</f>
        <v>DigIN:0.2</v>
      </c>
      <c r="X104" s="313" t="str">
        <f>'3_운전방안(1)'!$AH$22</f>
        <v>DigIN:0.2</v>
      </c>
      <c r="Y104" s="313" t="str">
        <f>'3_운전방안(1)'!$AH$23</f>
        <v>DigIN:0.2</v>
      </c>
      <c r="Z104" s="313" t="str">
        <f>'3_운전방안(1)'!$AH$24</f>
        <v>DigIN:0.2</v>
      </c>
      <c r="AA104" s="313" t="str">
        <f>'3_운전방안(1)'!$AH$25</f>
        <v>DigIN:0.2</v>
      </c>
      <c r="AB104" s="313" t="str">
        <f>'3_운전방안(1)'!$AH$26</f>
        <v>DigIN:0.2</v>
      </c>
      <c r="AC104" s="313" t="str">
        <f>'3_운전방안(1)'!$AH$27</f>
        <v>DigIN:0.2</v>
      </c>
      <c r="AD104" s="313" t="str">
        <f>'3_운전방안(1)'!$AH$28</f>
        <v>DigIN:0.2</v>
      </c>
      <c r="AE104" s="313" t="str">
        <f>'3_운전방안(1)'!$AH$29</f>
        <v>DigIN:0.2</v>
      </c>
      <c r="AF104" s="313" t="str">
        <f>'3_운전방안(1)'!$AH$30</f>
        <v>DigIN:0.2</v>
      </c>
      <c r="AG104" s="313" t="str">
        <f>'3_운전방안(1)'!$AH$31</f>
        <v>DigIN:0.2</v>
      </c>
      <c r="AH104" s="313" t="str">
        <f>'3_운전방안(1)'!$AH$32</f>
        <v>DigIN:0.2</v>
      </c>
      <c r="AI104" s="313" t="str">
        <f>'3_운전방안(1)'!$AH$33</f>
        <v>DigIN:0.2</v>
      </c>
      <c r="AJ104" s="313" t="str">
        <f>'3_운전방안(1)'!$AH$34</f>
        <v>DigIN:0.2</v>
      </c>
      <c r="AK104" s="313" t="str">
        <f>'3_운전방안(1)'!$AH$35</f>
        <v>DigIN:0.2</v>
      </c>
      <c r="AL104" s="313" t="str">
        <f>'3_운전방안(1)'!$AH$36</f>
        <v>DigIN:0.2</v>
      </c>
      <c r="AM104" s="313" t="str">
        <f>'3_운전방안(1)'!$AH$37</f>
        <v>DigIN:0.2</v>
      </c>
      <c r="AN104" s="313" t="str">
        <f>'3_운전방안(1)'!$AH$38</f>
        <v>DigIN:0.2</v>
      </c>
      <c r="AO104" s="313" t="str">
        <f>'3_운전방안(1)'!$AH$39</f>
        <v>DigIN:0.2</v>
      </c>
      <c r="AP104" s="313" t="str">
        <f>'3_운전방안(1)'!$AH$40</f>
        <v>DigIN:0.2</v>
      </c>
      <c r="AQ104" s="314" t="str">
        <f>'3_운전방안(1)'!$AH$41</f>
        <v>DigIN:0.2</v>
      </c>
    </row>
    <row r="105" spans="2:43" ht="19.95" customHeight="1" thickBot="1" x14ac:dyDescent="0.45">
      <c r="B105" s="320">
        <v>102</v>
      </c>
      <c r="C105" s="321" t="s">
        <v>226</v>
      </c>
      <c r="D105" s="321" t="s">
        <v>227</v>
      </c>
      <c r="E105" s="322" t="s">
        <v>1142</v>
      </c>
      <c r="F105" s="323" t="s">
        <v>25</v>
      </c>
      <c r="G105" s="335" t="s">
        <v>160</v>
      </c>
      <c r="H105" s="336"/>
      <c r="I105" s="341" t="s">
        <v>160</v>
      </c>
      <c r="J105" s="342" t="s">
        <v>160</v>
      </c>
      <c r="K105" s="342" t="s">
        <v>160</v>
      </c>
      <c r="L105" s="342" t="s">
        <v>160</v>
      </c>
      <c r="M105" s="342" t="s">
        <v>160</v>
      </c>
      <c r="N105" s="342" t="s">
        <v>160</v>
      </c>
      <c r="O105" s="342" t="s">
        <v>160</v>
      </c>
      <c r="P105" s="342" t="s">
        <v>160</v>
      </c>
      <c r="Q105" s="342" t="s">
        <v>160</v>
      </c>
      <c r="R105" s="342" t="s">
        <v>160</v>
      </c>
      <c r="S105" s="342" t="s">
        <v>160</v>
      </c>
      <c r="T105" s="342" t="s">
        <v>160</v>
      </c>
      <c r="U105" s="342" t="s">
        <v>160</v>
      </c>
      <c r="V105" s="342" t="s">
        <v>160</v>
      </c>
      <c r="W105" s="342" t="s">
        <v>160</v>
      </c>
      <c r="X105" s="342" t="s">
        <v>160</v>
      </c>
      <c r="Y105" s="342" t="s">
        <v>160</v>
      </c>
      <c r="Z105" s="342" t="s">
        <v>160</v>
      </c>
      <c r="AA105" s="342" t="s">
        <v>160</v>
      </c>
      <c r="AB105" s="342" t="s">
        <v>160</v>
      </c>
      <c r="AC105" s="342" t="s">
        <v>160</v>
      </c>
      <c r="AD105" s="342" t="s">
        <v>160</v>
      </c>
      <c r="AE105" s="342" t="s">
        <v>160</v>
      </c>
      <c r="AF105" s="342" t="s">
        <v>160</v>
      </c>
      <c r="AG105" s="342" t="s">
        <v>160</v>
      </c>
      <c r="AH105" s="342" t="s">
        <v>160</v>
      </c>
      <c r="AI105" s="342" t="s">
        <v>160</v>
      </c>
      <c r="AJ105" s="342" t="s">
        <v>160</v>
      </c>
      <c r="AK105" s="342" t="s">
        <v>160</v>
      </c>
      <c r="AL105" s="342" t="s">
        <v>160</v>
      </c>
      <c r="AM105" s="342" t="s">
        <v>160</v>
      </c>
      <c r="AN105" s="342" t="s">
        <v>160</v>
      </c>
      <c r="AO105" s="342" t="s">
        <v>160</v>
      </c>
      <c r="AP105" s="342" t="s">
        <v>160</v>
      </c>
      <c r="AQ105" s="343" t="s">
        <v>160</v>
      </c>
    </row>
    <row r="106" spans="2:43" ht="19.95" customHeight="1" x14ac:dyDescent="0.4">
      <c r="B106" s="290">
        <v>103</v>
      </c>
      <c r="C106" s="291" t="s">
        <v>228</v>
      </c>
      <c r="D106" s="291" t="s">
        <v>229</v>
      </c>
      <c r="E106" s="292" t="s">
        <v>1143</v>
      </c>
      <c r="F106" s="293" t="s">
        <v>25</v>
      </c>
      <c r="G106" s="337" t="s">
        <v>230</v>
      </c>
      <c r="H106" s="338"/>
      <c r="I106" s="383" t="s">
        <v>230</v>
      </c>
      <c r="J106" s="384" t="s">
        <v>230</v>
      </c>
      <c r="K106" s="384" t="s">
        <v>230</v>
      </c>
      <c r="L106" s="384" t="s">
        <v>230</v>
      </c>
      <c r="M106" s="384" t="s">
        <v>230</v>
      </c>
      <c r="N106" s="384" t="s">
        <v>230</v>
      </c>
      <c r="O106" s="384" t="s">
        <v>230</v>
      </c>
      <c r="P106" s="384" t="s">
        <v>230</v>
      </c>
      <c r="Q106" s="384" t="s">
        <v>230</v>
      </c>
      <c r="R106" s="384" t="s">
        <v>230</v>
      </c>
      <c r="S106" s="384" t="s">
        <v>230</v>
      </c>
      <c r="T106" s="384" t="s">
        <v>230</v>
      </c>
      <c r="U106" s="384" t="s">
        <v>230</v>
      </c>
      <c r="V106" s="384" t="s">
        <v>230</v>
      </c>
      <c r="W106" s="384" t="s">
        <v>230</v>
      </c>
      <c r="X106" s="384" t="s">
        <v>230</v>
      </c>
      <c r="Y106" s="384" t="s">
        <v>230</v>
      </c>
      <c r="Z106" s="384" t="s">
        <v>230</v>
      </c>
      <c r="AA106" s="384" t="s">
        <v>230</v>
      </c>
      <c r="AB106" s="384" t="s">
        <v>230</v>
      </c>
      <c r="AC106" s="384" t="s">
        <v>230</v>
      </c>
      <c r="AD106" s="384" t="s">
        <v>230</v>
      </c>
      <c r="AE106" s="384" t="s">
        <v>230</v>
      </c>
      <c r="AF106" s="384" t="s">
        <v>230</v>
      </c>
      <c r="AG106" s="384" t="s">
        <v>230</v>
      </c>
      <c r="AH106" s="384" t="s">
        <v>230</v>
      </c>
      <c r="AI106" s="384" t="s">
        <v>230</v>
      </c>
      <c r="AJ106" s="384" t="s">
        <v>230</v>
      </c>
      <c r="AK106" s="384" t="s">
        <v>230</v>
      </c>
      <c r="AL106" s="384" t="s">
        <v>230</v>
      </c>
      <c r="AM106" s="384" t="s">
        <v>230</v>
      </c>
      <c r="AN106" s="384" t="s">
        <v>230</v>
      </c>
      <c r="AO106" s="384" t="s">
        <v>230</v>
      </c>
      <c r="AP106" s="384" t="s">
        <v>230</v>
      </c>
      <c r="AQ106" s="385" t="s">
        <v>230</v>
      </c>
    </row>
    <row r="107" spans="2:43" ht="19.95" customHeight="1" x14ac:dyDescent="0.4">
      <c r="B107" s="296">
        <v>104</v>
      </c>
      <c r="C107" s="297" t="s">
        <v>231</v>
      </c>
      <c r="D107" s="297" t="s">
        <v>232</v>
      </c>
      <c r="E107" s="298" t="s">
        <v>1145</v>
      </c>
      <c r="F107" s="299"/>
      <c r="G107" s="316" t="s">
        <v>2350</v>
      </c>
      <c r="H107" s="334"/>
      <c r="I107" s="281" t="s">
        <v>61</v>
      </c>
      <c r="J107" s="282" t="s">
        <v>61</v>
      </c>
      <c r="K107" s="282" t="s">
        <v>61</v>
      </c>
      <c r="L107" s="282" t="s">
        <v>61</v>
      </c>
      <c r="M107" s="282" t="s">
        <v>61</v>
      </c>
      <c r="N107" s="282" t="s">
        <v>61</v>
      </c>
      <c r="O107" s="282" t="s">
        <v>61</v>
      </c>
      <c r="P107" s="282" t="s">
        <v>61</v>
      </c>
      <c r="Q107" s="282" t="s">
        <v>61</v>
      </c>
      <c r="R107" s="282" t="s">
        <v>61</v>
      </c>
      <c r="S107" s="282" t="s">
        <v>61</v>
      </c>
      <c r="T107" s="282" t="s">
        <v>61</v>
      </c>
      <c r="U107" s="282" t="s">
        <v>61</v>
      </c>
      <c r="V107" s="282" t="s">
        <v>61</v>
      </c>
      <c r="W107" s="282" t="s">
        <v>61</v>
      </c>
      <c r="X107" s="282" t="s">
        <v>61</v>
      </c>
      <c r="Y107" s="282" t="s">
        <v>61</v>
      </c>
      <c r="Z107" s="282" t="s">
        <v>61</v>
      </c>
      <c r="AA107" s="282" t="s">
        <v>61</v>
      </c>
      <c r="AB107" s="282" t="s">
        <v>61</v>
      </c>
      <c r="AC107" s="282" t="s">
        <v>61</v>
      </c>
      <c r="AD107" s="282" t="s">
        <v>61</v>
      </c>
      <c r="AE107" s="282" t="s">
        <v>61</v>
      </c>
      <c r="AF107" s="282" t="s">
        <v>61</v>
      </c>
      <c r="AG107" s="282" t="s">
        <v>61</v>
      </c>
      <c r="AH107" s="282" t="s">
        <v>61</v>
      </c>
      <c r="AI107" s="282" t="s">
        <v>61</v>
      </c>
      <c r="AJ107" s="282" t="s">
        <v>61</v>
      </c>
      <c r="AK107" s="282" t="s">
        <v>61</v>
      </c>
      <c r="AL107" s="282" t="s">
        <v>61</v>
      </c>
      <c r="AM107" s="282" t="s">
        <v>61</v>
      </c>
      <c r="AN107" s="282" t="s">
        <v>61</v>
      </c>
      <c r="AO107" s="282" t="s">
        <v>61</v>
      </c>
      <c r="AP107" s="282" t="s">
        <v>61</v>
      </c>
      <c r="AQ107" s="283" t="s">
        <v>61</v>
      </c>
    </row>
    <row r="108" spans="2:43" ht="19.95" customHeight="1" x14ac:dyDescent="0.4">
      <c r="B108" s="296">
        <v>105</v>
      </c>
      <c r="C108" s="297" t="s">
        <v>233</v>
      </c>
      <c r="D108" s="297" t="s">
        <v>234</v>
      </c>
      <c r="E108" s="298" t="s">
        <v>1146</v>
      </c>
      <c r="F108" s="299" t="s">
        <v>7</v>
      </c>
      <c r="G108" s="379">
        <v>0</v>
      </c>
      <c r="H108" s="301"/>
      <c r="I108" s="386">
        <v>0</v>
      </c>
      <c r="J108" s="387">
        <v>0</v>
      </c>
      <c r="K108" s="387">
        <v>0</v>
      </c>
      <c r="L108" s="387">
        <v>0</v>
      </c>
      <c r="M108" s="387">
        <v>0</v>
      </c>
      <c r="N108" s="387">
        <v>0</v>
      </c>
      <c r="O108" s="387">
        <v>0</v>
      </c>
      <c r="P108" s="387">
        <v>0</v>
      </c>
      <c r="Q108" s="387">
        <v>0</v>
      </c>
      <c r="R108" s="387">
        <v>0</v>
      </c>
      <c r="S108" s="387">
        <v>0</v>
      </c>
      <c r="T108" s="387">
        <v>0</v>
      </c>
      <c r="U108" s="387">
        <v>0</v>
      </c>
      <c r="V108" s="387">
        <v>0</v>
      </c>
      <c r="W108" s="387">
        <v>0</v>
      </c>
      <c r="X108" s="387">
        <v>0</v>
      </c>
      <c r="Y108" s="387">
        <v>0</v>
      </c>
      <c r="Z108" s="387">
        <v>0</v>
      </c>
      <c r="AA108" s="387">
        <v>0</v>
      </c>
      <c r="AB108" s="387">
        <v>0</v>
      </c>
      <c r="AC108" s="387">
        <v>0</v>
      </c>
      <c r="AD108" s="387">
        <v>0</v>
      </c>
      <c r="AE108" s="387">
        <v>0</v>
      </c>
      <c r="AF108" s="387">
        <v>0</v>
      </c>
      <c r="AG108" s="387">
        <v>0</v>
      </c>
      <c r="AH108" s="387">
        <v>0</v>
      </c>
      <c r="AI108" s="387">
        <v>0</v>
      </c>
      <c r="AJ108" s="387">
        <v>0</v>
      </c>
      <c r="AK108" s="387">
        <v>0</v>
      </c>
      <c r="AL108" s="387">
        <v>0</v>
      </c>
      <c r="AM108" s="387">
        <v>0</v>
      </c>
      <c r="AN108" s="387">
        <v>0</v>
      </c>
      <c r="AO108" s="387">
        <v>0</v>
      </c>
      <c r="AP108" s="387">
        <v>0</v>
      </c>
      <c r="AQ108" s="388">
        <v>0</v>
      </c>
    </row>
    <row r="109" spans="2:43" ht="19.95" customHeight="1" x14ac:dyDescent="0.4">
      <c r="B109" s="296">
        <v>106</v>
      </c>
      <c r="C109" s="297" t="s">
        <v>235</v>
      </c>
      <c r="D109" s="297" t="s">
        <v>236</v>
      </c>
      <c r="E109" s="298" t="s">
        <v>1147</v>
      </c>
      <c r="F109" s="299" t="s">
        <v>7</v>
      </c>
      <c r="G109" s="379">
        <v>0</v>
      </c>
      <c r="H109" s="301"/>
      <c r="I109" s="386">
        <v>0</v>
      </c>
      <c r="J109" s="387">
        <v>0</v>
      </c>
      <c r="K109" s="387">
        <v>0</v>
      </c>
      <c r="L109" s="387">
        <v>0</v>
      </c>
      <c r="M109" s="387">
        <v>0</v>
      </c>
      <c r="N109" s="387">
        <v>0</v>
      </c>
      <c r="O109" s="387">
        <v>0</v>
      </c>
      <c r="P109" s="387">
        <v>0</v>
      </c>
      <c r="Q109" s="387">
        <v>0</v>
      </c>
      <c r="R109" s="387">
        <v>0</v>
      </c>
      <c r="S109" s="387">
        <v>0</v>
      </c>
      <c r="T109" s="387">
        <v>0</v>
      </c>
      <c r="U109" s="387">
        <v>0</v>
      </c>
      <c r="V109" s="387">
        <v>0</v>
      </c>
      <c r="W109" s="387">
        <v>0</v>
      </c>
      <c r="X109" s="387">
        <v>0</v>
      </c>
      <c r="Y109" s="387">
        <v>0</v>
      </c>
      <c r="Z109" s="387">
        <v>0</v>
      </c>
      <c r="AA109" s="387">
        <v>0</v>
      </c>
      <c r="AB109" s="387">
        <v>0</v>
      </c>
      <c r="AC109" s="387">
        <v>0</v>
      </c>
      <c r="AD109" s="387">
        <v>0</v>
      </c>
      <c r="AE109" s="387">
        <v>0</v>
      </c>
      <c r="AF109" s="387">
        <v>0</v>
      </c>
      <c r="AG109" s="387">
        <v>0</v>
      </c>
      <c r="AH109" s="387">
        <v>0</v>
      </c>
      <c r="AI109" s="387">
        <v>0</v>
      </c>
      <c r="AJ109" s="387">
        <v>0</v>
      </c>
      <c r="AK109" s="387">
        <v>0</v>
      </c>
      <c r="AL109" s="387">
        <v>0</v>
      </c>
      <c r="AM109" s="387">
        <v>0</v>
      </c>
      <c r="AN109" s="387">
        <v>0</v>
      </c>
      <c r="AO109" s="387">
        <v>0</v>
      </c>
      <c r="AP109" s="387">
        <v>0</v>
      </c>
      <c r="AQ109" s="388">
        <v>0</v>
      </c>
    </row>
    <row r="110" spans="2:43" ht="19.95" customHeight="1" x14ac:dyDescent="0.4">
      <c r="B110" s="296">
        <v>107</v>
      </c>
      <c r="C110" s="297" t="s">
        <v>237</v>
      </c>
      <c r="D110" s="297" t="s">
        <v>238</v>
      </c>
      <c r="E110" s="298" t="s">
        <v>1148</v>
      </c>
      <c r="F110" s="299"/>
      <c r="G110" s="316" t="s">
        <v>2351</v>
      </c>
      <c r="H110" s="334"/>
      <c r="I110" s="281" t="s">
        <v>239</v>
      </c>
      <c r="J110" s="282" t="s">
        <v>239</v>
      </c>
      <c r="K110" s="282" t="s">
        <v>239</v>
      </c>
      <c r="L110" s="282" t="s">
        <v>239</v>
      </c>
      <c r="M110" s="282" t="s">
        <v>239</v>
      </c>
      <c r="N110" s="282" t="s">
        <v>239</v>
      </c>
      <c r="O110" s="282" t="s">
        <v>239</v>
      </c>
      <c r="P110" s="282" t="s">
        <v>239</v>
      </c>
      <c r="Q110" s="282" t="s">
        <v>239</v>
      </c>
      <c r="R110" s="282" t="s">
        <v>239</v>
      </c>
      <c r="S110" s="282" t="s">
        <v>239</v>
      </c>
      <c r="T110" s="282" t="s">
        <v>239</v>
      </c>
      <c r="U110" s="282" t="s">
        <v>239</v>
      </c>
      <c r="V110" s="282" t="s">
        <v>239</v>
      </c>
      <c r="W110" s="282" t="s">
        <v>239</v>
      </c>
      <c r="X110" s="282" t="s">
        <v>239</v>
      </c>
      <c r="Y110" s="282" t="s">
        <v>239</v>
      </c>
      <c r="Z110" s="282" t="s">
        <v>239</v>
      </c>
      <c r="AA110" s="282" t="s">
        <v>239</v>
      </c>
      <c r="AB110" s="282" t="s">
        <v>239</v>
      </c>
      <c r="AC110" s="282" t="s">
        <v>239</v>
      </c>
      <c r="AD110" s="282" t="s">
        <v>239</v>
      </c>
      <c r="AE110" s="282" t="s">
        <v>239</v>
      </c>
      <c r="AF110" s="282" t="s">
        <v>239</v>
      </c>
      <c r="AG110" s="282" t="s">
        <v>239</v>
      </c>
      <c r="AH110" s="282" t="s">
        <v>239</v>
      </c>
      <c r="AI110" s="282" t="s">
        <v>239</v>
      </c>
      <c r="AJ110" s="282" t="s">
        <v>239</v>
      </c>
      <c r="AK110" s="282" t="s">
        <v>239</v>
      </c>
      <c r="AL110" s="282" t="s">
        <v>239</v>
      </c>
      <c r="AM110" s="282" t="s">
        <v>239</v>
      </c>
      <c r="AN110" s="282" t="s">
        <v>239</v>
      </c>
      <c r="AO110" s="282" t="s">
        <v>239</v>
      </c>
      <c r="AP110" s="282" t="s">
        <v>239</v>
      </c>
      <c r="AQ110" s="283" t="s">
        <v>239</v>
      </c>
    </row>
    <row r="111" spans="2:43" ht="19.95" customHeight="1" x14ac:dyDescent="0.4">
      <c r="B111" s="296">
        <v>108</v>
      </c>
      <c r="C111" s="297" t="s">
        <v>240</v>
      </c>
      <c r="D111" s="297" t="s">
        <v>241</v>
      </c>
      <c r="E111" s="298" t="s">
        <v>1149</v>
      </c>
      <c r="F111" s="299" t="s">
        <v>25</v>
      </c>
      <c r="G111" s="379">
        <v>0</v>
      </c>
      <c r="H111" s="301"/>
      <c r="I111" s="386">
        <v>0</v>
      </c>
      <c r="J111" s="387">
        <v>0</v>
      </c>
      <c r="K111" s="387">
        <v>0</v>
      </c>
      <c r="L111" s="387">
        <v>0</v>
      </c>
      <c r="M111" s="387">
        <v>0</v>
      </c>
      <c r="N111" s="387">
        <v>0</v>
      </c>
      <c r="O111" s="387">
        <v>0</v>
      </c>
      <c r="P111" s="387">
        <v>0</v>
      </c>
      <c r="Q111" s="387">
        <v>0</v>
      </c>
      <c r="R111" s="387">
        <v>0</v>
      </c>
      <c r="S111" s="387">
        <v>0</v>
      </c>
      <c r="T111" s="387">
        <v>0</v>
      </c>
      <c r="U111" s="387">
        <v>0</v>
      </c>
      <c r="V111" s="387">
        <v>0</v>
      </c>
      <c r="W111" s="387">
        <v>0</v>
      </c>
      <c r="X111" s="387">
        <v>0</v>
      </c>
      <c r="Y111" s="387">
        <v>0</v>
      </c>
      <c r="Z111" s="387">
        <v>0</v>
      </c>
      <c r="AA111" s="387">
        <v>0</v>
      </c>
      <c r="AB111" s="387">
        <v>0</v>
      </c>
      <c r="AC111" s="387">
        <v>0</v>
      </c>
      <c r="AD111" s="387">
        <v>0</v>
      </c>
      <c r="AE111" s="387">
        <v>0</v>
      </c>
      <c r="AF111" s="387">
        <v>0</v>
      </c>
      <c r="AG111" s="387">
        <v>0</v>
      </c>
      <c r="AH111" s="387">
        <v>0</v>
      </c>
      <c r="AI111" s="387">
        <v>0</v>
      </c>
      <c r="AJ111" s="387">
        <v>0</v>
      </c>
      <c r="AK111" s="387">
        <v>0</v>
      </c>
      <c r="AL111" s="387">
        <v>0</v>
      </c>
      <c r="AM111" s="387">
        <v>0</v>
      </c>
      <c r="AN111" s="387">
        <v>0</v>
      </c>
      <c r="AO111" s="387">
        <v>0</v>
      </c>
      <c r="AP111" s="387">
        <v>0</v>
      </c>
      <c r="AQ111" s="388">
        <v>0</v>
      </c>
    </row>
    <row r="112" spans="2:43" ht="19.95" customHeight="1" thickBot="1" x14ac:dyDescent="0.45">
      <c r="B112" s="320">
        <v>109</v>
      </c>
      <c r="C112" s="321" t="s">
        <v>242</v>
      </c>
      <c r="D112" s="321" t="s">
        <v>243</v>
      </c>
      <c r="E112" s="322" t="s">
        <v>1150</v>
      </c>
      <c r="F112" s="323"/>
      <c r="G112" s="339" t="s">
        <v>2395</v>
      </c>
      <c r="H112" s="340"/>
      <c r="I112" s="371" t="s">
        <v>244</v>
      </c>
      <c r="J112" s="372" t="s">
        <v>244</v>
      </c>
      <c r="K112" s="372" t="s">
        <v>244</v>
      </c>
      <c r="L112" s="372" t="s">
        <v>244</v>
      </c>
      <c r="M112" s="372" t="s">
        <v>244</v>
      </c>
      <c r="N112" s="372" t="s">
        <v>244</v>
      </c>
      <c r="O112" s="372" t="s">
        <v>244</v>
      </c>
      <c r="P112" s="372" t="s">
        <v>244</v>
      </c>
      <c r="Q112" s="372" t="s">
        <v>244</v>
      </c>
      <c r="R112" s="372" t="s">
        <v>244</v>
      </c>
      <c r="S112" s="372" t="s">
        <v>244</v>
      </c>
      <c r="T112" s="372" t="s">
        <v>244</v>
      </c>
      <c r="U112" s="372" t="s">
        <v>244</v>
      </c>
      <c r="V112" s="372" t="s">
        <v>244</v>
      </c>
      <c r="W112" s="372" t="s">
        <v>244</v>
      </c>
      <c r="X112" s="372" t="s">
        <v>244</v>
      </c>
      <c r="Y112" s="372" t="s">
        <v>244</v>
      </c>
      <c r="Z112" s="372" t="s">
        <v>244</v>
      </c>
      <c r="AA112" s="372" t="s">
        <v>244</v>
      </c>
      <c r="AB112" s="372" t="s">
        <v>244</v>
      </c>
      <c r="AC112" s="372" t="s">
        <v>244</v>
      </c>
      <c r="AD112" s="372" t="s">
        <v>244</v>
      </c>
      <c r="AE112" s="372" t="s">
        <v>244</v>
      </c>
      <c r="AF112" s="372" t="s">
        <v>244</v>
      </c>
      <c r="AG112" s="372" t="s">
        <v>244</v>
      </c>
      <c r="AH112" s="372" t="s">
        <v>244</v>
      </c>
      <c r="AI112" s="372" t="s">
        <v>244</v>
      </c>
      <c r="AJ112" s="372" t="s">
        <v>244</v>
      </c>
      <c r="AK112" s="372" t="s">
        <v>244</v>
      </c>
      <c r="AL112" s="372" t="s">
        <v>244</v>
      </c>
      <c r="AM112" s="372" t="s">
        <v>244</v>
      </c>
      <c r="AN112" s="372" t="s">
        <v>244</v>
      </c>
      <c r="AO112" s="372" t="s">
        <v>244</v>
      </c>
      <c r="AP112" s="372" t="s">
        <v>244</v>
      </c>
      <c r="AQ112" s="373" t="s">
        <v>244</v>
      </c>
    </row>
    <row r="113" spans="2:43" ht="19.95" customHeight="1" x14ac:dyDescent="0.4">
      <c r="B113" s="290">
        <v>110</v>
      </c>
      <c r="C113" s="291" t="s">
        <v>245</v>
      </c>
      <c r="D113" s="291" t="s">
        <v>246</v>
      </c>
      <c r="E113" s="292" t="s">
        <v>1151</v>
      </c>
      <c r="F113" s="293" t="s">
        <v>25</v>
      </c>
      <c r="G113" s="344" t="s">
        <v>230</v>
      </c>
      <c r="H113" s="345"/>
      <c r="I113" s="383" t="s">
        <v>230</v>
      </c>
      <c r="J113" s="384" t="s">
        <v>230</v>
      </c>
      <c r="K113" s="384" t="s">
        <v>230</v>
      </c>
      <c r="L113" s="384" t="s">
        <v>230</v>
      </c>
      <c r="M113" s="384" t="s">
        <v>230</v>
      </c>
      <c r="N113" s="384" t="s">
        <v>230</v>
      </c>
      <c r="O113" s="384" t="s">
        <v>230</v>
      </c>
      <c r="P113" s="384" t="s">
        <v>230</v>
      </c>
      <c r="Q113" s="384" t="s">
        <v>230</v>
      </c>
      <c r="R113" s="384" t="s">
        <v>230</v>
      </c>
      <c r="S113" s="384" t="s">
        <v>230</v>
      </c>
      <c r="T113" s="384" t="s">
        <v>230</v>
      </c>
      <c r="U113" s="384" t="s">
        <v>230</v>
      </c>
      <c r="V113" s="384" t="s">
        <v>230</v>
      </c>
      <c r="W113" s="384" t="s">
        <v>230</v>
      </c>
      <c r="X113" s="384" t="s">
        <v>230</v>
      </c>
      <c r="Y113" s="384" t="s">
        <v>230</v>
      </c>
      <c r="Z113" s="384" t="s">
        <v>230</v>
      </c>
      <c r="AA113" s="384" t="s">
        <v>230</v>
      </c>
      <c r="AB113" s="384" t="s">
        <v>230</v>
      </c>
      <c r="AC113" s="384" t="s">
        <v>230</v>
      </c>
      <c r="AD113" s="384" t="s">
        <v>230</v>
      </c>
      <c r="AE113" s="384" t="s">
        <v>230</v>
      </c>
      <c r="AF113" s="384" t="s">
        <v>230</v>
      </c>
      <c r="AG113" s="384" t="s">
        <v>230</v>
      </c>
      <c r="AH113" s="384" t="s">
        <v>230</v>
      </c>
      <c r="AI113" s="384" t="s">
        <v>230</v>
      </c>
      <c r="AJ113" s="384" t="s">
        <v>230</v>
      </c>
      <c r="AK113" s="384" t="s">
        <v>230</v>
      </c>
      <c r="AL113" s="384" t="s">
        <v>230</v>
      </c>
      <c r="AM113" s="384" t="s">
        <v>230</v>
      </c>
      <c r="AN113" s="384" t="s">
        <v>230</v>
      </c>
      <c r="AO113" s="384" t="s">
        <v>230</v>
      </c>
      <c r="AP113" s="384" t="s">
        <v>230</v>
      </c>
      <c r="AQ113" s="385" t="s">
        <v>230</v>
      </c>
    </row>
    <row r="114" spans="2:43" ht="19.95" customHeight="1" x14ac:dyDescent="0.4">
      <c r="B114" s="296">
        <v>111</v>
      </c>
      <c r="C114" s="297" t="s">
        <v>247</v>
      </c>
      <c r="D114" s="297" t="s">
        <v>248</v>
      </c>
      <c r="E114" s="298" t="s">
        <v>1153</v>
      </c>
      <c r="F114" s="299"/>
      <c r="G114" s="316" t="s">
        <v>2350</v>
      </c>
      <c r="H114" s="334"/>
      <c r="I114" s="281" t="s">
        <v>61</v>
      </c>
      <c r="J114" s="282" t="s">
        <v>61</v>
      </c>
      <c r="K114" s="282" t="s">
        <v>61</v>
      </c>
      <c r="L114" s="282" t="s">
        <v>61</v>
      </c>
      <c r="M114" s="282" t="s">
        <v>61</v>
      </c>
      <c r="N114" s="282" t="s">
        <v>61</v>
      </c>
      <c r="O114" s="282" t="s">
        <v>61</v>
      </c>
      <c r="P114" s="282" t="s">
        <v>61</v>
      </c>
      <c r="Q114" s="282" t="s">
        <v>61</v>
      </c>
      <c r="R114" s="282" t="s">
        <v>61</v>
      </c>
      <c r="S114" s="282" t="s">
        <v>61</v>
      </c>
      <c r="T114" s="282" t="s">
        <v>61</v>
      </c>
      <c r="U114" s="282" t="s">
        <v>61</v>
      </c>
      <c r="V114" s="282" t="s">
        <v>61</v>
      </c>
      <c r="W114" s="282" t="s">
        <v>61</v>
      </c>
      <c r="X114" s="282" t="s">
        <v>61</v>
      </c>
      <c r="Y114" s="282" t="s">
        <v>61</v>
      </c>
      <c r="Z114" s="282" t="s">
        <v>61</v>
      </c>
      <c r="AA114" s="282" t="s">
        <v>61</v>
      </c>
      <c r="AB114" s="282" t="s">
        <v>61</v>
      </c>
      <c r="AC114" s="282" t="s">
        <v>61</v>
      </c>
      <c r="AD114" s="282" t="s">
        <v>61</v>
      </c>
      <c r="AE114" s="282" t="s">
        <v>61</v>
      </c>
      <c r="AF114" s="282" t="s">
        <v>61</v>
      </c>
      <c r="AG114" s="282" t="s">
        <v>61</v>
      </c>
      <c r="AH114" s="282" t="s">
        <v>61</v>
      </c>
      <c r="AI114" s="282" t="s">
        <v>61</v>
      </c>
      <c r="AJ114" s="282" t="s">
        <v>61</v>
      </c>
      <c r="AK114" s="282" t="s">
        <v>61</v>
      </c>
      <c r="AL114" s="282" t="s">
        <v>61</v>
      </c>
      <c r="AM114" s="282" t="s">
        <v>61</v>
      </c>
      <c r="AN114" s="282" t="s">
        <v>61</v>
      </c>
      <c r="AO114" s="282" t="s">
        <v>61</v>
      </c>
      <c r="AP114" s="282" t="s">
        <v>61</v>
      </c>
      <c r="AQ114" s="283" t="s">
        <v>61</v>
      </c>
    </row>
    <row r="115" spans="2:43" ht="19.95" customHeight="1" x14ac:dyDescent="0.4">
      <c r="B115" s="296">
        <v>112</v>
      </c>
      <c r="C115" s="297" t="s">
        <v>249</v>
      </c>
      <c r="D115" s="297" t="s">
        <v>250</v>
      </c>
      <c r="E115" s="298" t="s">
        <v>1154</v>
      </c>
      <c r="F115" s="299" t="s">
        <v>7</v>
      </c>
      <c r="G115" s="379">
        <v>0</v>
      </c>
      <c r="H115" s="301"/>
      <c r="I115" s="386">
        <v>0</v>
      </c>
      <c r="J115" s="387">
        <v>0</v>
      </c>
      <c r="K115" s="387">
        <v>0</v>
      </c>
      <c r="L115" s="387">
        <v>0</v>
      </c>
      <c r="M115" s="387">
        <v>0</v>
      </c>
      <c r="N115" s="387">
        <v>0</v>
      </c>
      <c r="O115" s="387">
        <v>0</v>
      </c>
      <c r="P115" s="387">
        <v>0</v>
      </c>
      <c r="Q115" s="387">
        <v>0</v>
      </c>
      <c r="R115" s="387">
        <v>0</v>
      </c>
      <c r="S115" s="387">
        <v>0</v>
      </c>
      <c r="T115" s="387">
        <v>0</v>
      </c>
      <c r="U115" s="387">
        <v>0</v>
      </c>
      <c r="V115" s="387">
        <v>0</v>
      </c>
      <c r="W115" s="387">
        <v>0</v>
      </c>
      <c r="X115" s="387">
        <v>0</v>
      </c>
      <c r="Y115" s="387">
        <v>0</v>
      </c>
      <c r="Z115" s="387">
        <v>0</v>
      </c>
      <c r="AA115" s="387">
        <v>0</v>
      </c>
      <c r="AB115" s="387">
        <v>0</v>
      </c>
      <c r="AC115" s="387">
        <v>0</v>
      </c>
      <c r="AD115" s="387">
        <v>0</v>
      </c>
      <c r="AE115" s="387">
        <v>0</v>
      </c>
      <c r="AF115" s="387">
        <v>0</v>
      </c>
      <c r="AG115" s="387">
        <v>0</v>
      </c>
      <c r="AH115" s="387">
        <v>0</v>
      </c>
      <c r="AI115" s="387">
        <v>0</v>
      </c>
      <c r="AJ115" s="387">
        <v>0</v>
      </c>
      <c r="AK115" s="387">
        <v>0</v>
      </c>
      <c r="AL115" s="387">
        <v>0</v>
      </c>
      <c r="AM115" s="387">
        <v>0</v>
      </c>
      <c r="AN115" s="387">
        <v>0</v>
      </c>
      <c r="AO115" s="387">
        <v>0</v>
      </c>
      <c r="AP115" s="387">
        <v>0</v>
      </c>
      <c r="AQ115" s="388">
        <v>0</v>
      </c>
    </row>
    <row r="116" spans="2:43" ht="19.95" customHeight="1" x14ac:dyDescent="0.4">
      <c r="B116" s="296">
        <v>113</v>
      </c>
      <c r="C116" s="297" t="s">
        <v>251</v>
      </c>
      <c r="D116" s="297" t="s">
        <v>252</v>
      </c>
      <c r="E116" s="298" t="s">
        <v>1155</v>
      </c>
      <c r="F116" s="299" t="s">
        <v>7</v>
      </c>
      <c r="G116" s="379">
        <v>0</v>
      </c>
      <c r="H116" s="301"/>
      <c r="I116" s="386">
        <v>0</v>
      </c>
      <c r="J116" s="387">
        <v>0</v>
      </c>
      <c r="K116" s="387">
        <v>0</v>
      </c>
      <c r="L116" s="387">
        <v>0</v>
      </c>
      <c r="M116" s="387">
        <v>0</v>
      </c>
      <c r="N116" s="387">
        <v>0</v>
      </c>
      <c r="O116" s="387">
        <v>0</v>
      </c>
      <c r="P116" s="387">
        <v>0</v>
      </c>
      <c r="Q116" s="387">
        <v>0</v>
      </c>
      <c r="R116" s="387">
        <v>0</v>
      </c>
      <c r="S116" s="387">
        <v>0</v>
      </c>
      <c r="T116" s="387">
        <v>0</v>
      </c>
      <c r="U116" s="387">
        <v>0</v>
      </c>
      <c r="V116" s="387">
        <v>0</v>
      </c>
      <c r="W116" s="387">
        <v>0</v>
      </c>
      <c r="X116" s="387">
        <v>0</v>
      </c>
      <c r="Y116" s="387">
        <v>0</v>
      </c>
      <c r="Z116" s="387">
        <v>0</v>
      </c>
      <c r="AA116" s="387">
        <v>0</v>
      </c>
      <c r="AB116" s="387">
        <v>0</v>
      </c>
      <c r="AC116" s="387">
        <v>0</v>
      </c>
      <c r="AD116" s="387">
        <v>0</v>
      </c>
      <c r="AE116" s="387">
        <v>0</v>
      </c>
      <c r="AF116" s="387">
        <v>0</v>
      </c>
      <c r="AG116" s="387">
        <v>0</v>
      </c>
      <c r="AH116" s="387">
        <v>0</v>
      </c>
      <c r="AI116" s="387">
        <v>0</v>
      </c>
      <c r="AJ116" s="387">
        <v>0</v>
      </c>
      <c r="AK116" s="387">
        <v>0</v>
      </c>
      <c r="AL116" s="387">
        <v>0</v>
      </c>
      <c r="AM116" s="387">
        <v>0</v>
      </c>
      <c r="AN116" s="387">
        <v>0</v>
      </c>
      <c r="AO116" s="387">
        <v>0</v>
      </c>
      <c r="AP116" s="387">
        <v>0</v>
      </c>
      <c r="AQ116" s="388">
        <v>0</v>
      </c>
    </row>
    <row r="117" spans="2:43" ht="19.95" customHeight="1" x14ac:dyDescent="0.4">
      <c r="B117" s="296">
        <v>114</v>
      </c>
      <c r="C117" s="297" t="s">
        <v>253</v>
      </c>
      <c r="D117" s="297" t="s">
        <v>254</v>
      </c>
      <c r="E117" s="298" t="s">
        <v>1156</v>
      </c>
      <c r="F117" s="299"/>
      <c r="G117" s="316" t="s">
        <v>2351</v>
      </c>
      <c r="H117" s="334"/>
      <c r="I117" s="281" t="s">
        <v>239</v>
      </c>
      <c r="J117" s="282" t="s">
        <v>239</v>
      </c>
      <c r="K117" s="282" t="s">
        <v>239</v>
      </c>
      <c r="L117" s="282" t="s">
        <v>239</v>
      </c>
      <c r="M117" s="282" t="s">
        <v>239</v>
      </c>
      <c r="N117" s="282" t="s">
        <v>239</v>
      </c>
      <c r="O117" s="282" t="s">
        <v>239</v>
      </c>
      <c r="P117" s="282" t="s">
        <v>239</v>
      </c>
      <c r="Q117" s="282" t="s">
        <v>239</v>
      </c>
      <c r="R117" s="282" t="s">
        <v>239</v>
      </c>
      <c r="S117" s="282" t="s">
        <v>239</v>
      </c>
      <c r="T117" s="282" t="s">
        <v>239</v>
      </c>
      <c r="U117" s="282" t="s">
        <v>239</v>
      </c>
      <c r="V117" s="282" t="s">
        <v>239</v>
      </c>
      <c r="W117" s="282" t="s">
        <v>239</v>
      </c>
      <c r="X117" s="282" t="s">
        <v>239</v>
      </c>
      <c r="Y117" s="282" t="s">
        <v>239</v>
      </c>
      <c r="Z117" s="282" t="s">
        <v>239</v>
      </c>
      <c r="AA117" s="282" t="s">
        <v>239</v>
      </c>
      <c r="AB117" s="282" t="s">
        <v>239</v>
      </c>
      <c r="AC117" s="282" t="s">
        <v>239</v>
      </c>
      <c r="AD117" s="282" t="s">
        <v>239</v>
      </c>
      <c r="AE117" s="282" t="s">
        <v>239</v>
      </c>
      <c r="AF117" s="282" t="s">
        <v>239</v>
      </c>
      <c r="AG117" s="282" t="s">
        <v>239</v>
      </c>
      <c r="AH117" s="282" t="s">
        <v>239</v>
      </c>
      <c r="AI117" s="282" t="s">
        <v>239</v>
      </c>
      <c r="AJ117" s="282" t="s">
        <v>239</v>
      </c>
      <c r="AK117" s="282" t="s">
        <v>239</v>
      </c>
      <c r="AL117" s="282" t="s">
        <v>239</v>
      </c>
      <c r="AM117" s="282" t="s">
        <v>239</v>
      </c>
      <c r="AN117" s="282" t="s">
        <v>239</v>
      </c>
      <c r="AO117" s="282" t="s">
        <v>239</v>
      </c>
      <c r="AP117" s="282" t="s">
        <v>239</v>
      </c>
      <c r="AQ117" s="283" t="s">
        <v>239</v>
      </c>
    </row>
    <row r="118" spans="2:43" ht="19.95" customHeight="1" x14ac:dyDescent="0.4">
      <c r="B118" s="296">
        <v>115</v>
      </c>
      <c r="C118" s="297" t="s">
        <v>255</v>
      </c>
      <c r="D118" s="297" t="s">
        <v>256</v>
      </c>
      <c r="E118" s="298" t="s">
        <v>1141</v>
      </c>
      <c r="F118" s="299" t="s">
        <v>25</v>
      </c>
      <c r="G118" s="379">
        <v>0</v>
      </c>
      <c r="H118" s="301"/>
      <c r="I118" s="386">
        <v>0</v>
      </c>
      <c r="J118" s="387">
        <v>0</v>
      </c>
      <c r="K118" s="387">
        <v>0</v>
      </c>
      <c r="L118" s="387">
        <v>0</v>
      </c>
      <c r="M118" s="387">
        <v>0</v>
      </c>
      <c r="N118" s="387">
        <v>0</v>
      </c>
      <c r="O118" s="387">
        <v>0</v>
      </c>
      <c r="P118" s="387">
        <v>0</v>
      </c>
      <c r="Q118" s="387">
        <v>0</v>
      </c>
      <c r="R118" s="387">
        <v>0</v>
      </c>
      <c r="S118" s="387">
        <v>0</v>
      </c>
      <c r="T118" s="387">
        <v>0</v>
      </c>
      <c r="U118" s="387">
        <v>0</v>
      </c>
      <c r="V118" s="387">
        <v>0</v>
      </c>
      <c r="W118" s="387">
        <v>0</v>
      </c>
      <c r="X118" s="387">
        <v>0</v>
      </c>
      <c r="Y118" s="387">
        <v>0</v>
      </c>
      <c r="Z118" s="387">
        <v>0</v>
      </c>
      <c r="AA118" s="387">
        <v>0</v>
      </c>
      <c r="AB118" s="387">
        <v>0</v>
      </c>
      <c r="AC118" s="387">
        <v>0</v>
      </c>
      <c r="AD118" s="387">
        <v>0</v>
      </c>
      <c r="AE118" s="387">
        <v>0</v>
      </c>
      <c r="AF118" s="387">
        <v>0</v>
      </c>
      <c r="AG118" s="387">
        <v>0</v>
      </c>
      <c r="AH118" s="387">
        <v>0</v>
      </c>
      <c r="AI118" s="387">
        <v>0</v>
      </c>
      <c r="AJ118" s="387">
        <v>0</v>
      </c>
      <c r="AK118" s="387">
        <v>0</v>
      </c>
      <c r="AL118" s="387">
        <v>0</v>
      </c>
      <c r="AM118" s="387">
        <v>0</v>
      </c>
      <c r="AN118" s="387">
        <v>0</v>
      </c>
      <c r="AO118" s="387">
        <v>0</v>
      </c>
      <c r="AP118" s="387">
        <v>0</v>
      </c>
      <c r="AQ118" s="388">
        <v>0</v>
      </c>
    </row>
    <row r="119" spans="2:43" ht="19.95" customHeight="1" thickBot="1" x14ac:dyDescent="0.45">
      <c r="B119" s="320">
        <v>116</v>
      </c>
      <c r="C119" s="321" t="s">
        <v>257</v>
      </c>
      <c r="D119" s="321" t="s">
        <v>258</v>
      </c>
      <c r="E119" s="322" t="s">
        <v>1157</v>
      </c>
      <c r="F119" s="323"/>
      <c r="G119" s="335" t="s">
        <v>2395</v>
      </c>
      <c r="H119" s="336"/>
      <c r="I119" s="371" t="s">
        <v>244</v>
      </c>
      <c r="J119" s="372" t="s">
        <v>244</v>
      </c>
      <c r="K119" s="372" t="s">
        <v>244</v>
      </c>
      <c r="L119" s="372" t="s">
        <v>244</v>
      </c>
      <c r="M119" s="372" t="s">
        <v>244</v>
      </c>
      <c r="N119" s="372" t="s">
        <v>244</v>
      </c>
      <c r="O119" s="372" t="s">
        <v>244</v>
      </c>
      <c r="P119" s="372" t="s">
        <v>244</v>
      </c>
      <c r="Q119" s="372" t="s">
        <v>244</v>
      </c>
      <c r="R119" s="372" t="s">
        <v>244</v>
      </c>
      <c r="S119" s="372" t="s">
        <v>244</v>
      </c>
      <c r="T119" s="372" t="s">
        <v>244</v>
      </c>
      <c r="U119" s="372" t="s">
        <v>244</v>
      </c>
      <c r="V119" s="372" t="s">
        <v>244</v>
      </c>
      <c r="W119" s="372" t="s">
        <v>244</v>
      </c>
      <c r="X119" s="372" t="s">
        <v>244</v>
      </c>
      <c r="Y119" s="372" t="s">
        <v>244</v>
      </c>
      <c r="Z119" s="372" t="s">
        <v>244</v>
      </c>
      <c r="AA119" s="372" t="s">
        <v>244</v>
      </c>
      <c r="AB119" s="372" t="s">
        <v>244</v>
      </c>
      <c r="AC119" s="372" t="s">
        <v>244</v>
      </c>
      <c r="AD119" s="372" t="s">
        <v>244</v>
      </c>
      <c r="AE119" s="372" t="s">
        <v>244</v>
      </c>
      <c r="AF119" s="372" t="s">
        <v>244</v>
      </c>
      <c r="AG119" s="372" t="s">
        <v>244</v>
      </c>
      <c r="AH119" s="372" t="s">
        <v>244</v>
      </c>
      <c r="AI119" s="372" t="s">
        <v>244</v>
      </c>
      <c r="AJ119" s="372" t="s">
        <v>244</v>
      </c>
      <c r="AK119" s="372" t="s">
        <v>244</v>
      </c>
      <c r="AL119" s="372" t="s">
        <v>244</v>
      </c>
      <c r="AM119" s="372" t="s">
        <v>244</v>
      </c>
      <c r="AN119" s="372" t="s">
        <v>244</v>
      </c>
      <c r="AO119" s="372" t="s">
        <v>244</v>
      </c>
      <c r="AP119" s="372" t="s">
        <v>244</v>
      </c>
      <c r="AQ119" s="373" t="s">
        <v>244</v>
      </c>
    </row>
    <row r="120" spans="2:43" ht="19.95" customHeight="1" x14ac:dyDescent="0.4">
      <c r="B120" s="290">
        <v>117</v>
      </c>
      <c r="C120" s="291" t="s">
        <v>259</v>
      </c>
      <c r="D120" s="291" t="s">
        <v>260</v>
      </c>
      <c r="E120" s="292" t="s">
        <v>1159</v>
      </c>
      <c r="F120" s="293" t="s">
        <v>25</v>
      </c>
      <c r="G120" s="396" t="s">
        <v>261</v>
      </c>
      <c r="H120" s="338" t="s">
        <v>2294</v>
      </c>
      <c r="I120" s="330" t="str">
        <f>'3_운전방안(2)'!$F$7</f>
        <v>DigOUT:B.1</v>
      </c>
      <c r="J120" s="331" t="str">
        <f>'3_운전방안(2)'!$F$8</f>
        <v>DigOUT:B.1</v>
      </c>
      <c r="K120" s="331" t="str">
        <f>'3_운전방안(2)'!$F$9</f>
        <v>DigOUT:A.1</v>
      </c>
      <c r="L120" s="331" t="str">
        <f>'3_운전방안(2)'!$F$10</f>
        <v>DigOUT:A.1</v>
      </c>
      <c r="M120" s="331" t="str">
        <f>'3_운전방안(2)'!$F$11</f>
        <v>DigOUT:A.1</v>
      </c>
      <c r="N120" s="331" t="str">
        <f>'3_운전방안(2)'!$F$12</f>
        <v>DigOUT:A.1</v>
      </c>
      <c r="O120" s="331" t="str">
        <f>'3_운전방안(2)'!$F$13</f>
        <v>DigOUT:A.1</v>
      </c>
      <c r="P120" s="331" t="str">
        <f>'3_운전방안(2)'!$F$14</f>
        <v>DigOUT:A.1</v>
      </c>
      <c r="Q120" s="331" t="str">
        <f>'3_운전방안(2)'!$F$15</f>
        <v>DigOUT:A.1</v>
      </c>
      <c r="R120" s="331" t="str">
        <f>'3_운전방안(2)'!$F$16</f>
        <v>DigOUT:A.1</v>
      </c>
      <c r="S120" s="331" t="str">
        <f>'3_운전방안(2)'!$F$17</f>
        <v>DigOUT:A.1</v>
      </c>
      <c r="T120" s="331" t="str">
        <f>'3_운전방안(2)'!$F$18</f>
        <v>DigOUT:A.1</v>
      </c>
      <c r="U120" s="331" t="str">
        <f>'3_운전방안(2)'!$F$19</f>
        <v>DigOUT:A.1</v>
      </c>
      <c r="V120" s="331" t="str">
        <f>'3_운전방안(2)'!$F$20</f>
        <v>DigOUT:A.1</v>
      </c>
      <c r="W120" s="331" t="str">
        <f>'3_운전방안(2)'!$F$21</f>
        <v>DigOUT:A.1</v>
      </c>
      <c r="X120" s="331" t="str">
        <f>'3_운전방안(2)'!$F$22</f>
        <v>DigOUT:A.1</v>
      </c>
      <c r="Y120" s="331" t="str">
        <f>'3_운전방안(2)'!$F$23</f>
        <v>DigOUT:A.1</v>
      </c>
      <c r="Z120" s="331" t="str">
        <f>'3_운전방안(2)'!$F$24</f>
        <v>DigOUT:A.1</v>
      </c>
      <c r="AA120" s="331" t="str">
        <f>'3_운전방안(2)'!$F$25</f>
        <v>DigOUT:A.1</v>
      </c>
      <c r="AB120" s="331" t="str">
        <f>'3_운전방안(2)'!$F$26</f>
        <v>DigOUT:A.1</v>
      </c>
      <c r="AC120" s="331" t="str">
        <f>'3_운전방안(2)'!$F$27</f>
        <v>DigOUT:A.1</v>
      </c>
      <c r="AD120" s="331" t="str">
        <f>'3_운전방안(2)'!$F$28</f>
        <v>DigOUT:A.1</v>
      </c>
      <c r="AE120" s="331" t="str">
        <f>'3_운전방안(2)'!$F$29</f>
        <v>DigOUT:A.1</v>
      </c>
      <c r="AF120" s="331" t="str">
        <f>'3_운전방안(2)'!$F$30</f>
        <v>DigOUT:A.1</v>
      </c>
      <c r="AG120" s="331" t="str">
        <f>'3_운전방안(2)'!$F$31</f>
        <v>DigOUT:A.1</v>
      </c>
      <c r="AH120" s="331" t="str">
        <f>'3_운전방안(2)'!$F$32</f>
        <v>DigOUT:A.1</v>
      </c>
      <c r="AI120" s="331" t="str">
        <f>'3_운전방안(2)'!$F$33</f>
        <v>DigOUT:A.1</v>
      </c>
      <c r="AJ120" s="331" t="str">
        <f>'3_운전방안(2)'!$F$34</f>
        <v>DigOUT:A.1</v>
      </c>
      <c r="AK120" s="331" t="str">
        <f>'3_운전방안(2)'!$F$35</f>
        <v>DigOUT:A.1</v>
      </c>
      <c r="AL120" s="331" t="str">
        <f>'3_운전방안(2)'!$F$36</f>
        <v>DigOUT:A.1</v>
      </c>
      <c r="AM120" s="331" t="str">
        <f>'3_운전방안(2)'!$F$37</f>
        <v>DigOUT:A.1</v>
      </c>
      <c r="AN120" s="331" t="str">
        <f>'3_운전방안(2)'!$F$38</f>
        <v>DigOUT:A.1</v>
      </c>
      <c r="AO120" s="331" t="str">
        <f>'3_운전방안(2)'!$F$39</f>
        <v>DigOUT:A.1</v>
      </c>
      <c r="AP120" s="331" t="str">
        <f>'3_운전방안(2)'!$F$40</f>
        <v>DigOUT:A.1</v>
      </c>
      <c r="AQ120" s="332" t="str">
        <f>'3_운전방안(2)'!$F$41</f>
        <v>DigOUT:A.1</v>
      </c>
    </row>
    <row r="121" spans="2:43" ht="19.95" customHeight="1" x14ac:dyDescent="0.4">
      <c r="B121" s="296">
        <v>118</v>
      </c>
      <c r="C121" s="297" t="s">
        <v>262</v>
      </c>
      <c r="D121" s="297" t="s">
        <v>263</v>
      </c>
      <c r="E121" s="298" t="s">
        <v>1160</v>
      </c>
      <c r="F121" s="299" t="s">
        <v>25</v>
      </c>
      <c r="G121" s="311" t="s">
        <v>264</v>
      </c>
      <c r="H121" s="334" t="s">
        <v>2295</v>
      </c>
      <c r="I121" s="346" t="str">
        <f>'3_운전방안(2)'!$G$7</f>
        <v>DigOUT:B.2</v>
      </c>
      <c r="J121" s="347" t="str">
        <f>'3_운전방안(2)'!$G$8</f>
        <v>DigOUT:B.2</v>
      </c>
      <c r="K121" s="347" t="str">
        <f>'3_운전방안(2)'!$G$9</f>
        <v>DigOUT:B.1</v>
      </c>
      <c r="L121" s="347" t="str">
        <f>'3_운전방안(2)'!$G$10</f>
        <v>DigOUT:B.1</v>
      </c>
      <c r="M121" s="347" t="str">
        <f>'3_운전방안(2)'!$G$11</f>
        <v>DigOUT:B.1</v>
      </c>
      <c r="N121" s="347" t="str">
        <f>'3_운전방안(2)'!$G$12</f>
        <v>DigOUT:B.1</v>
      </c>
      <c r="O121" s="347" t="str">
        <f>'3_운전방안(2)'!$G$13</f>
        <v>DigOUT:B.1</v>
      </c>
      <c r="P121" s="347" t="str">
        <f>'3_운전방안(2)'!$G$14</f>
        <v>DigOUT:B.1</v>
      </c>
      <c r="Q121" s="347" t="str">
        <f>'3_운전방안(2)'!$G$15</f>
        <v>DigOUT:B.1</v>
      </c>
      <c r="R121" s="347" t="str">
        <f>'3_운전방안(2)'!$G$16</f>
        <v>DigOUT:B.1</v>
      </c>
      <c r="S121" s="347" t="str">
        <f>'3_운전방안(2)'!$G$17</f>
        <v>DigOUT:B.1</v>
      </c>
      <c r="T121" s="347" t="str">
        <f>'3_운전방안(2)'!$G$18</f>
        <v>DigOUT:B.1</v>
      </c>
      <c r="U121" s="347" t="str">
        <f>'3_운전방안(2)'!$G$19</f>
        <v>DigOUT:B.1</v>
      </c>
      <c r="V121" s="347" t="str">
        <f>'3_운전방안(2)'!$G$20</f>
        <v>DigOUT:B.1</v>
      </c>
      <c r="W121" s="347" t="str">
        <f>'3_운전방안(2)'!$G$21</f>
        <v>DigOUT:B.1</v>
      </c>
      <c r="X121" s="347" t="str">
        <f>'3_운전방안(2)'!$G$22</f>
        <v>DigOUT:B.1</v>
      </c>
      <c r="Y121" s="347" t="str">
        <f>'3_운전방안(2)'!$G$23</f>
        <v>DigOUT:B.1</v>
      </c>
      <c r="Z121" s="347" t="str">
        <f>'3_운전방안(2)'!$G$24</f>
        <v>DigOUT:B.1</v>
      </c>
      <c r="AA121" s="347" t="str">
        <f>'3_운전방안(2)'!$G$25</f>
        <v>DigOUT:B.1</v>
      </c>
      <c r="AB121" s="347" t="str">
        <f>'3_운전방안(2)'!$G$26</f>
        <v>DigOUT:B.1</v>
      </c>
      <c r="AC121" s="347" t="str">
        <f>'3_운전방안(2)'!$G$27</f>
        <v>DigOUT:B.1</v>
      </c>
      <c r="AD121" s="347" t="str">
        <f>'3_운전방안(2)'!$G$28</f>
        <v>DigOUT:B.1</v>
      </c>
      <c r="AE121" s="347" t="str">
        <f>'3_운전방안(2)'!$G$29</f>
        <v>DigOUT:B.1</v>
      </c>
      <c r="AF121" s="347" t="str">
        <f>'3_운전방안(2)'!$G$30</f>
        <v>DigOUT:B.1</v>
      </c>
      <c r="AG121" s="347" t="str">
        <f>'3_운전방안(2)'!$G$31</f>
        <v>DigOUT:B.1</v>
      </c>
      <c r="AH121" s="347" t="str">
        <f>'3_운전방안(2)'!$G$32</f>
        <v>DigOUT:B.1</v>
      </c>
      <c r="AI121" s="347" t="str">
        <f>'3_운전방안(2)'!$G$33</f>
        <v>DigOUT:B.1</v>
      </c>
      <c r="AJ121" s="347" t="str">
        <f>'3_운전방안(2)'!$G$34</f>
        <v>DigOUT:B.1</v>
      </c>
      <c r="AK121" s="347" t="str">
        <f>'3_운전방안(2)'!$G$35</f>
        <v>DigOUT:B.1</v>
      </c>
      <c r="AL121" s="347" t="str">
        <f>'3_운전방안(2)'!$G$36</f>
        <v>DigOUT:B.1</v>
      </c>
      <c r="AM121" s="347" t="str">
        <f>'3_운전방안(2)'!$G$37</f>
        <v>DigOUT:B.1</v>
      </c>
      <c r="AN121" s="347" t="str">
        <f>'3_운전방안(2)'!$G$38</f>
        <v>DigOUT:B.1</v>
      </c>
      <c r="AO121" s="347" t="str">
        <f>'3_운전방안(2)'!$G$39</f>
        <v>DigOUT:B.1</v>
      </c>
      <c r="AP121" s="347" t="str">
        <f>'3_운전방안(2)'!$G$40</f>
        <v>DigOUT:B.1</v>
      </c>
      <c r="AQ121" s="348" t="str">
        <f>'3_운전방안(2)'!$G$41</f>
        <v>DigOUT:B.1</v>
      </c>
    </row>
    <row r="122" spans="2:43" ht="19.95" customHeight="1" x14ac:dyDescent="0.4">
      <c r="B122" s="296">
        <v>119</v>
      </c>
      <c r="C122" s="297" t="s">
        <v>265</v>
      </c>
      <c r="D122" s="297" t="s">
        <v>266</v>
      </c>
      <c r="E122" s="298" t="s">
        <v>1162</v>
      </c>
      <c r="F122" s="299" t="s">
        <v>25</v>
      </c>
      <c r="G122" s="311" t="s">
        <v>267</v>
      </c>
      <c r="H122" s="334" t="s">
        <v>2296</v>
      </c>
      <c r="I122" s="346" t="str">
        <f>'3_운전방안(2)'!$H$7</f>
        <v>DigOUT:A.1</v>
      </c>
      <c r="J122" s="347" t="str">
        <f>'3_운전방안(2)'!$H$8</f>
        <v>DigOUT:A.1</v>
      </c>
      <c r="K122" s="347" t="str">
        <f>'3_운전방안(2)'!$H$9</f>
        <v>DigOUT:B.2</v>
      </c>
      <c r="L122" s="347" t="str">
        <f>'3_운전방안(2)'!$H$10</f>
        <v>DigOUT:B.2</v>
      </c>
      <c r="M122" s="347" t="str">
        <f>'3_운전방안(2)'!$H$11</f>
        <v>DigOUT:B.2</v>
      </c>
      <c r="N122" s="347" t="str">
        <f>'3_운전방안(2)'!$H$12</f>
        <v>DigOUT:B.2</v>
      </c>
      <c r="O122" s="347" t="str">
        <f>'3_운전방안(2)'!$H$13</f>
        <v>DigOUT:B.2</v>
      </c>
      <c r="P122" s="347" t="str">
        <f>'3_운전방안(2)'!$H$14</f>
        <v>DigOUT:B.2</v>
      </c>
      <c r="Q122" s="347" t="str">
        <f>'3_운전방안(2)'!$H$15</f>
        <v>DigOUT:B.2</v>
      </c>
      <c r="R122" s="347" t="str">
        <f>'3_운전방안(2)'!$H$16</f>
        <v>DigOUT:B.2</v>
      </c>
      <c r="S122" s="347" t="str">
        <f>'3_운전방안(2)'!$H$17</f>
        <v>DigOUT:B.2</v>
      </c>
      <c r="T122" s="347" t="str">
        <f>'3_운전방안(2)'!$H$18</f>
        <v>DigOUT:B.2</v>
      </c>
      <c r="U122" s="347" t="str">
        <f>'3_운전방안(2)'!$H$19</f>
        <v>DigOUT:B.2</v>
      </c>
      <c r="V122" s="347" t="str">
        <f>'3_운전방안(2)'!$H$20</f>
        <v>DigOUT:B.2</v>
      </c>
      <c r="W122" s="347" t="str">
        <f>'3_운전방안(2)'!$H$21</f>
        <v>DigOUT:B.2</v>
      </c>
      <c r="X122" s="347" t="str">
        <f>'3_운전방안(2)'!$H$22</f>
        <v>DigOUT:B.2</v>
      </c>
      <c r="Y122" s="347" t="str">
        <f>'3_운전방안(2)'!$H$23</f>
        <v>DigOUT:B.2</v>
      </c>
      <c r="Z122" s="347" t="str">
        <f>'3_운전방안(2)'!$H$24</f>
        <v>DigOUT:B.2</v>
      </c>
      <c r="AA122" s="347" t="str">
        <f>'3_운전방안(2)'!$H$25</f>
        <v>DigOUT:B.2</v>
      </c>
      <c r="AB122" s="347" t="str">
        <f>'3_운전방안(2)'!$H$26</f>
        <v>DigOUT:B.2</v>
      </c>
      <c r="AC122" s="347" t="str">
        <f>'3_운전방안(2)'!$H$27</f>
        <v>DigOUT:B.2</v>
      </c>
      <c r="AD122" s="347" t="str">
        <f>'3_운전방안(2)'!$H$28</f>
        <v>DigOUT:B.2</v>
      </c>
      <c r="AE122" s="347" t="str">
        <f>'3_운전방안(2)'!$H$29</f>
        <v>DigOUT:B.2</v>
      </c>
      <c r="AF122" s="347" t="str">
        <f>'3_운전방안(2)'!$H$30</f>
        <v>DigOUT:B.2</v>
      </c>
      <c r="AG122" s="347" t="str">
        <f>'3_운전방안(2)'!$H$31</f>
        <v>DigOUT:B.2</v>
      </c>
      <c r="AH122" s="347" t="str">
        <f>'3_운전방안(2)'!$H$32</f>
        <v>DigOUT:B.2</v>
      </c>
      <c r="AI122" s="347" t="str">
        <f>'3_운전방안(2)'!$H$33</f>
        <v>DigOUT:B.2</v>
      </c>
      <c r="AJ122" s="347" t="str">
        <f>'3_운전방안(2)'!$H$34</f>
        <v>DigOUT:B.2</v>
      </c>
      <c r="AK122" s="347" t="str">
        <f>'3_운전방안(2)'!$H$35</f>
        <v>DigOUT:B.2</v>
      </c>
      <c r="AL122" s="347" t="str">
        <f>'3_운전방안(2)'!$H$36</f>
        <v>DigOUT:B.2</v>
      </c>
      <c r="AM122" s="347" t="str">
        <f>'3_운전방안(2)'!$H$37</f>
        <v>DigOUT:B.2</v>
      </c>
      <c r="AN122" s="347" t="str">
        <f>'3_운전방안(2)'!$H$38</f>
        <v>DigOUT:B.2</v>
      </c>
      <c r="AO122" s="347" t="str">
        <f>'3_운전방안(2)'!$H$39</f>
        <v>DigOUT:B.2</v>
      </c>
      <c r="AP122" s="347" t="str">
        <f>'3_운전방안(2)'!$H$40</f>
        <v>DigOUT:B.2</v>
      </c>
      <c r="AQ122" s="348" t="str">
        <f>'3_운전방안(2)'!$H$41</f>
        <v>DigOUT:B.2</v>
      </c>
    </row>
    <row r="123" spans="2:43" ht="19.95" customHeight="1" x14ac:dyDescent="0.4">
      <c r="B123" s="296">
        <v>120</v>
      </c>
      <c r="C123" s="297" t="s">
        <v>268</v>
      </c>
      <c r="D123" s="297" t="s">
        <v>269</v>
      </c>
      <c r="E123" s="298" t="s">
        <v>1164</v>
      </c>
      <c r="F123" s="299" t="s">
        <v>25</v>
      </c>
      <c r="G123" s="316" t="s">
        <v>230</v>
      </c>
      <c r="H123" s="334"/>
      <c r="I123" s="281" t="s">
        <v>230</v>
      </c>
      <c r="J123" s="282" t="s">
        <v>230</v>
      </c>
      <c r="K123" s="282" t="s">
        <v>230</v>
      </c>
      <c r="L123" s="282" t="s">
        <v>230</v>
      </c>
      <c r="M123" s="282" t="s">
        <v>230</v>
      </c>
      <c r="N123" s="282" t="s">
        <v>230</v>
      </c>
      <c r="O123" s="282" t="s">
        <v>230</v>
      </c>
      <c r="P123" s="282" t="s">
        <v>230</v>
      </c>
      <c r="Q123" s="282" t="s">
        <v>230</v>
      </c>
      <c r="R123" s="282" t="s">
        <v>230</v>
      </c>
      <c r="S123" s="282" t="s">
        <v>230</v>
      </c>
      <c r="T123" s="282" t="s">
        <v>230</v>
      </c>
      <c r="U123" s="282" t="s">
        <v>230</v>
      </c>
      <c r="V123" s="282" t="s">
        <v>230</v>
      </c>
      <c r="W123" s="282" t="s">
        <v>230</v>
      </c>
      <c r="X123" s="282" t="s">
        <v>230</v>
      </c>
      <c r="Y123" s="282" t="s">
        <v>230</v>
      </c>
      <c r="Z123" s="282" t="s">
        <v>230</v>
      </c>
      <c r="AA123" s="282" t="s">
        <v>230</v>
      </c>
      <c r="AB123" s="282" t="s">
        <v>230</v>
      </c>
      <c r="AC123" s="282" t="s">
        <v>230</v>
      </c>
      <c r="AD123" s="282" t="s">
        <v>230</v>
      </c>
      <c r="AE123" s="282" t="s">
        <v>230</v>
      </c>
      <c r="AF123" s="282" t="s">
        <v>230</v>
      </c>
      <c r="AG123" s="282" t="s">
        <v>230</v>
      </c>
      <c r="AH123" s="282" t="s">
        <v>230</v>
      </c>
      <c r="AI123" s="282" t="s">
        <v>230</v>
      </c>
      <c r="AJ123" s="282" t="s">
        <v>230</v>
      </c>
      <c r="AK123" s="282" t="s">
        <v>230</v>
      </c>
      <c r="AL123" s="282" t="s">
        <v>230</v>
      </c>
      <c r="AM123" s="282" t="s">
        <v>230</v>
      </c>
      <c r="AN123" s="282" t="s">
        <v>230</v>
      </c>
      <c r="AO123" s="282" t="s">
        <v>230</v>
      </c>
      <c r="AP123" s="282" t="s">
        <v>230</v>
      </c>
      <c r="AQ123" s="283" t="s">
        <v>230</v>
      </c>
    </row>
    <row r="124" spans="2:43" ht="19.95" customHeight="1" x14ac:dyDescent="0.4">
      <c r="B124" s="296">
        <v>121</v>
      </c>
      <c r="C124" s="297" t="s">
        <v>270</v>
      </c>
      <c r="D124" s="297" t="s">
        <v>271</v>
      </c>
      <c r="E124" s="298" t="s">
        <v>1165</v>
      </c>
      <c r="F124" s="299" t="s">
        <v>25</v>
      </c>
      <c r="G124" s="316" t="s">
        <v>230</v>
      </c>
      <c r="H124" s="334"/>
      <c r="I124" s="281" t="s">
        <v>230</v>
      </c>
      <c r="J124" s="282" t="s">
        <v>230</v>
      </c>
      <c r="K124" s="282" t="s">
        <v>230</v>
      </c>
      <c r="L124" s="282" t="s">
        <v>230</v>
      </c>
      <c r="M124" s="282" t="s">
        <v>230</v>
      </c>
      <c r="N124" s="282" t="s">
        <v>230</v>
      </c>
      <c r="O124" s="282" t="s">
        <v>230</v>
      </c>
      <c r="P124" s="282" t="s">
        <v>230</v>
      </c>
      <c r="Q124" s="282" t="s">
        <v>230</v>
      </c>
      <c r="R124" s="282" t="s">
        <v>230</v>
      </c>
      <c r="S124" s="282" t="s">
        <v>230</v>
      </c>
      <c r="T124" s="282" t="s">
        <v>230</v>
      </c>
      <c r="U124" s="282" t="s">
        <v>230</v>
      </c>
      <c r="V124" s="282" t="s">
        <v>230</v>
      </c>
      <c r="W124" s="282" t="s">
        <v>230</v>
      </c>
      <c r="X124" s="282" t="s">
        <v>230</v>
      </c>
      <c r="Y124" s="282" t="s">
        <v>230</v>
      </c>
      <c r="Z124" s="282" t="s">
        <v>230</v>
      </c>
      <c r="AA124" s="282" t="s">
        <v>230</v>
      </c>
      <c r="AB124" s="282" t="s">
        <v>230</v>
      </c>
      <c r="AC124" s="282" t="s">
        <v>230</v>
      </c>
      <c r="AD124" s="282" t="s">
        <v>230</v>
      </c>
      <c r="AE124" s="282" t="s">
        <v>230</v>
      </c>
      <c r="AF124" s="282" t="s">
        <v>230</v>
      </c>
      <c r="AG124" s="282" t="s">
        <v>230</v>
      </c>
      <c r="AH124" s="282" t="s">
        <v>230</v>
      </c>
      <c r="AI124" s="282" t="s">
        <v>230</v>
      </c>
      <c r="AJ124" s="282" t="s">
        <v>230</v>
      </c>
      <c r="AK124" s="282" t="s">
        <v>230</v>
      </c>
      <c r="AL124" s="282" t="s">
        <v>230</v>
      </c>
      <c r="AM124" s="282" t="s">
        <v>230</v>
      </c>
      <c r="AN124" s="282" t="s">
        <v>230</v>
      </c>
      <c r="AO124" s="282" t="s">
        <v>230</v>
      </c>
      <c r="AP124" s="282" t="s">
        <v>230</v>
      </c>
      <c r="AQ124" s="283" t="s">
        <v>230</v>
      </c>
    </row>
    <row r="125" spans="2:43" ht="19.95" customHeight="1" x14ac:dyDescent="0.4">
      <c r="B125" s="296">
        <v>122</v>
      </c>
      <c r="C125" s="297" t="s">
        <v>272</v>
      </c>
      <c r="D125" s="297" t="s">
        <v>273</v>
      </c>
      <c r="E125" s="298" t="s">
        <v>1167</v>
      </c>
      <c r="F125" s="299" t="s">
        <v>25</v>
      </c>
      <c r="G125" s="316" t="s">
        <v>230</v>
      </c>
      <c r="H125" s="334"/>
      <c r="I125" s="281" t="s">
        <v>230</v>
      </c>
      <c r="J125" s="282" t="s">
        <v>230</v>
      </c>
      <c r="K125" s="282" t="s">
        <v>230</v>
      </c>
      <c r="L125" s="282" t="s">
        <v>230</v>
      </c>
      <c r="M125" s="282" t="s">
        <v>230</v>
      </c>
      <c r="N125" s="282" t="s">
        <v>230</v>
      </c>
      <c r="O125" s="282" t="s">
        <v>230</v>
      </c>
      <c r="P125" s="282" t="s">
        <v>230</v>
      </c>
      <c r="Q125" s="282" t="s">
        <v>230</v>
      </c>
      <c r="R125" s="282" t="s">
        <v>230</v>
      </c>
      <c r="S125" s="282" t="s">
        <v>230</v>
      </c>
      <c r="T125" s="282" t="s">
        <v>230</v>
      </c>
      <c r="U125" s="282" t="s">
        <v>230</v>
      </c>
      <c r="V125" s="282" t="s">
        <v>230</v>
      </c>
      <c r="W125" s="282" t="s">
        <v>230</v>
      </c>
      <c r="X125" s="282" t="s">
        <v>230</v>
      </c>
      <c r="Y125" s="282" t="s">
        <v>230</v>
      </c>
      <c r="Z125" s="282" t="s">
        <v>230</v>
      </c>
      <c r="AA125" s="282" t="s">
        <v>230</v>
      </c>
      <c r="AB125" s="282" t="s">
        <v>230</v>
      </c>
      <c r="AC125" s="282" t="s">
        <v>230</v>
      </c>
      <c r="AD125" s="282" t="s">
        <v>230</v>
      </c>
      <c r="AE125" s="282" t="s">
        <v>230</v>
      </c>
      <c r="AF125" s="282" t="s">
        <v>230</v>
      </c>
      <c r="AG125" s="282" t="s">
        <v>230</v>
      </c>
      <c r="AH125" s="282" t="s">
        <v>230</v>
      </c>
      <c r="AI125" s="282" t="s">
        <v>230</v>
      </c>
      <c r="AJ125" s="282" t="s">
        <v>230</v>
      </c>
      <c r="AK125" s="282" t="s">
        <v>230</v>
      </c>
      <c r="AL125" s="282" t="s">
        <v>230</v>
      </c>
      <c r="AM125" s="282" t="s">
        <v>230</v>
      </c>
      <c r="AN125" s="282" t="s">
        <v>230</v>
      </c>
      <c r="AO125" s="282" t="s">
        <v>230</v>
      </c>
      <c r="AP125" s="282" t="s">
        <v>230</v>
      </c>
      <c r="AQ125" s="283" t="s">
        <v>230</v>
      </c>
    </row>
    <row r="126" spans="2:43" ht="19.95" customHeight="1" x14ac:dyDescent="0.4">
      <c r="B126" s="296">
        <v>123</v>
      </c>
      <c r="C126" s="297" t="s">
        <v>274</v>
      </c>
      <c r="D126" s="297" t="s">
        <v>275</v>
      </c>
      <c r="E126" s="298" t="s">
        <v>1169</v>
      </c>
      <c r="F126" s="299" t="s">
        <v>25</v>
      </c>
      <c r="G126" s="316" t="s">
        <v>230</v>
      </c>
      <c r="H126" s="334"/>
      <c r="I126" s="281" t="s">
        <v>230</v>
      </c>
      <c r="J126" s="282" t="s">
        <v>230</v>
      </c>
      <c r="K126" s="282" t="s">
        <v>230</v>
      </c>
      <c r="L126" s="282" t="s">
        <v>230</v>
      </c>
      <c r="M126" s="282" t="s">
        <v>230</v>
      </c>
      <c r="N126" s="282" t="s">
        <v>230</v>
      </c>
      <c r="O126" s="282" t="s">
        <v>230</v>
      </c>
      <c r="P126" s="282" t="s">
        <v>230</v>
      </c>
      <c r="Q126" s="282" t="s">
        <v>230</v>
      </c>
      <c r="R126" s="282" t="s">
        <v>230</v>
      </c>
      <c r="S126" s="282" t="s">
        <v>230</v>
      </c>
      <c r="T126" s="282" t="s">
        <v>230</v>
      </c>
      <c r="U126" s="282" t="s">
        <v>230</v>
      </c>
      <c r="V126" s="282" t="s">
        <v>230</v>
      </c>
      <c r="W126" s="282" t="s">
        <v>230</v>
      </c>
      <c r="X126" s="282" t="s">
        <v>230</v>
      </c>
      <c r="Y126" s="282" t="s">
        <v>230</v>
      </c>
      <c r="Z126" s="282" t="s">
        <v>230</v>
      </c>
      <c r="AA126" s="282" t="s">
        <v>230</v>
      </c>
      <c r="AB126" s="282" t="s">
        <v>230</v>
      </c>
      <c r="AC126" s="282" t="s">
        <v>230</v>
      </c>
      <c r="AD126" s="282" t="s">
        <v>230</v>
      </c>
      <c r="AE126" s="282" t="s">
        <v>230</v>
      </c>
      <c r="AF126" s="282" t="s">
        <v>230</v>
      </c>
      <c r="AG126" s="282" t="s">
        <v>230</v>
      </c>
      <c r="AH126" s="282" t="s">
        <v>230</v>
      </c>
      <c r="AI126" s="282" t="s">
        <v>230</v>
      </c>
      <c r="AJ126" s="282" t="s">
        <v>230</v>
      </c>
      <c r="AK126" s="282" t="s">
        <v>230</v>
      </c>
      <c r="AL126" s="282" t="s">
        <v>230</v>
      </c>
      <c r="AM126" s="282" t="s">
        <v>230</v>
      </c>
      <c r="AN126" s="282" t="s">
        <v>230</v>
      </c>
      <c r="AO126" s="282" t="s">
        <v>230</v>
      </c>
      <c r="AP126" s="282" t="s">
        <v>230</v>
      </c>
      <c r="AQ126" s="283" t="s">
        <v>230</v>
      </c>
    </row>
    <row r="127" spans="2:43" ht="19.95" customHeight="1" x14ac:dyDescent="0.4">
      <c r="B127" s="296">
        <v>124</v>
      </c>
      <c r="C127" s="297" t="s">
        <v>276</v>
      </c>
      <c r="D127" s="297" t="s">
        <v>277</v>
      </c>
      <c r="E127" s="298" t="s">
        <v>1170</v>
      </c>
      <c r="F127" s="299" t="s">
        <v>25</v>
      </c>
      <c r="G127" s="316" t="s">
        <v>230</v>
      </c>
      <c r="H127" s="334"/>
      <c r="I127" s="281" t="s">
        <v>230</v>
      </c>
      <c r="J127" s="282" t="s">
        <v>230</v>
      </c>
      <c r="K127" s="282" t="s">
        <v>230</v>
      </c>
      <c r="L127" s="282" t="s">
        <v>230</v>
      </c>
      <c r="M127" s="282" t="s">
        <v>230</v>
      </c>
      <c r="N127" s="282" t="s">
        <v>230</v>
      </c>
      <c r="O127" s="282" t="s">
        <v>230</v>
      </c>
      <c r="P127" s="282" t="s">
        <v>230</v>
      </c>
      <c r="Q127" s="282" t="s">
        <v>230</v>
      </c>
      <c r="R127" s="282" t="s">
        <v>230</v>
      </c>
      <c r="S127" s="282" t="s">
        <v>230</v>
      </c>
      <c r="T127" s="282" t="s">
        <v>230</v>
      </c>
      <c r="U127" s="282" t="s">
        <v>230</v>
      </c>
      <c r="V127" s="282" t="s">
        <v>230</v>
      </c>
      <c r="W127" s="282" t="s">
        <v>230</v>
      </c>
      <c r="X127" s="282" t="s">
        <v>230</v>
      </c>
      <c r="Y127" s="282" t="s">
        <v>230</v>
      </c>
      <c r="Z127" s="282" t="s">
        <v>230</v>
      </c>
      <c r="AA127" s="282" t="s">
        <v>230</v>
      </c>
      <c r="AB127" s="282" t="s">
        <v>230</v>
      </c>
      <c r="AC127" s="282" t="s">
        <v>230</v>
      </c>
      <c r="AD127" s="282" t="s">
        <v>230</v>
      </c>
      <c r="AE127" s="282" t="s">
        <v>230</v>
      </c>
      <c r="AF127" s="282" t="s">
        <v>230</v>
      </c>
      <c r="AG127" s="282" t="s">
        <v>230</v>
      </c>
      <c r="AH127" s="282" t="s">
        <v>230</v>
      </c>
      <c r="AI127" s="282" t="s">
        <v>230</v>
      </c>
      <c r="AJ127" s="282" t="s">
        <v>230</v>
      </c>
      <c r="AK127" s="282" t="s">
        <v>230</v>
      </c>
      <c r="AL127" s="282" t="s">
        <v>230</v>
      </c>
      <c r="AM127" s="282" t="s">
        <v>230</v>
      </c>
      <c r="AN127" s="282" t="s">
        <v>230</v>
      </c>
      <c r="AO127" s="282" t="s">
        <v>230</v>
      </c>
      <c r="AP127" s="282" t="s">
        <v>230</v>
      </c>
      <c r="AQ127" s="283" t="s">
        <v>230</v>
      </c>
    </row>
    <row r="128" spans="2:43" ht="19.95" customHeight="1" x14ac:dyDescent="0.4">
      <c r="B128" s="296">
        <v>125</v>
      </c>
      <c r="C128" s="297" t="s">
        <v>278</v>
      </c>
      <c r="D128" s="297" t="s">
        <v>168</v>
      </c>
      <c r="E128" s="298" t="s">
        <v>1171</v>
      </c>
      <c r="F128" s="299" t="s">
        <v>25</v>
      </c>
      <c r="G128" s="316" t="s">
        <v>230</v>
      </c>
      <c r="H128" s="334"/>
      <c r="I128" s="281" t="s">
        <v>230</v>
      </c>
      <c r="J128" s="282" t="s">
        <v>230</v>
      </c>
      <c r="K128" s="282" t="s">
        <v>230</v>
      </c>
      <c r="L128" s="282" t="s">
        <v>230</v>
      </c>
      <c r="M128" s="282" t="s">
        <v>230</v>
      </c>
      <c r="N128" s="282" t="s">
        <v>230</v>
      </c>
      <c r="O128" s="282" t="s">
        <v>230</v>
      </c>
      <c r="P128" s="282" t="s">
        <v>230</v>
      </c>
      <c r="Q128" s="282" t="s">
        <v>230</v>
      </c>
      <c r="R128" s="282" t="s">
        <v>230</v>
      </c>
      <c r="S128" s="282" t="s">
        <v>230</v>
      </c>
      <c r="T128" s="282" t="s">
        <v>230</v>
      </c>
      <c r="U128" s="282" t="s">
        <v>230</v>
      </c>
      <c r="V128" s="282" t="s">
        <v>230</v>
      </c>
      <c r="W128" s="282" t="s">
        <v>230</v>
      </c>
      <c r="X128" s="282" t="s">
        <v>230</v>
      </c>
      <c r="Y128" s="282" t="s">
        <v>230</v>
      </c>
      <c r="Z128" s="282" t="s">
        <v>230</v>
      </c>
      <c r="AA128" s="282" t="s">
        <v>230</v>
      </c>
      <c r="AB128" s="282" t="s">
        <v>230</v>
      </c>
      <c r="AC128" s="282" t="s">
        <v>230</v>
      </c>
      <c r="AD128" s="282" t="s">
        <v>230</v>
      </c>
      <c r="AE128" s="282" t="s">
        <v>230</v>
      </c>
      <c r="AF128" s="282" t="s">
        <v>230</v>
      </c>
      <c r="AG128" s="282" t="s">
        <v>230</v>
      </c>
      <c r="AH128" s="282" t="s">
        <v>230</v>
      </c>
      <c r="AI128" s="282" t="s">
        <v>230</v>
      </c>
      <c r="AJ128" s="282" t="s">
        <v>230</v>
      </c>
      <c r="AK128" s="282" t="s">
        <v>230</v>
      </c>
      <c r="AL128" s="282" t="s">
        <v>230</v>
      </c>
      <c r="AM128" s="282" t="s">
        <v>230</v>
      </c>
      <c r="AN128" s="282" t="s">
        <v>230</v>
      </c>
      <c r="AO128" s="282" t="s">
        <v>230</v>
      </c>
      <c r="AP128" s="282" t="s">
        <v>230</v>
      </c>
      <c r="AQ128" s="283" t="s">
        <v>230</v>
      </c>
    </row>
    <row r="129" spans="2:43" ht="19.95" customHeight="1" x14ac:dyDescent="0.4">
      <c r="B129" s="296">
        <v>126</v>
      </c>
      <c r="C129" s="297" t="s">
        <v>279</v>
      </c>
      <c r="D129" s="297" t="s">
        <v>280</v>
      </c>
      <c r="E129" s="298" t="s">
        <v>1172</v>
      </c>
      <c r="F129" s="299" t="s">
        <v>25</v>
      </c>
      <c r="G129" s="316" t="s">
        <v>230</v>
      </c>
      <c r="H129" s="334"/>
      <c r="I129" s="281" t="s">
        <v>230</v>
      </c>
      <c r="J129" s="282" t="s">
        <v>230</v>
      </c>
      <c r="K129" s="282" t="s">
        <v>230</v>
      </c>
      <c r="L129" s="282" t="s">
        <v>230</v>
      </c>
      <c r="M129" s="282" t="s">
        <v>230</v>
      </c>
      <c r="N129" s="282" t="s">
        <v>230</v>
      </c>
      <c r="O129" s="282" t="s">
        <v>230</v>
      </c>
      <c r="P129" s="282" t="s">
        <v>230</v>
      </c>
      <c r="Q129" s="282" t="s">
        <v>230</v>
      </c>
      <c r="R129" s="282" t="s">
        <v>230</v>
      </c>
      <c r="S129" s="282" t="s">
        <v>230</v>
      </c>
      <c r="T129" s="282" t="s">
        <v>230</v>
      </c>
      <c r="U129" s="282" t="s">
        <v>230</v>
      </c>
      <c r="V129" s="282" t="s">
        <v>230</v>
      </c>
      <c r="W129" s="282" t="s">
        <v>230</v>
      </c>
      <c r="X129" s="282" t="s">
        <v>230</v>
      </c>
      <c r="Y129" s="282" t="s">
        <v>230</v>
      </c>
      <c r="Z129" s="282" t="s">
        <v>230</v>
      </c>
      <c r="AA129" s="282" t="s">
        <v>230</v>
      </c>
      <c r="AB129" s="282" t="s">
        <v>230</v>
      </c>
      <c r="AC129" s="282" t="s">
        <v>230</v>
      </c>
      <c r="AD129" s="282" t="s">
        <v>230</v>
      </c>
      <c r="AE129" s="282" t="s">
        <v>230</v>
      </c>
      <c r="AF129" s="282" t="s">
        <v>230</v>
      </c>
      <c r="AG129" s="282" t="s">
        <v>230</v>
      </c>
      <c r="AH129" s="282" t="s">
        <v>230</v>
      </c>
      <c r="AI129" s="282" t="s">
        <v>230</v>
      </c>
      <c r="AJ129" s="282" t="s">
        <v>230</v>
      </c>
      <c r="AK129" s="282" t="s">
        <v>230</v>
      </c>
      <c r="AL129" s="282" t="s">
        <v>230</v>
      </c>
      <c r="AM129" s="282" t="s">
        <v>230</v>
      </c>
      <c r="AN129" s="282" t="s">
        <v>230</v>
      </c>
      <c r="AO129" s="282" t="s">
        <v>230</v>
      </c>
      <c r="AP129" s="282" t="s">
        <v>230</v>
      </c>
      <c r="AQ129" s="283" t="s">
        <v>230</v>
      </c>
    </row>
    <row r="130" spans="2:43" ht="19.95" customHeight="1" x14ac:dyDescent="0.4">
      <c r="B130" s="296">
        <v>127</v>
      </c>
      <c r="C130" s="297" t="s">
        <v>281</v>
      </c>
      <c r="D130" s="297" t="s">
        <v>282</v>
      </c>
      <c r="E130" s="298" t="s">
        <v>1174</v>
      </c>
      <c r="F130" s="299" t="s">
        <v>25</v>
      </c>
      <c r="G130" s="316" t="s">
        <v>230</v>
      </c>
      <c r="H130" s="334"/>
      <c r="I130" s="281" t="s">
        <v>230</v>
      </c>
      <c r="J130" s="282" t="s">
        <v>230</v>
      </c>
      <c r="K130" s="282" t="s">
        <v>230</v>
      </c>
      <c r="L130" s="282" t="s">
        <v>230</v>
      </c>
      <c r="M130" s="282" t="s">
        <v>230</v>
      </c>
      <c r="N130" s="282" t="s">
        <v>230</v>
      </c>
      <c r="O130" s="282" t="s">
        <v>230</v>
      </c>
      <c r="P130" s="282" t="s">
        <v>230</v>
      </c>
      <c r="Q130" s="282" t="s">
        <v>230</v>
      </c>
      <c r="R130" s="282" t="s">
        <v>230</v>
      </c>
      <c r="S130" s="282" t="s">
        <v>230</v>
      </c>
      <c r="T130" s="282" t="s">
        <v>230</v>
      </c>
      <c r="U130" s="282" t="s">
        <v>230</v>
      </c>
      <c r="V130" s="282" t="s">
        <v>230</v>
      </c>
      <c r="W130" s="282" t="s">
        <v>230</v>
      </c>
      <c r="X130" s="282" t="s">
        <v>230</v>
      </c>
      <c r="Y130" s="282" t="s">
        <v>230</v>
      </c>
      <c r="Z130" s="282" t="s">
        <v>230</v>
      </c>
      <c r="AA130" s="282" t="s">
        <v>230</v>
      </c>
      <c r="AB130" s="282" t="s">
        <v>230</v>
      </c>
      <c r="AC130" s="282" t="s">
        <v>230</v>
      </c>
      <c r="AD130" s="282" t="s">
        <v>230</v>
      </c>
      <c r="AE130" s="282" t="s">
        <v>230</v>
      </c>
      <c r="AF130" s="282" t="s">
        <v>230</v>
      </c>
      <c r="AG130" s="282" t="s">
        <v>230</v>
      </c>
      <c r="AH130" s="282" t="s">
        <v>230</v>
      </c>
      <c r="AI130" s="282" t="s">
        <v>230</v>
      </c>
      <c r="AJ130" s="282" t="s">
        <v>230</v>
      </c>
      <c r="AK130" s="282" t="s">
        <v>230</v>
      </c>
      <c r="AL130" s="282" t="s">
        <v>230</v>
      </c>
      <c r="AM130" s="282" t="s">
        <v>230</v>
      </c>
      <c r="AN130" s="282" t="s">
        <v>230</v>
      </c>
      <c r="AO130" s="282" t="s">
        <v>230</v>
      </c>
      <c r="AP130" s="282" t="s">
        <v>230</v>
      </c>
      <c r="AQ130" s="283" t="s">
        <v>230</v>
      </c>
    </row>
    <row r="131" spans="2:43" ht="19.95" customHeight="1" x14ac:dyDescent="0.4">
      <c r="B131" s="296">
        <v>128</v>
      </c>
      <c r="C131" s="297" t="s">
        <v>283</v>
      </c>
      <c r="D131" s="297" t="s">
        <v>192</v>
      </c>
      <c r="E131" s="298" t="s">
        <v>1175</v>
      </c>
      <c r="F131" s="299" t="s">
        <v>25</v>
      </c>
      <c r="G131" s="316" t="s">
        <v>230</v>
      </c>
      <c r="H131" s="334"/>
      <c r="I131" s="281" t="s">
        <v>230</v>
      </c>
      <c r="J131" s="282" t="s">
        <v>230</v>
      </c>
      <c r="K131" s="282" t="s">
        <v>230</v>
      </c>
      <c r="L131" s="282" t="s">
        <v>230</v>
      </c>
      <c r="M131" s="282" t="s">
        <v>230</v>
      </c>
      <c r="N131" s="282" t="s">
        <v>230</v>
      </c>
      <c r="O131" s="282" t="s">
        <v>230</v>
      </c>
      <c r="P131" s="282" t="s">
        <v>230</v>
      </c>
      <c r="Q131" s="282" t="s">
        <v>230</v>
      </c>
      <c r="R131" s="282" t="s">
        <v>230</v>
      </c>
      <c r="S131" s="282" t="s">
        <v>230</v>
      </c>
      <c r="T131" s="282" t="s">
        <v>230</v>
      </c>
      <c r="U131" s="282" t="s">
        <v>230</v>
      </c>
      <c r="V131" s="282" t="s">
        <v>230</v>
      </c>
      <c r="W131" s="282" t="s">
        <v>230</v>
      </c>
      <c r="X131" s="282" t="s">
        <v>230</v>
      </c>
      <c r="Y131" s="282" t="s">
        <v>230</v>
      </c>
      <c r="Z131" s="282" t="s">
        <v>230</v>
      </c>
      <c r="AA131" s="282" t="s">
        <v>230</v>
      </c>
      <c r="AB131" s="282" t="s">
        <v>230</v>
      </c>
      <c r="AC131" s="282" t="s">
        <v>230</v>
      </c>
      <c r="AD131" s="282" t="s">
        <v>230</v>
      </c>
      <c r="AE131" s="282" t="s">
        <v>230</v>
      </c>
      <c r="AF131" s="282" t="s">
        <v>230</v>
      </c>
      <c r="AG131" s="282" t="s">
        <v>230</v>
      </c>
      <c r="AH131" s="282" t="s">
        <v>230</v>
      </c>
      <c r="AI131" s="282" t="s">
        <v>230</v>
      </c>
      <c r="AJ131" s="282" t="s">
        <v>230</v>
      </c>
      <c r="AK131" s="282" t="s">
        <v>230</v>
      </c>
      <c r="AL131" s="282" t="s">
        <v>230</v>
      </c>
      <c r="AM131" s="282" t="s">
        <v>230</v>
      </c>
      <c r="AN131" s="282" t="s">
        <v>230</v>
      </c>
      <c r="AO131" s="282" t="s">
        <v>230</v>
      </c>
      <c r="AP131" s="282" t="s">
        <v>230</v>
      </c>
      <c r="AQ131" s="283" t="s">
        <v>230</v>
      </c>
    </row>
    <row r="132" spans="2:43" ht="19.95" customHeight="1" x14ac:dyDescent="0.4">
      <c r="B132" s="296">
        <v>129</v>
      </c>
      <c r="C132" s="297" t="s">
        <v>284</v>
      </c>
      <c r="D132" s="297" t="s">
        <v>285</v>
      </c>
      <c r="E132" s="298" t="s">
        <v>1176</v>
      </c>
      <c r="F132" s="299" t="s">
        <v>25</v>
      </c>
      <c r="G132" s="316" t="s">
        <v>230</v>
      </c>
      <c r="H132" s="334"/>
      <c r="I132" s="281" t="s">
        <v>230</v>
      </c>
      <c r="J132" s="282" t="s">
        <v>230</v>
      </c>
      <c r="K132" s="282" t="s">
        <v>230</v>
      </c>
      <c r="L132" s="282" t="s">
        <v>230</v>
      </c>
      <c r="M132" s="282" t="s">
        <v>230</v>
      </c>
      <c r="N132" s="282" t="s">
        <v>230</v>
      </c>
      <c r="O132" s="282" t="s">
        <v>230</v>
      </c>
      <c r="P132" s="282" t="s">
        <v>230</v>
      </c>
      <c r="Q132" s="282" t="s">
        <v>230</v>
      </c>
      <c r="R132" s="282" t="s">
        <v>230</v>
      </c>
      <c r="S132" s="282" t="s">
        <v>230</v>
      </c>
      <c r="T132" s="282" t="s">
        <v>230</v>
      </c>
      <c r="U132" s="282" t="s">
        <v>230</v>
      </c>
      <c r="V132" s="282" t="s">
        <v>230</v>
      </c>
      <c r="W132" s="282" t="s">
        <v>230</v>
      </c>
      <c r="X132" s="282" t="s">
        <v>230</v>
      </c>
      <c r="Y132" s="282" t="s">
        <v>230</v>
      </c>
      <c r="Z132" s="282" t="s">
        <v>230</v>
      </c>
      <c r="AA132" s="282" t="s">
        <v>230</v>
      </c>
      <c r="AB132" s="282" t="s">
        <v>230</v>
      </c>
      <c r="AC132" s="282" t="s">
        <v>230</v>
      </c>
      <c r="AD132" s="282" t="s">
        <v>230</v>
      </c>
      <c r="AE132" s="282" t="s">
        <v>230</v>
      </c>
      <c r="AF132" s="282" t="s">
        <v>230</v>
      </c>
      <c r="AG132" s="282" t="s">
        <v>230</v>
      </c>
      <c r="AH132" s="282" t="s">
        <v>230</v>
      </c>
      <c r="AI132" s="282" t="s">
        <v>230</v>
      </c>
      <c r="AJ132" s="282" t="s">
        <v>230</v>
      </c>
      <c r="AK132" s="282" t="s">
        <v>230</v>
      </c>
      <c r="AL132" s="282" t="s">
        <v>230</v>
      </c>
      <c r="AM132" s="282" t="s">
        <v>230</v>
      </c>
      <c r="AN132" s="282" t="s">
        <v>230</v>
      </c>
      <c r="AO132" s="282" t="s">
        <v>230</v>
      </c>
      <c r="AP132" s="282" t="s">
        <v>230</v>
      </c>
      <c r="AQ132" s="283" t="s">
        <v>230</v>
      </c>
    </row>
    <row r="133" spans="2:43" ht="19.95" customHeight="1" x14ac:dyDescent="0.4">
      <c r="B133" s="296">
        <v>130</v>
      </c>
      <c r="C133" s="297" t="s">
        <v>286</v>
      </c>
      <c r="D133" s="297" t="s">
        <v>287</v>
      </c>
      <c r="E133" s="298" t="s">
        <v>1178</v>
      </c>
      <c r="F133" s="299" t="s">
        <v>25</v>
      </c>
      <c r="G133" s="316" t="s">
        <v>230</v>
      </c>
      <c r="H133" s="334"/>
      <c r="I133" s="281" t="s">
        <v>230</v>
      </c>
      <c r="J133" s="282" t="s">
        <v>230</v>
      </c>
      <c r="K133" s="282" t="s">
        <v>230</v>
      </c>
      <c r="L133" s="282" t="s">
        <v>230</v>
      </c>
      <c r="M133" s="282" t="s">
        <v>230</v>
      </c>
      <c r="N133" s="282" t="s">
        <v>230</v>
      </c>
      <c r="O133" s="282" t="s">
        <v>230</v>
      </c>
      <c r="P133" s="282" t="s">
        <v>230</v>
      </c>
      <c r="Q133" s="282" t="s">
        <v>230</v>
      </c>
      <c r="R133" s="282" t="s">
        <v>230</v>
      </c>
      <c r="S133" s="282" t="s">
        <v>230</v>
      </c>
      <c r="T133" s="282" t="s">
        <v>230</v>
      </c>
      <c r="U133" s="282" t="s">
        <v>230</v>
      </c>
      <c r="V133" s="282" t="s">
        <v>230</v>
      </c>
      <c r="W133" s="282" t="s">
        <v>230</v>
      </c>
      <c r="X133" s="282" t="s">
        <v>230</v>
      </c>
      <c r="Y133" s="282" t="s">
        <v>230</v>
      </c>
      <c r="Z133" s="282" t="s">
        <v>230</v>
      </c>
      <c r="AA133" s="282" t="s">
        <v>230</v>
      </c>
      <c r="AB133" s="282" t="s">
        <v>230</v>
      </c>
      <c r="AC133" s="282" t="s">
        <v>230</v>
      </c>
      <c r="AD133" s="282" t="s">
        <v>230</v>
      </c>
      <c r="AE133" s="282" t="s">
        <v>230</v>
      </c>
      <c r="AF133" s="282" t="s">
        <v>230</v>
      </c>
      <c r="AG133" s="282" t="s">
        <v>230</v>
      </c>
      <c r="AH133" s="282" t="s">
        <v>230</v>
      </c>
      <c r="AI133" s="282" t="s">
        <v>230</v>
      </c>
      <c r="AJ133" s="282" t="s">
        <v>230</v>
      </c>
      <c r="AK133" s="282" t="s">
        <v>230</v>
      </c>
      <c r="AL133" s="282" t="s">
        <v>230</v>
      </c>
      <c r="AM133" s="282" t="s">
        <v>230</v>
      </c>
      <c r="AN133" s="282" t="s">
        <v>230</v>
      </c>
      <c r="AO133" s="282" t="s">
        <v>230</v>
      </c>
      <c r="AP133" s="282" t="s">
        <v>230</v>
      </c>
      <c r="AQ133" s="283" t="s">
        <v>230</v>
      </c>
    </row>
    <row r="134" spans="2:43" ht="19.95" customHeight="1" x14ac:dyDescent="0.4">
      <c r="B134" s="296">
        <v>131</v>
      </c>
      <c r="C134" s="297" t="s">
        <v>288</v>
      </c>
      <c r="D134" s="297" t="s">
        <v>289</v>
      </c>
      <c r="E134" s="298" t="s">
        <v>1180</v>
      </c>
      <c r="F134" s="299" t="s">
        <v>25</v>
      </c>
      <c r="G134" s="311" t="s">
        <v>230</v>
      </c>
      <c r="H134" s="334" t="s">
        <v>2297</v>
      </c>
      <c r="I134" s="346" t="str">
        <f>'3_운전방안(2)'!$I$7</f>
        <v>DigOUT:0.1</v>
      </c>
      <c r="J134" s="347" t="str">
        <f>'3_운전방안(2)'!$I$8</f>
        <v>DigOUT:0.1</v>
      </c>
      <c r="K134" s="347" t="str">
        <f>'3_운전방안(2)'!$I$9</f>
        <v>DigOUT:0.1</v>
      </c>
      <c r="L134" s="347" t="str">
        <f>'3_운전방안(2)'!$I$10</f>
        <v>DigOUT:0.1</v>
      </c>
      <c r="M134" s="347" t="str">
        <f>'3_운전방안(2)'!$I$11</f>
        <v>DigOUT:0.1</v>
      </c>
      <c r="N134" s="347" t="str">
        <f>'3_운전방안(2)'!$I$12</f>
        <v>DigOUT:0.1</v>
      </c>
      <c r="O134" s="347" t="str">
        <f>'3_운전방안(2)'!$I$13</f>
        <v>DigOUT:0.1</v>
      </c>
      <c r="P134" s="347" t="str">
        <f>'3_운전방안(2)'!$I$14</f>
        <v>DigOUT:0.1</v>
      </c>
      <c r="Q134" s="347" t="str">
        <f>'3_운전방안(2)'!$I$15</f>
        <v>DigOUT:0.1</v>
      </c>
      <c r="R134" s="347" t="str">
        <f>'3_운전방안(2)'!$I$16</f>
        <v>DigOUT:0.1</v>
      </c>
      <c r="S134" s="347" t="str">
        <f>'3_운전방안(2)'!$I$17</f>
        <v>DigOUT:0.1</v>
      </c>
      <c r="T134" s="347" t="str">
        <f>'3_운전방안(2)'!$I$18</f>
        <v>DigOUT:0.1</v>
      </c>
      <c r="U134" s="347" t="str">
        <f>'3_운전방안(2)'!$I$19</f>
        <v>DigOUT:0.1</v>
      </c>
      <c r="V134" s="347" t="str">
        <f>'3_운전방안(2)'!$I$20</f>
        <v>DigOUT:0.1</v>
      </c>
      <c r="W134" s="347" t="str">
        <f>'3_운전방안(2)'!$I$21</f>
        <v>DigOUT:0.1</v>
      </c>
      <c r="X134" s="347" t="str">
        <f>'3_운전방안(2)'!$I$22</f>
        <v>DigOUT:0.1</v>
      </c>
      <c r="Y134" s="347" t="str">
        <f>'3_운전방안(2)'!$I$23</f>
        <v>DigOUT:0.1</v>
      </c>
      <c r="Z134" s="347" t="str">
        <f>'3_운전방안(2)'!$I$24</f>
        <v>DigOUT:0.1</v>
      </c>
      <c r="AA134" s="347" t="str">
        <f>'3_운전방안(2)'!$I$25</f>
        <v>DigOUT:0.1</v>
      </c>
      <c r="AB134" s="347" t="str">
        <f>'3_운전방안(2)'!$I$26</f>
        <v>DigOUT:0.1</v>
      </c>
      <c r="AC134" s="347" t="str">
        <f>'3_운전방안(2)'!$I$27</f>
        <v>DigOUT:0.1</v>
      </c>
      <c r="AD134" s="347" t="str">
        <f>'3_운전방안(2)'!$I$28</f>
        <v>DigOUT:0.1</v>
      </c>
      <c r="AE134" s="347" t="str">
        <f>'3_운전방안(2)'!$I$29</f>
        <v>DigOUT:0.1</v>
      </c>
      <c r="AF134" s="347" t="str">
        <f>'3_운전방안(2)'!$I$30</f>
        <v>DigOUT:0.1</v>
      </c>
      <c r="AG134" s="347" t="str">
        <f>'3_운전방안(2)'!$I$31</f>
        <v>DigOUT:0.1</v>
      </c>
      <c r="AH134" s="347" t="str">
        <f>'3_운전방안(2)'!$I$32</f>
        <v>DigOUT:0.1</v>
      </c>
      <c r="AI134" s="347" t="str">
        <f>'3_운전방안(2)'!$I$33</f>
        <v>DigOUT:0.1</v>
      </c>
      <c r="AJ134" s="347" t="str">
        <f>'3_운전방안(2)'!$I$34</f>
        <v>DigOUT:0.1</v>
      </c>
      <c r="AK134" s="347" t="str">
        <f>'3_운전방안(2)'!$I$35</f>
        <v>DigOUT:0.1</v>
      </c>
      <c r="AL134" s="347" t="str">
        <f>'3_운전방안(2)'!$I$36</f>
        <v>DigOUT:0.1</v>
      </c>
      <c r="AM134" s="347" t="str">
        <f>'3_운전방안(2)'!$I$37</f>
        <v>DigOUT:0.1</v>
      </c>
      <c r="AN134" s="347" t="str">
        <f>'3_운전방안(2)'!$I$38</f>
        <v>DigOUT:0.1</v>
      </c>
      <c r="AO134" s="347" t="str">
        <f>'3_운전방안(2)'!$I$39</f>
        <v>DigOUT:0.1</v>
      </c>
      <c r="AP134" s="347" t="str">
        <f>'3_운전방안(2)'!$I$40</f>
        <v>DigOUT:0.1</v>
      </c>
      <c r="AQ134" s="348" t="str">
        <f>'3_운전방안(2)'!$I$41</f>
        <v>DigOUT:0.1</v>
      </c>
    </row>
    <row r="135" spans="2:43" ht="19.95" customHeight="1" x14ac:dyDescent="0.4">
      <c r="B135" s="296">
        <v>132</v>
      </c>
      <c r="C135" s="297" t="s">
        <v>290</v>
      </c>
      <c r="D135" s="297" t="s">
        <v>291</v>
      </c>
      <c r="E135" s="298" t="s">
        <v>1181</v>
      </c>
      <c r="F135" s="299" t="s">
        <v>25</v>
      </c>
      <c r="G135" s="316" t="s">
        <v>230</v>
      </c>
      <c r="H135" s="334"/>
      <c r="I135" s="281" t="s">
        <v>230</v>
      </c>
      <c r="J135" s="282" t="s">
        <v>230</v>
      </c>
      <c r="K135" s="282" t="s">
        <v>230</v>
      </c>
      <c r="L135" s="282" t="s">
        <v>230</v>
      </c>
      <c r="M135" s="282" t="s">
        <v>230</v>
      </c>
      <c r="N135" s="282" t="s">
        <v>230</v>
      </c>
      <c r="O135" s="282" t="s">
        <v>230</v>
      </c>
      <c r="P135" s="282" t="s">
        <v>230</v>
      </c>
      <c r="Q135" s="282" t="s">
        <v>230</v>
      </c>
      <c r="R135" s="282" t="s">
        <v>230</v>
      </c>
      <c r="S135" s="282" t="s">
        <v>230</v>
      </c>
      <c r="T135" s="282" t="s">
        <v>230</v>
      </c>
      <c r="U135" s="282" t="s">
        <v>230</v>
      </c>
      <c r="V135" s="282" t="s">
        <v>230</v>
      </c>
      <c r="W135" s="282" t="s">
        <v>230</v>
      </c>
      <c r="X135" s="282" t="s">
        <v>230</v>
      </c>
      <c r="Y135" s="282" t="s">
        <v>230</v>
      </c>
      <c r="Z135" s="282" t="s">
        <v>230</v>
      </c>
      <c r="AA135" s="282" t="s">
        <v>230</v>
      </c>
      <c r="AB135" s="282" t="s">
        <v>230</v>
      </c>
      <c r="AC135" s="282" t="s">
        <v>230</v>
      </c>
      <c r="AD135" s="282" t="s">
        <v>230</v>
      </c>
      <c r="AE135" s="282" t="s">
        <v>230</v>
      </c>
      <c r="AF135" s="282" t="s">
        <v>230</v>
      </c>
      <c r="AG135" s="282" t="s">
        <v>230</v>
      </c>
      <c r="AH135" s="282" t="s">
        <v>230</v>
      </c>
      <c r="AI135" s="282" t="s">
        <v>230</v>
      </c>
      <c r="AJ135" s="282" t="s">
        <v>230</v>
      </c>
      <c r="AK135" s="282" t="s">
        <v>230</v>
      </c>
      <c r="AL135" s="282" t="s">
        <v>230</v>
      </c>
      <c r="AM135" s="282" t="s">
        <v>230</v>
      </c>
      <c r="AN135" s="282" t="s">
        <v>230</v>
      </c>
      <c r="AO135" s="282" t="s">
        <v>230</v>
      </c>
      <c r="AP135" s="282" t="s">
        <v>230</v>
      </c>
      <c r="AQ135" s="283" t="s">
        <v>230</v>
      </c>
    </row>
    <row r="136" spans="2:43" ht="19.95" customHeight="1" x14ac:dyDescent="0.4">
      <c r="B136" s="296">
        <v>133</v>
      </c>
      <c r="C136" s="297" t="s">
        <v>292</v>
      </c>
      <c r="D136" s="297" t="s">
        <v>293</v>
      </c>
      <c r="E136" s="298" t="s">
        <v>1182</v>
      </c>
      <c r="F136" s="299" t="s">
        <v>25</v>
      </c>
      <c r="G136" s="316" t="s">
        <v>230</v>
      </c>
      <c r="H136" s="334"/>
      <c r="I136" s="281" t="s">
        <v>230</v>
      </c>
      <c r="J136" s="282" t="s">
        <v>230</v>
      </c>
      <c r="K136" s="282" t="s">
        <v>230</v>
      </c>
      <c r="L136" s="282" t="s">
        <v>230</v>
      </c>
      <c r="M136" s="282" t="s">
        <v>230</v>
      </c>
      <c r="N136" s="282" t="s">
        <v>230</v>
      </c>
      <c r="O136" s="282" t="s">
        <v>230</v>
      </c>
      <c r="P136" s="282" t="s">
        <v>230</v>
      </c>
      <c r="Q136" s="282" t="s">
        <v>230</v>
      </c>
      <c r="R136" s="282" t="s">
        <v>230</v>
      </c>
      <c r="S136" s="282" t="s">
        <v>230</v>
      </c>
      <c r="T136" s="282" t="s">
        <v>230</v>
      </c>
      <c r="U136" s="282" t="s">
        <v>230</v>
      </c>
      <c r="V136" s="282" t="s">
        <v>230</v>
      </c>
      <c r="W136" s="282" t="s">
        <v>230</v>
      </c>
      <c r="X136" s="282" t="s">
        <v>230</v>
      </c>
      <c r="Y136" s="282" t="s">
        <v>230</v>
      </c>
      <c r="Z136" s="282" t="s">
        <v>230</v>
      </c>
      <c r="AA136" s="282" t="s">
        <v>230</v>
      </c>
      <c r="AB136" s="282" t="s">
        <v>230</v>
      </c>
      <c r="AC136" s="282" t="s">
        <v>230</v>
      </c>
      <c r="AD136" s="282" t="s">
        <v>230</v>
      </c>
      <c r="AE136" s="282" t="s">
        <v>230</v>
      </c>
      <c r="AF136" s="282" t="s">
        <v>230</v>
      </c>
      <c r="AG136" s="282" t="s">
        <v>230</v>
      </c>
      <c r="AH136" s="282" t="s">
        <v>230</v>
      </c>
      <c r="AI136" s="282" t="s">
        <v>230</v>
      </c>
      <c r="AJ136" s="282" t="s">
        <v>230</v>
      </c>
      <c r="AK136" s="282" t="s">
        <v>230</v>
      </c>
      <c r="AL136" s="282" t="s">
        <v>230</v>
      </c>
      <c r="AM136" s="282" t="s">
        <v>230</v>
      </c>
      <c r="AN136" s="282" t="s">
        <v>230</v>
      </c>
      <c r="AO136" s="282" t="s">
        <v>230</v>
      </c>
      <c r="AP136" s="282" t="s">
        <v>230</v>
      </c>
      <c r="AQ136" s="283" t="s">
        <v>230</v>
      </c>
    </row>
    <row r="137" spans="2:43" ht="19.95" customHeight="1" x14ac:dyDescent="0.4">
      <c r="B137" s="296">
        <v>134</v>
      </c>
      <c r="C137" s="297" t="s">
        <v>294</v>
      </c>
      <c r="D137" s="297" t="s">
        <v>295</v>
      </c>
      <c r="E137" s="298" t="s">
        <v>1184</v>
      </c>
      <c r="F137" s="299" t="s">
        <v>25</v>
      </c>
      <c r="G137" s="316" t="s">
        <v>230</v>
      </c>
      <c r="H137" s="334"/>
      <c r="I137" s="281" t="s">
        <v>230</v>
      </c>
      <c r="J137" s="282" t="s">
        <v>230</v>
      </c>
      <c r="K137" s="282" t="s">
        <v>230</v>
      </c>
      <c r="L137" s="282" t="s">
        <v>230</v>
      </c>
      <c r="M137" s="282" t="s">
        <v>230</v>
      </c>
      <c r="N137" s="282" t="s">
        <v>230</v>
      </c>
      <c r="O137" s="282" t="s">
        <v>230</v>
      </c>
      <c r="P137" s="282" t="s">
        <v>230</v>
      </c>
      <c r="Q137" s="282" t="s">
        <v>230</v>
      </c>
      <c r="R137" s="282" t="s">
        <v>230</v>
      </c>
      <c r="S137" s="282" t="s">
        <v>230</v>
      </c>
      <c r="T137" s="282" t="s">
        <v>230</v>
      </c>
      <c r="U137" s="282" t="s">
        <v>230</v>
      </c>
      <c r="V137" s="282" t="s">
        <v>230</v>
      </c>
      <c r="W137" s="282" t="s">
        <v>230</v>
      </c>
      <c r="X137" s="282" t="s">
        <v>230</v>
      </c>
      <c r="Y137" s="282" t="s">
        <v>230</v>
      </c>
      <c r="Z137" s="282" t="s">
        <v>230</v>
      </c>
      <c r="AA137" s="282" t="s">
        <v>230</v>
      </c>
      <c r="AB137" s="282" t="s">
        <v>230</v>
      </c>
      <c r="AC137" s="282" t="s">
        <v>230</v>
      </c>
      <c r="AD137" s="282" t="s">
        <v>230</v>
      </c>
      <c r="AE137" s="282" t="s">
        <v>230</v>
      </c>
      <c r="AF137" s="282" t="s">
        <v>230</v>
      </c>
      <c r="AG137" s="282" t="s">
        <v>230</v>
      </c>
      <c r="AH137" s="282" t="s">
        <v>230</v>
      </c>
      <c r="AI137" s="282" t="s">
        <v>230</v>
      </c>
      <c r="AJ137" s="282" t="s">
        <v>230</v>
      </c>
      <c r="AK137" s="282" t="s">
        <v>230</v>
      </c>
      <c r="AL137" s="282" t="s">
        <v>230</v>
      </c>
      <c r="AM137" s="282" t="s">
        <v>230</v>
      </c>
      <c r="AN137" s="282" t="s">
        <v>230</v>
      </c>
      <c r="AO137" s="282" t="s">
        <v>230</v>
      </c>
      <c r="AP137" s="282" t="s">
        <v>230</v>
      </c>
      <c r="AQ137" s="283" t="s">
        <v>230</v>
      </c>
    </row>
    <row r="138" spans="2:43" ht="19.95" customHeight="1" x14ac:dyDescent="0.4">
      <c r="B138" s="296">
        <v>135</v>
      </c>
      <c r="C138" s="297" t="s">
        <v>296</v>
      </c>
      <c r="D138" s="297" t="s">
        <v>297</v>
      </c>
      <c r="E138" s="298" t="s">
        <v>1185</v>
      </c>
      <c r="F138" s="299" t="s">
        <v>25</v>
      </c>
      <c r="G138" s="316" t="s">
        <v>230</v>
      </c>
      <c r="H138" s="334"/>
      <c r="I138" s="281" t="s">
        <v>230</v>
      </c>
      <c r="J138" s="282" t="s">
        <v>230</v>
      </c>
      <c r="K138" s="282" t="s">
        <v>230</v>
      </c>
      <c r="L138" s="282" t="s">
        <v>230</v>
      </c>
      <c r="M138" s="282" t="s">
        <v>230</v>
      </c>
      <c r="N138" s="282" t="s">
        <v>230</v>
      </c>
      <c r="O138" s="282" t="s">
        <v>230</v>
      </c>
      <c r="P138" s="282" t="s">
        <v>230</v>
      </c>
      <c r="Q138" s="282" t="s">
        <v>230</v>
      </c>
      <c r="R138" s="282" t="s">
        <v>230</v>
      </c>
      <c r="S138" s="282" t="s">
        <v>230</v>
      </c>
      <c r="T138" s="282" t="s">
        <v>230</v>
      </c>
      <c r="U138" s="282" t="s">
        <v>230</v>
      </c>
      <c r="V138" s="282" t="s">
        <v>230</v>
      </c>
      <c r="W138" s="282" t="s">
        <v>230</v>
      </c>
      <c r="X138" s="282" t="s">
        <v>230</v>
      </c>
      <c r="Y138" s="282" t="s">
        <v>230</v>
      </c>
      <c r="Z138" s="282" t="s">
        <v>230</v>
      </c>
      <c r="AA138" s="282" t="s">
        <v>230</v>
      </c>
      <c r="AB138" s="282" t="s">
        <v>230</v>
      </c>
      <c r="AC138" s="282" t="s">
        <v>230</v>
      </c>
      <c r="AD138" s="282" t="s">
        <v>230</v>
      </c>
      <c r="AE138" s="282" t="s">
        <v>230</v>
      </c>
      <c r="AF138" s="282" t="s">
        <v>230</v>
      </c>
      <c r="AG138" s="282" t="s">
        <v>230</v>
      </c>
      <c r="AH138" s="282" t="s">
        <v>230</v>
      </c>
      <c r="AI138" s="282" t="s">
        <v>230</v>
      </c>
      <c r="AJ138" s="282" t="s">
        <v>230</v>
      </c>
      <c r="AK138" s="282" t="s">
        <v>230</v>
      </c>
      <c r="AL138" s="282" t="s">
        <v>230</v>
      </c>
      <c r="AM138" s="282" t="s">
        <v>230</v>
      </c>
      <c r="AN138" s="282" t="s">
        <v>230</v>
      </c>
      <c r="AO138" s="282" t="s">
        <v>230</v>
      </c>
      <c r="AP138" s="282" t="s">
        <v>230</v>
      </c>
      <c r="AQ138" s="283" t="s">
        <v>230</v>
      </c>
    </row>
    <row r="139" spans="2:43" ht="19.95" customHeight="1" x14ac:dyDescent="0.4">
      <c r="B139" s="296">
        <v>136</v>
      </c>
      <c r="C139" s="297" t="s">
        <v>298</v>
      </c>
      <c r="D139" s="297" t="s">
        <v>299</v>
      </c>
      <c r="E139" s="298" t="s">
        <v>1187</v>
      </c>
      <c r="F139" s="299" t="s">
        <v>25</v>
      </c>
      <c r="G139" s="316" t="s">
        <v>230</v>
      </c>
      <c r="H139" s="334"/>
      <c r="I139" s="281" t="s">
        <v>230</v>
      </c>
      <c r="J139" s="282" t="s">
        <v>230</v>
      </c>
      <c r="K139" s="282" t="s">
        <v>230</v>
      </c>
      <c r="L139" s="282" t="s">
        <v>230</v>
      </c>
      <c r="M139" s="282" t="s">
        <v>230</v>
      </c>
      <c r="N139" s="282" t="s">
        <v>230</v>
      </c>
      <c r="O139" s="282" t="s">
        <v>230</v>
      </c>
      <c r="P139" s="282" t="s">
        <v>230</v>
      </c>
      <c r="Q139" s="282" t="s">
        <v>230</v>
      </c>
      <c r="R139" s="282" t="s">
        <v>230</v>
      </c>
      <c r="S139" s="282" t="s">
        <v>230</v>
      </c>
      <c r="T139" s="282" t="s">
        <v>230</v>
      </c>
      <c r="U139" s="282" t="s">
        <v>230</v>
      </c>
      <c r="V139" s="282" t="s">
        <v>230</v>
      </c>
      <c r="W139" s="282" t="s">
        <v>230</v>
      </c>
      <c r="X139" s="282" t="s">
        <v>230</v>
      </c>
      <c r="Y139" s="282" t="s">
        <v>230</v>
      </c>
      <c r="Z139" s="282" t="s">
        <v>230</v>
      </c>
      <c r="AA139" s="282" t="s">
        <v>230</v>
      </c>
      <c r="AB139" s="282" t="s">
        <v>230</v>
      </c>
      <c r="AC139" s="282" t="s">
        <v>230</v>
      </c>
      <c r="AD139" s="282" t="s">
        <v>230</v>
      </c>
      <c r="AE139" s="282" t="s">
        <v>230</v>
      </c>
      <c r="AF139" s="282" t="s">
        <v>230</v>
      </c>
      <c r="AG139" s="282" t="s">
        <v>230</v>
      </c>
      <c r="AH139" s="282" t="s">
        <v>230</v>
      </c>
      <c r="AI139" s="282" t="s">
        <v>230</v>
      </c>
      <c r="AJ139" s="282" t="s">
        <v>230</v>
      </c>
      <c r="AK139" s="282" t="s">
        <v>230</v>
      </c>
      <c r="AL139" s="282" t="s">
        <v>230</v>
      </c>
      <c r="AM139" s="282" t="s">
        <v>230</v>
      </c>
      <c r="AN139" s="282" t="s">
        <v>230</v>
      </c>
      <c r="AO139" s="282" t="s">
        <v>230</v>
      </c>
      <c r="AP139" s="282" t="s">
        <v>230</v>
      </c>
      <c r="AQ139" s="283" t="s">
        <v>230</v>
      </c>
    </row>
    <row r="140" spans="2:43" ht="19.95" customHeight="1" x14ac:dyDescent="0.4">
      <c r="B140" s="296">
        <v>137</v>
      </c>
      <c r="C140" s="297" t="s">
        <v>300</v>
      </c>
      <c r="D140" s="297" t="s">
        <v>301</v>
      </c>
      <c r="E140" s="298" t="s">
        <v>1188</v>
      </c>
      <c r="F140" s="299" t="s">
        <v>25</v>
      </c>
      <c r="G140" s="316" t="s">
        <v>230</v>
      </c>
      <c r="H140" s="334"/>
      <c r="I140" s="281" t="s">
        <v>230</v>
      </c>
      <c r="J140" s="282" t="s">
        <v>230</v>
      </c>
      <c r="K140" s="282" t="s">
        <v>230</v>
      </c>
      <c r="L140" s="282" t="s">
        <v>230</v>
      </c>
      <c r="M140" s="282" t="s">
        <v>230</v>
      </c>
      <c r="N140" s="282" t="s">
        <v>230</v>
      </c>
      <c r="O140" s="282" t="s">
        <v>230</v>
      </c>
      <c r="P140" s="282" t="s">
        <v>230</v>
      </c>
      <c r="Q140" s="282" t="s">
        <v>230</v>
      </c>
      <c r="R140" s="282" t="s">
        <v>230</v>
      </c>
      <c r="S140" s="282" t="s">
        <v>230</v>
      </c>
      <c r="T140" s="282" t="s">
        <v>230</v>
      </c>
      <c r="U140" s="282" t="s">
        <v>230</v>
      </c>
      <c r="V140" s="282" t="s">
        <v>230</v>
      </c>
      <c r="W140" s="282" t="s">
        <v>230</v>
      </c>
      <c r="X140" s="282" t="s">
        <v>230</v>
      </c>
      <c r="Y140" s="282" t="s">
        <v>230</v>
      </c>
      <c r="Z140" s="282" t="s">
        <v>230</v>
      </c>
      <c r="AA140" s="282" t="s">
        <v>230</v>
      </c>
      <c r="AB140" s="282" t="s">
        <v>230</v>
      </c>
      <c r="AC140" s="282" t="s">
        <v>230</v>
      </c>
      <c r="AD140" s="282" t="s">
        <v>230</v>
      </c>
      <c r="AE140" s="282" t="s">
        <v>230</v>
      </c>
      <c r="AF140" s="282" t="s">
        <v>230</v>
      </c>
      <c r="AG140" s="282" t="s">
        <v>230</v>
      </c>
      <c r="AH140" s="282" t="s">
        <v>230</v>
      </c>
      <c r="AI140" s="282" t="s">
        <v>230</v>
      </c>
      <c r="AJ140" s="282" t="s">
        <v>230</v>
      </c>
      <c r="AK140" s="282" t="s">
        <v>230</v>
      </c>
      <c r="AL140" s="282" t="s">
        <v>230</v>
      </c>
      <c r="AM140" s="282" t="s">
        <v>230</v>
      </c>
      <c r="AN140" s="282" t="s">
        <v>230</v>
      </c>
      <c r="AO140" s="282" t="s">
        <v>230</v>
      </c>
      <c r="AP140" s="282" t="s">
        <v>230</v>
      </c>
      <c r="AQ140" s="283" t="s">
        <v>230</v>
      </c>
    </row>
    <row r="141" spans="2:43" ht="19.95" customHeight="1" x14ac:dyDescent="0.4">
      <c r="B141" s="296">
        <v>138</v>
      </c>
      <c r="C141" s="297" t="s">
        <v>302</v>
      </c>
      <c r="D141" s="297" t="s">
        <v>303</v>
      </c>
      <c r="E141" s="298" t="s">
        <v>1189</v>
      </c>
      <c r="F141" s="299" t="s">
        <v>25</v>
      </c>
      <c r="G141" s="316" t="s">
        <v>230</v>
      </c>
      <c r="H141" s="334"/>
      <c r="I141" s="281" t="s">
        <v>230</v>
      </c>
      <c r="J141" s="282" t="s">
        <v>230</v>
      </c>
      <c r="K141" s="282" t="s">
        <v>230</v>
      </c>
      <c r="L141" s="282" t="s">
        <v>230</v>
      </c>
      <c r="M141" s="282" t="s">
        <v>230</v>
      </c>
      <c r="N141" s="282" t="s">
        <v>230</v>
      </c>
      <c r="O141" s="282" t="s">
        <v>230</v>
      </c>
      <c r="P141" s="282" t="s">
        <v>230</v>
      </c>
      <c r="Q141" s="282" t="s">
        <v>230</v>
      </c>
      <c r="R141" s="282" t="s">
        <v>230</v>
      </c>
      <c r="S141" s="282" t="s">
        <v>230</v>
      </c>
      <c r="T141" s="282" t="s">
        <v>230</v>
      </c>
      <c r="U141" s="282" t="s">
        <v>230</v>
      </c>
      <c r="V141" s="282" t="s">
        <v>230</v>
      </c>
      <c r="W141" s="282" t="s">
        <v>230</v>
      </c>
      <c r="X141" s="282" t="s">
        <v>230</v>
      </c>
      <c r="Y141" s="282" t="s">
        <v>230</v>
      </c>
      <c r="Z141" s="282" t="s">
        <v>230</v>
      </c>
      <c r="AA141" s="282" t="s">
        <v>230</v>
      </c>
      <c r="AB141" s="282" t="s">
        <v>230</v>
      </c>
      <c r="AC141" s="282" t="s">
        <v>230</v>
      </c>
      <c r="AD141" s="282" t="s">
        <v>230</v>
      </c>
      <c r="AE141" s="282" t="s">
        <v>230</v>
      </c>
      <c r="AF141" s="282" t="s">
        <v>230</v>
      </c>
      <c r="AG141" s="282" t="s">
        <v>230</v>
      </c>
      <c r="AH141" s="282" t="s">
        <v>230</v>
      </c>
      <c r="AI141" s="282" t="s">
        <v>230</v>
      </c>
      <c r="AJ141" s="282" t="s">
        <v>230</v>
      </c>
      <c r="AK141" s="282" t="s">
        <v>230</v>
      </c>
      <c r="AL141" s="282" t="s">
        <v>230</v>
      </c>
      <c r="AM141" s="282" t="s">
        <v>230</v>
      </c>
      <c r="AN141" s="282" t="s">
        <v>230</v>
      </c>
      <c r="AO141" s="282" t="s">
        <v>230</v>
      </c>
      <c r="AP141" s="282" t="s">
        <v>230</v>
      </c>
      <c r="AQ141" s="283" t="s">
        <v>230</v>
      </c>
    </row>
    <row r="142" spans="2:43" ht="19.95" customHeight="1" x14ac:dyDescent="0.4">
      <c r="B142" s="296">
        <v>139</v>
      </c>
      <c r="C142" s="297" t="s">
        <v>304</v>
      </c>
      <c r="D142" s="297" t="s">
        <v>305</v>
      </c>
      <c r="E142" s="298" t="s">
        <v>1190</v>
      </c>
      <c r="F142" s="299" t="s">
        <v>25</v>
      </c>
      <c r="G142" s="316" t="s">
        <v>230</v>
      </c>
      <c r="H142" s="334"/>
      <c r="I142" s="281" t="s">
        <v>230</v>
      </c>
      <c r="J142" s="282" t="s">
        <v>230</v>
      </c>
      <c r="K142" s="282" t="s">
        <v>230</v>
      </c>
      <c r="L142" s="282" t="s">
        <v>230</v>
      </c>
      <c r="M142" s="282" t="s">
        <v>230</v>
      </c>
      <c r="N142" s="282" t="s">
        <v>230</v>
      </c>
      <c r="O142" s="282" t="s">
        <v>230</v>
      </c>
      <c r="P142" s="282" t="s">
        <v>230</v>
      </c>
      <c r="Q142" s="282" t="s">
        <v>230</v>
      </c>
      <c r="R142" s="282" t="s">
        <v>230</v>
      </c>
      <c r="S142" s="282" t="s">
        <v>230</v>
      </c>
      <c r="T142" s="282" t="s">
        <v>230</v>
      </c>
      <c r="U142" s="282" t="s">
        <v>230</v>
      </c>
      <c r="V142" s="282" t="s">
        <v>230</v>
      </c>
      <c r="W142" s="282" t="s">
        <v>230</v>
      </c>
      <c r="X142" s="282" t="s">
        <v>230</v>
      </c>
      <c r="Y142" s="282" t="s">
        <v>230</v>
      </c>
      <c r="Z142" s="282" t="s">
        <v>230</v>
      </c>
      <c r="AA142" s="282" t="s">
        <v>230</v>
      </c>
      <c r="AB142" s="282" t="s">
        <v>230</v>
      </c>
      <c r="AC142" s="282" t="s">
        <v>230</v>
      </c>
      <c r="AD142" s="282" t="s">
        <v>230</v>
      </c>
      <c r="AE142" s="282" t="s">
        <v>230</v>
      </c>
      <c r="AF142" s="282" t="s">
        <v>230</v>
      </c>
      <c r="AG142" s="282" t="s">
        <v>230</v>
      </c>
      <c r="AH142" s="282" t="s">
        <v>230</v>
      </c>
      <c r="AI142" s="282" t="s">
        <v>230</v>
      </c>
      <c r="AJ142" s="282" t="s">
        <v>230</v>
      </c>
      <c r="AK142" s="282" t="s">
        <v>230</v>
      </c>
      <c r="AL142" s="282" t="s">
        <v>230</v>
      </c>
      <c r="AM142" s="282" t="s">
        <v>230</v>
      </c>
      <c r="AN142" s="282" t="s">
        <v>230</v>
      </c>
      <c r="AO142" s="282" t="s">
        <v>230</v>
      </c>
      <c r="AP142" s="282" t="s">
        <v>230</v>
      </c>
      <c r="AQ142" s="283" t="s">
        <v>230</v>
      </c>
    </row>
    <row r="143" spans="2:43" ht="19.95" customHeight="1" x14ac:dyDescent="0.4">
      <c r="B143" s="296">
        <v>140</v>
      </c>
      <c r="C143" s="297" t="s">
        <v>306</v>
      </c>
      <c r="D143" s="297" t="s">
        <v>307</v>
      </c>
      <c r="E143" s="298" t="s">
        <v>1192</v>
      </c>
      <c r="F143" s="299" t="s">
        <v>25</v>
      </c>
      <c r="G143" s="316" t="s">
        <v>230</v>
      </c>
      <c r="H143" s="334"/>
      <c r="I143" s="281" t="s">
        <v>230</v>
      </c>
      <c r="J143" s="282" t="s">
        <v>230</v>
      </c>
      <c r="K143" s="282" t="s">
        <v>230</v>
      </c>
      <c r="L143" s="282" t="s">
        <v>230</v>
      </c>
      <c r="M143" s="282" t="s">
        <v>230</v>
      </c>
      <c r="N143" s="282" t="s">
        <v>230</v>
      </c>
      <c r="O143" s="282" t="s">
        <v>230</v>
      </c>
      <c r="P143" s="282" t="s">
        <v>230</v>
      </c>
      <c r="Q143" s="282" t="s">
        <v>230</v>
      </c>
      <c r="R143" s="282" t="s">
        <v>230</v>
      </c>
      <c r="S143" s="282" t="s">
        <v>230</v>
      </c>
      <c r="T143" s="282" t="s">
        <v>230</v>
      </c>
      <c r="U143" s="282" t="s">
        <v>230</v>
      </c>
      <c r="V143" s="282" t="s">
        <v>230</v>
      </c>
      <c r="W143" s="282" t="s">
        <v>230</v>
      </c>
      <c r="X143" s="282" t="s">
        <v>230</v>
      </c>
      <c r="Y143" s="282" t="s">
        <v>230</v>
      </c>
      <c r="Z143" s="282" t="s">
        <v>230</v>
      </c>
      <c r="AA143" s="282" t="s">
        <v>230</v>
      </c>
      <c r="AB143" s="282" t="s">
        <v>230</v>
      </c>
      <c r="AC143" s="282" t="s">
        <v>230</v>
      </c>
      <c r="AD143" s="282" t="s">
        <v>230</v>
      </c>
      <c r="AE143" s="282" t="s">
        <v>230</v>
      </c>
      <c r="AF143" s="282" t="s">
        <v>230</v>
      </c>
      <c r="AG143" s="282" t="s">
        <v>230</v>
      </c>
      <c r="AH143" s="282" t="s">
        <v>230</v>
      </c>
      <c r="AI143" s="282" t="s">
        <v>230</v>
      </c>
      <c r="AJ143" s="282" t="s">
        <v>230</v>
      </c>
      <c r="AK143" s="282" t="s">
        <v>230</v>
      </c>
      <c r="AL143" s="282" t="s">
        <v>230</v>
      </c>
      <c r="AM143" s="282" t="s">
        <v>230</v>
      </c>
      <c r="AN143" s="282" t="s">
        <v>230</v>
      </c>
      <c r="AO143" s="282" t="s">
        <v>230</v>
      </c>
      <c r="AP143" s="282" t="s">
        <v>230</v>
      </c>
      <c r="AQ143" s="283" t="s">
        <v>230</v>
      </c>
    </row>
    <row r="144" spans="2:43" ht="19.95" customHeight="1" x14ac:dyDescent="0.4">
      <c r="B144" s="296">
        <v>141</v>
      </c>
      <c r="C144" s="297" t="s">
        <v>308</v>
      </c>
      <c r="D144" s="297" t="s">
        <v>309</v>
      </c>
      <c r="E144" s="298" t="s">
        <v>1193</v>
      </c>
      <c r="F144" s="299" t="s">
        <v>25</v>
      </c>
      <c r="G144" s="316" t="s">
        <v>230</v>
      </c>
      <c r="H144" s="334"/>
      <c r="I144" s="281" t="s">
        <v>230</v>
      </c>
      <c r="J144" s="282" t="s">
        <v>230</v>
      </c>
      <c r="K144" s="282" t="s">
        <v>230</v>
      </c>
      <c r="L144" s="282" t="s">
        <v>230</v>
      </c>
      <c r="M144" s="282" t="s">
        <v>230</v>
      </c>
      <c r="N144" s="282" t="s">
        <v>230</v>
      </c>
      <c r="O144" s="282" t="s">
        <v>230</v>
      </c>
      <c r="P144" s="282" t="s">
        <v>230</v>
      </c>
      <c r="Q144" s="282" t="s">
        <v>230</v>
      </c>
      <c r="R144" s="282" t="s">
        <v>230</v>
      </c>
      <c r="S144" s="282" t="s">
        <v>230</v>
      </c>
      <c r="T144" s="282" t="s">
        <v>230</v>
      </c>
      <c r="U144" s="282" t="s">
        <v>230</v>
      </c>
      <c r="V144" s="282" t="s">
        <v>230</v>
      </c>
      <c r="W144" s="282" t="s">
        <v>230</v>
      </c>
      <c r="X144" s="282" t="s">
        <v>230</v>
      </c>
      <c r="Y144" s="282" t="s">
        <v>230</v>
      </c>
      <c r="Z144" s="282" t="s">
        <v>230</v>
      </c>
      <c r="AA144" s="282" t="s">
        <v>230</v>
      </c>
      <c r="AB144" s="282" t="s">
        <v>230</v>
      </c>
      <c r="AC144" s="282" t="s">
        <v>230</v>
      </c>
      <c r="AD144" s="282" t="s">
        <v>230</v>
      </c>
      <c r="AE144" s="282" t="s">
        <v>230</v>
      </c>
      <c r="AF144" s="282" t="s">
        <v>230</v>
      </c>
      <c r="AG144" s="282" t="s">
        <v>230</v>
      </c>
      <c r="AH144" s="282" t="s">
        <v>230</v>
      </c>
      <c r="AI144" s="282" t="s">
        <v>230</v>
      </c>
      <c r="AJ144" s="282" t="s">
        <v>230</v>
      </c>
      <c r="AK144" s="282" t="s">
        <v>230</v>
      </c>
      <c r="AL144" s="282" t="s">
        <v>230</v>
      </c>
      <c r="AM144" s="282" t="s">
        <v>230</v>
      </c>
      <c r="AN144" s="282" t="s">
        <v>230</v>
      </c>
      <c r="AO144" s="282" t="s">
        <v>230</v>
      </c>
      <c r="AP144" s="282" t="s">
        <v>230</v>
      </c>
      <c r="AQ144" s="283" t="s">
        <v>230</v>
      </c>
    </row>
    <row r="145" spans="2:43" ht="19.95" customHeight="1" x14ac:dyDescent="0.4">
      <c r="B145" s="296">
        <v>142</v>
      </c>
      <c r="C145" s="297" t="s">
        <v>310</v>
      </c>
      <c r="D145" s="297" t="s">
        <v>311</v>
      </c>
      <c r="E145" s="298" t="s">
        <v>1194</v>
      </c>
      <c r="F145" s="299" t="s">
        <v>25</v>
      </c>
      <c r="G145" s="316" t="s">
        <v>230</v>
      </c>
      <c r="H145" s="334"/>
      <c r="I145" s="281" t="s">
        <v>230</v>
      </c>
      <c r="J145" s="282" t="s">
        <v>230</v>
      </c>
      <c r="K145" s="282" t="s">
        <v>230</v>
      </c>
      <c r="L145" s="282" t="s">
        <v>230</v>
      </c>
      <c r="M145" s="282" t="s">
        <v>230</v>
      </c>
      <c r="N145" s="282" t="s">
        <v>230</v>
      </c>
      <c r="O145" s="282" t="s">
        <v>230</v>
      </c>
      <c r="P145" s="282" t="s">
        <v>230</v>
      </c>
      <c r="Q145" s="282" t="s">
        <v>230</v>
      </c>
      <c r="R145" s="282" t="s">
        <v>230</v>
      </c>
      <c r="S145" s="282" t="s">
        <v>230</v>
      </c>
      <c r="T145" s="282" t="s">
        <v>230</v>
      </c>
      <c r="U145" s="282" t="s">
        <v>230</v>
      </c>
      <c r="V145" s="282" t="s">
        <v>230</v>
      </c>
      <c r="W145" s="282" t="s">
        <v>230</v>
      </c>
      <c r="X145" s="282" t="s">
        <v>230</v>
      </c>
      <c r="Y145" s="282" t="s">
        <v>230</v>
      </c>
      <c r="Z145" s="282" t="s">
        <v>230</v>
      </c>
      <c r="AA145" s="282" t="s">
        <v>230</v>
      </c>
      <c r="AB145" s="282" t="s">
        <v>230</v>
      </c>
      <c r="AC145" s="282" t="s">
        <v>230</v>
      </c>
      <c r="AD145" s="282" t="s">
        <v>230</v>
      </c>
      <c r="AE145" s="282" t="s">
        <v>230</v>
      </c>
      <c r="AF145" s="282" t="s">
        <v>230</v>
      </c>
      <c r="AG145" s="282" t="s">
        <v>230</v>
      </c>
      <c r="AH145" s="282" t="s">
        <v>230</v>
      </c>
      <c r="AI145" s="282" t="s">
        <v>230</v>
      </c>
      <c r="AJ145" s="282" t="s">
        <v>230</v>
      </c>
      <c r="AK145" s="282" t="s">
        <v>230</v>
      </c>
      <c r="AL145" s="282" t="s">
        <v>230</v>
      </c>
      <c r="AM145" s="282" t="s">
        <v>230</v>
      </c>
      <c r="AN145" s="282" t="s">
        <v>230</v>
      </c>
      <c r="AO145" s="282" t="s">
        <v>230</v>
      </c>
      <c r="AP145" s="282" t="s">
        <v>230</v>
      </c>
      <c r="AQ145" s="283" t="s">
        <v>230</v>
      </c>
    </row>
    <row r="146" spans="2:43" ht="19.95" customHeight="1" x14ac:dyDescent="0.4">
      <c r="B146" s="296">
        <v>143</v>
      </c>
      <c r="C146" s="297" t="s">
        <v>312</v>
      </c>
      <c r="D146" s="297" t="s">
        <v>313</v>
      </c>
      <c r="E146" s="298" t="s">
        <v>1195</v>
      </c>
      <c r="F146" s="299" t="s">
        <v>25</v>
      </c>
      <c r="G146" s="316" t="s">
        <v>230</v>
      </c>
      <c r="H146" s="334"/>
      <c r="I146" s="281" t="s">
        <v>230</v>
      </c>
      <c r="J146" s="282" t="s">
        <v>230</v>
      </c>
      <c r="K146" s="282" t="s">
        <v>230</v>
      </c>
      <c r="L146" s="282" t="s">
        <v>230</v>
      </c>
      <c r="M146" s="282" t="s">
        <v>230</v>
      </c>
      <c r="N146" s="282" t="s">
        <v>230</v>
      </c>
      <c r="O146" s="282" t="s">
        <v>230</v>
      </c>
      <c r="P146" s="282" t="s">
        <v>230</v>
      </c>
      <c r="Q146" s="282" t="s">
        <v>230</v>
      </c>
      <c r="R146" s="282" t="s">
        <v>230</v>
      </c>
      <c r="S146" s="282" t="s">
        <v>230</v>
      </c>
      <c r="T146" s="282" t="s">
        <v>230</v>
      </c>
      <c r="U146" s="282" t="s">
        <v>230</v>
      </c>
      <c r="V146" s="282" t="s">
        <v>230</v>
      </c>
      <c r="W146" s="282" t="s">
        <v>230</v>
      </c>
      <c r="X146" s="282" t="s">
        <v>230</v>
      </c>
      <c r="Y146" s="282" t="s">
        <v>230</v>
      </c>
      <c r="Z146" s="282" t="s">
        <v>230</v>
      </c>
      <c r="AA146" s="282" t="s">
        <v>230</v>
      </c>
      <c r="AB146" s="282" t="s">
        <v>230</v>
      </c>
      <c r="AC146" s="282" t="s">
        <v>230</v>
      </c>
      <c r="AD146" s="282" t="s">
        <v>230</v>
      </c>
      <c r="AE146" s="282" t="s">
        <v>230</v>
      </c>
      <c r="AF146" s="282" t="s">
        <v>230</v>
      </c>
      <c r="AG146" s="282" t="s">
        <v>230</v>
      </c>
      <c r="AH146" s="282" t="s">
        <v>230</v>
      </c>
      <c r="AI146" s="282" t="s">
        <v>230</v>
      </c>
      <c r="AJ146" s="282" t="s">
        <v>230</v>
      </c>
      <c r="AK146" s="282" t="s">
        <v>230</v>
      </c>
      <c r="AL146" s="282" t="s">
        <v>230</v>
      </c>
      <c r="AM146" s="282" t="s">
        <v>230</v>
      </c>
      <c r="AN146" s="282" t="s">
        <v>230</v>
      </c>
      <c r="AO146" s="282" t="s">
        <v>230</v>
      </c>
      <c r="AP146" s="282" t="s">
        <v>230</v>
      </c>
      <c r="AQ146" s="283" t="s">
        <v>230</v>
      </c>
    </row>
    <row r="147" spans="2:43" ht="19.95" customHeight="1" x14ac:dyDescent="0.4">
      <c r="B147" s="296">
        <v>144</v>
      </c>
      <c r="C147" s="297" t="s">
        <v>314</v>
      </c>
      <c r="D147" s="297" t="s">
        <v>315</v>
      </c>
      <c r="E147" s="298" t="s">
        <v>1197</v>
      </c>
      <c r="F147" s="299" t="s">
        <v>25</v>
      </c>
      <c r="G147" s="316" t="s">
        <v>230</v>
      </c>
      <c r="H147" s="334"/>
      <c r="I147" s="281" t="s">
        <v>230</v>
      </c>
      <c r="J147" s="282" t="s">
        <v>230</v>
      </c>
      <c r="K147" s="282" t="s">
        <v>230</v>
      </c>
      <c r="L147" s="282" t="s">
        <v>230</v>
      </c>
      <c r="M147" s="282" t="s">
        <v>230</v>
      </c>
      <c r="N147" s="282" t="s">
        <v>230</v>
      </c>
      <c r="O147" s="282" t="s">
        <v>230</v>
      </c>
      <c r="P147" s="282" t="s">
        <v>230</v>
      </c>
      <c r="Q147" s="282" t="s">
        <v>230</v>
      </c>
      <c r="R147" s="282" t="s">
        <v>230</v>
      </c>
      <c r="S147" s="282" t="s">
        <v>230</v>
      </c>
      <c r="T147" s="282" t="s">
        <v>230</v>
      </c>
      <c r="U147" s="282" t="s">
        <v>230</v>
      </c>
      <c r="V147" s="282" t="s">
        <v>230</v>
      </c>
      <c r="W147" s="282" t="s">
        <v>230</v>
      </c>
      <c r="X147" s="282" t="s">
        <v>230</v>
      </c>
      <c r="Y147" s="282" t="s">
        <v>230</v>
      </c>
      <c r="Z147" s="282" t="s">
        <v>230</v>
      </c>
      <c r="AA147" s="282" t="s">
        <v>230</v>
      </c>
      <c r="AB147" s="282" t="s">
        <v>230</v>
      </c>
      <c r="AC147" s="282" t="s">
        <v>230</v>
      </c>
      <c r="AD147" s="282" t="s">
        <v>230</v>
      </c>
      <c r="AE147" s="282" t="s">
        <v>230</v>
      </c>
      <c r="AF147" s="282" t="s">
        <v>230</v>
      </c>
      <c r="AG147" s="282" t="s">
        <v>230</v>
      </c>
      <c r="AH147" s="282" t="s">
        <v>230</v>
      </c>
      <c r="AI147" s="282" t="s">
        <v>230</v>
      </c>
      <c r="AJ147" s="282" t="s">
        <v>230</v>
      </c>
      <c r="AK147" s="282" t="s">
        <v>230</v>
      </c>
      <c r="AL147" s="282" t="s">
        <v>230</v>
      </c>
      <c r="AM147" s="282" t="s">
        <v>230</v>
      </c>
      <c r="AN147" s="282" t="s">
        <v>230</v>
      </c>
      <c r="AO147" s="282" t="s">
        <v>230</v>
      </c>
      <c r="AP147" s="282" t="s">
        <v>230</v>
      </c>
      <c r="AQ147" s="283" t="s">
        <v>230</v>
      </c>
    </row>
    <row r="148" spans="2:43" ht="19.95" customHeight="1" x14ac:dyDescent="0.4">
      <c r="B148" s="296">
        <v>145</v>
      </c>
      <c r="C148" s="297" t="s">
        <v>316</v>
      </c>
      <c r="D148" s="297" t="s">
        <v>317</v>
      </c>
      <c r="E148" s="298" t="s">
        <v>1199</v>
      </c>
      <c r="F148" s="299" t="s">
        <v>25</v>
      </c>
      <c r="G148" s="316" t="s">
        <v>230</v>
      </c>
      <c r="H148" s="334"/>
      <c r="I148" s="281" t="s">
        <v>230</v>
      </c>
      <c r="J148" s="282" t="s">
        <v>230</v>
      </c>
      <c r="K148" s="282" t="s">
        <v>230</v>
      </c>
      <c r="L148" s="282" t="s">
        <v>230</v>
      </c>
      <c r="M148" s="282" t="s">
        <v>230</v>
      </c>
      <c r="N148" s="282" t="s">
        <v>230</v>
      </c>
      <c r="O148" s="282" t="s">
        <v>230</v>
      </c>
      <c r="P148" s="282" t="s">
        <v>230</v>
      </c>
      <c r="Q148" s="282" t="s">
        <v>230</v>
      </c>
      <c r="R148" s="282" t="s">
        <v>230</v>
      </c>
      <c r="S148" s="282" t="s">
        <v>230</v>
      </c>
      <c r="T148" s="282" t="s">
        <v>230</v>
      </c>
      <c r="U148" s="282" t="s">
        <v>230</v>
      </c>
      <c r="V148" s="282" t="s">
        <v>230</v>
      </c>
      <c r="W148" s="282" t="s">
        <v>230</v>
      </c>
      <c r="X148" s="282" t="s">
        <v>230</v>
      </c>
      <c r="Y148" s="282" t="s">
        <v>230</v>
      </c>
      <c r="Z148" s="282" t="s">
        <v>230</v>
      </c>
      <c r="AA148" s="282" t="s">
        <v>230</v>
      </c>
      <c r="AB148" s="282" t="s">
        <v>230</v>
      </c>
      <c r="AC148" s="282" t="s">
        <v>230</v>
      </c>
      <c r="AD148" s="282" t="s">
        <v>230</v>
      </c>
      <c r="AE148" s="282" t="s">
        <v>230</v>
      </c>
      <c r="AF148" s="282" t="s">
        <v>230</v>
      </c>
      <c r="AG148" s="282" t="s">
        <v>230</v>
      </c>
      <c r="AH148" s="282" t="s">
        <v>230</v>
      </c>
      <c r="AI148" s="282" t="s">
        <v>230</v>
      </c>
      <c r="AJ148" s="282" t="s">
        <v>230</v>
      </c>
      <c r="AK148" s="282" t="s">
        <v>230</v>
      </c>
      <c r="AL148" s="282" t="s">
        <v>230</v>
      </c>
      <c r="AM148" s="282" t="s">
        <v>230</v>
      </c>
      <c r="AN148" s="282" t="s">
        <v>230</v>
      </c>
      <c r="AO148" s="282" t="s">
        <v>230</v>
      </c>
      <c r="AP148" s="282" t="s">
        <v>230</v>
      </c>
      <c r="AQ148" s="283" t="s">
        <v>230</v>
      </c>
    </row>
    <row r="149" spans="2:43" ht="19.95" customHeight="1" thickBot="1" x14ac:dyDescent="0.45">
      <c r="B149" s="320">
        <v>146</v>
      </c>
      <c r="C149" s="321" t="s">
        <v>318</v>
      </c>
      <c r="D149" s="321" t="s">
        <v>319</v>
      </c>
      <c r="E149" s="322" t="s">
        <v>1201</v>
      </c>
      <c r="F149" s="323" t="s">
        <v>25</v>
      </c>
      <c r="G149" s="339" t="s">
        <v>230</v>
      </c>
      <c r="H149" s="340"/>
      <c r="I149" s="371" t="s">
        <v>230</v>
      </c>
      <c r="J149" s="372" t="s">
        <v>230</v>
      </c>
      <c r="K149" s="372" t="s">
        <v>230</v>
      </c>
      <c r="L149" s="372" t="s">
        <v>230</v>
      </c>
      <c r="M149" s="372" t="s">
        <v>230</v>
      </c>
      <c r="N149" s="372" t="s">
        <v>230</v>
      </c>
      <c r="O149" s="372" t="s">
        <v>230</v>
      </c>
      <c r="P149" s="372" t="s">
        <v>230</v>
      </c>
      <c r="Q149" s="372" t="s">
        <v>230</v>
      </c>
      <c r="R149" s="372" t="s">
        <v>230</v>
      </c>
      <c r="S149" s="372" t="s">
        <v>230</v>
      </c>
      <c r="T149" s="372" t="s">
        <v>230</v>
      </c>
      <c r="U149" s="372" t="s">
        <v>230</v>
      </c>
      <c r="V149" s="372" t="s">
        <v>230</v>
      </c>
      <c r="W149" s="372" t="s">
        <v>230</v>
      </c>
      <c r="X149" s="372" t="s">
        <v>230</v>
      </c>
      <c r="Y149" s="372" t="s">
        <v>230</v>
      </c>
      <c r="Z149" s="372" t="s">
        <v>230</v>
      </c>
      <c r="AA149" s="372" t="s">
        <v>230</v>
      </c>
      <c r="AB149" s="372" t="s">
        <v>230</v>
      </c>
      <c r="AC149" s="372" t="s">
        <v>230</v>
      </c>
      <c r="AD149" s="372" t="s">
        <v>230</v>
      </c>
      <c r="AE149" s="372" t="s">
        <v>230</v>
      </c>
      <c r="AF149" s="372" t="s">
        <v>230</v>
      </c>
      <c r="AG149" s="372" t="s">
        <v>230</v>
      </c>
      <c r="AH149" s="372" t="s">
        <v>230</v>
      </c>
      <c r="AI149" s="372" t="s">
        <v>230</v>
      </c>
      <c r="AJ149" s="372" t="s">
        <v>230</v>
      </c>
      <c r="AK149" s="372" t="s">
        <v>230</v>
      </c>
      <c r="AL149" s="372" t="s">
        <v>230</v>
      </c>
      <c r="AM149" s="372" t="s">
        <v>230</v>
      </c>
      <c r="AN149" s="372" t="s">
        <v>230</v>
      </c>
      <c r="AO149" s="372" t="s">
        <v>230</v>
      </c>
      <c r="AP149" s="372" t="s">
        <v>230</v>
      </c>
      <c r="AQ149" s="373" t="s">
        <v>230</v>
      </c>
    </row>
    <row r="150" spans="2:43" ht="19.95" customHeight="1" x14ac:dyDescent="0.4">
      <c r="B150" s="290">
        <v>147</v>
      </c>
      <c r="C150" s="291" t="s">
        <v>320</v>
      </c>
      <c r="D150" s="291" t="s">
        <v>321</v>
      </c>
      <c r="E150" s="292" t="s">
        <v>1202</v>
      </c>
      <c r="F150" s="293"/>
      <c r="G150" s="328" t="s">
        <v>2321</v>
      </c>
      <c r="H150" s="345" t="s">
        <v>2298</v>
      </c>
      <c r="I150" s="330" t="str">
        <f>IF( AND('1_Drive및Motor정보'!$AA$7="Y",'1_Drive및Motor정보'!$AB$7="INV"),"3 / BrakeOnCtrl","0 / Not used")</f>
        <v>0 / Not used</v>
      </c>
      <c r="J150" s="331" t="str">
        <f>IF( AND('1_Drive및Motor정보'!$AA$8="Y",'1_Drive및Motor정보'!$AB$8="INV"),"3 / BrakeOnCtrl","0 / Not used")</f>
        <v>0 / Not used</v>
      </c>
      <c r="K150" s="331" t="str">
        <f>IF( AND('1_Drive및Motor정보'!$AA$9="Y",'1_Drive및Motor정보'!$AB$9="INV"),"3 / BrakeOnCtrl","0 / Not used")</f>
        <v>0 / Not used</v>
      </c>
      <c r="L150" s="331" t="str">
        <f>IF( AND('1_Drive및Motor정보'!$AA$10="Y",'1_Drive및Motor정보'!$AB$10="INV"),"3 / BrakeOnCtrl","0 / Not used")</f>
        <v>0 / Not used</v>
      </c>
      <c r="M150" s="331" t="str">
        <f>IF( AND('1_Drive및Motor정보'!$AA$11="Y",'1_Drive및Motor정보'!$AB$11="INV"),"3 / BrakeOnCtrl","0 / Not used")</f>
        <v>0 / Not used</v>
      </c>
      <c r="N150" s="331" t="str">
        <f>IF( AND('1_Drive및Motor정보'!$AA$12="Y",'1_Drive및Motor정보'!$AB$12="INV"),"3 / BrakeOnCtrl","0 / Not used")</f>
        <v>0 / Not used</v>
      </c>
      <c r="O150" s="331" t="str">
        <f>IF( AND('1_Drive및Motor정보'!$AA$13="Y",'1_Drive및Motor정보'!$AB$13="INV"),"3 / BrakeOnCtrl","0 / Not used")</f>
        <v>0 / Not used</v>
      </c>
      <c r="P150" s="331" t="str">
        <f>IF( AND('1_Drive및Motor정보'!$AA$14="Y",'1_Drive및Motor정보'!$AB$14="INV"),"3 / BrakeOnCtrl","0 / Not used")</f>
        <v>0 / Not used</v>
      </c>
      <c r="Q150" s="331" t="str">
        <f>IF( AND('1_Drive및Motor정보'!$AA$15="Y",'1_Drive및Motor정보'!$AB$15="INV"),"3 / BrakeOnCtrl","0 / Not used")</f>
        <v>0 / Not used</v>
      </c>
      <c r="R150" s="331" t="str">
        <f>IF( AND('1_Drive및Motor정보'!$AA$16="Y",'1_Drive및Motor정보'!$AB$16="INV"),"3 / BrakeOnCtrl","0 / Not used")</f>
        <v>0 / Not used</v>
      </c>
      <c r="S150" s="331" t="str">
        <f>IF( AND('1_Drive및Motor정보'!$AA$17="Y",'1_Drive및Motor정보'!$AB$17="INV"),"3 / BrakeOnCtrl","0 / Not used")</f>
        <v>0 / Not used</v>
      </c>
      <c r="T150" s="331" t="str">
        <f>IF( AND('1_Drive및Motor정보'!$AA$18="Y",'1_Drive및Motor정보'!$AB$18="INV"),"3 / BrakeOnCtrl","0 / Not used")</f>
        <v>0 / Not used</v>
      </c>
      <c r="U150" s="331" t="str">
        <f>IF( AND('1_Drive및Motor정보'!$AA$19="Y",'1_Drive및Motor정보'!$AB$19="INV"),"3 / BrakeOnCtrl","0 / Not used")</f>
        <v>0 / Not used</v>
      </c>
      <c r="V150" s="331" t="str">
        <f>IF( AND('1_Drive및Motor정보'!$AA$20="Y",'1_Drive및Motor정보'!$AB$20="INV"),"3 / BrakeOnCtrl","0 / Not used")</f>
        <v>0 / Not used</v>
      </c>
      <c r="W150" s="331" t="str">
        <f>IF( AND('1_Drive및Motor정보'!$AA$21="Y",'1_Drive및Motor정보'!$AB$21="INV"),"3 / BrakeOnCtrl","0 / Not used")</f>
        <v>0 / Not used</v>
      </c>
      <c r="X150" s="331" t="str">
        <f>IF( AND('1_Drive및Motor정보'!$AA$22="Y",'1_Drive및Motor정보'!$AB$22="INV"),"3 / BrakeOnCtrl","0 / Not used")</f>
        <v>0 / Not used</v>
      </c>
      <c r="Y150" s="331" t="str">
        <f>IF( AND('1_Drive및Motor정보'!$AA$23="Y",'1_Drive및Motor정보'!$AB$23="INV"),"3 / BrakeOnCtrl","0 / Not used")</f>
        <v>0 / Not used</v>
      </c>
      <c r="Z150" s="331" t="str">
        <f>IF( AND('1_Drive및Motor정보'!$AA$24="Y",'1_Drive및Motor정보'!$AB$24="INV"),"3 / BrakeOnCtrl","0 / Not used")</f>
        <v>0 / Not used</v>
      </c>
      <c r="AA150" s="331" t="str">
        <f>IF( AND('1_Drive및Motor정보'!$AA$25="Y",'1_Drive및Motor정보'!$AB$25="INV"),"3 / BrakeOnCtrl","0 / Not used")</f>
        <v>0 / Not used</v>
      </c>
      <c r="AB150" s="331" t="str">
        <f>IF( AND('1_Drive및Motor정보'!$AA$26="Y",'1_Drive및Motor정보'!$AB$26="INV"),"3 / BrakeOnCtrl","0 / Not used")</f>
        <v>0 / Not used</v>
      </c>
      <c r="AC150" s="331" t="str">
        <f>IF( AND('1_Drive및Motor정보'!$AA$27="Y",'1_Drive및Motor정보'!$AB$27="INV"),"3 / BrakeOnCtrl","0 / Not used")</f>
        <v>0 / Not used</v>
      </c>
      <c r="AD150" s="331" t="str">
        <f>IF( AND('1_Drive및Motor정보'!$AA$28="Y",'1_Drive및Motor정보'!$AB$28="INV"),"3 / BrakeOnCtrl","0 / Not used")</f>
        <v>0 / Not used</v>
      </c>
      <c r="AE150" s="331" t="str">
        <f>IF( AND('1_Drive및Motor정보'!$AA$29="Y",'1_Drive및Motor정보'!$AB$29="INV"),"3 / BrakeOnCtrl","0 / Not used")</f>
        <v>0 / Not used</v>
      </c>
      <c r="AF150" s="331" t="str">
        <f>IF( AND('1_Drive및Motor정보'!$AA$30="Y",'1_Drive및Motor정보'!$AB$30="INV"),"3 / BrakeOnCtrl","0 / Not used")</f>
        <v>0 / Not used</v>
      </c>
      <c r="AG150" s="331" t="str">
        <f>IF( AND('1_Drive및Motor정보'!$AA$31="Y",'1_Drive및Motor정보'!$AB$31="INV"),"3 / BrakeOnCtrl","0 / Not used")</f>
        <v>0 / Not used</v>
      </c>
      <c r="AH150" s="331" t="str">
        <f>IF( AND('1_Drive및Motor정보'!$AA$32="Y",'1_Drive및Motor정보'!$AB$32="INV"),"3 / BrakeOnCtrl","0 / Not used")</f>
        <v>0 / Not used</v>
      </c>
      <c r="AI150" s="331" t="str">
        <f>IF( AND('1_Drive및Motor정보'!$AA$33="Y",'1_Drive및Motor정보'!$AB$33="INV"),"3 / BrakeOnCtrl","0 / Not used")</f>
        <v>0 / Not used</v>
      </c>
      <c r="AJ150" s="331" t="str">
        <f>IF( AND('1_Drive및Motor정보'!$AA$34="Y",'1_Drive및Motor정보'!$AB$34="INV"),"3 / BrakeOnCtrl","0 / Not used")</f>
        <v>0 / Not used</v>
      </c>
      <c r="AK150" s="331" t="str">
        <f>IF( AND('1_Drive및Motor정보'!$AA$35="Y",'1_Drive및Motor정보'!$AB$35="INV"),"3 / BrakeOnCtrl","0 / Not used")</f>
        <v>0 / Not used</v>
      </c>
      <c r="AL150" s="331" t="str">
        <f>IF( AND('1_Drive및Motor정보'!$AA$36="Y",'1_Drive및Motor정보'!$AB$36="INV"),"3 / BrakeOnCtrl","0 / Not used")</f>
        <v>0 / Not used</v>
      </c>
      <c r="AM150" s="331" t="str">
        <f>IF( AND('1_Drive및Motor정보'!$AA$37="Y",'1_Drive및Motor정보'!$AB$37="INV"),"3 / BrakeOnCtrl","0 / Not used")</f>
        <v>0 / Not used</v>
      </c>
      <c r="AN150" s="331" t="str">
        <f>IF( AND('1_Drive및Motor정보'!$AA$38="Y",'1_Drive및Motor정보'!$AB$38="INV"),"3 / BrakeOnCtrl","0 / Not used")</f>
        <v>0 / Not used</v>
      </c>
      <c r="AO150" s="331" t="str">
        <f>IF( AND('1_Drive및Motor정보'!$AA$39="Y",'1_Drive및Motor정보'!$AB$39="INV"),"3 / BrakeOnCtrl","0 / Not used")</f>
        <v>0 / Not used</v>
      </c>
      <c r="AP150" s="331" t="str">
        <f>IF( AND('1_Drive및Motor정보'!$AA$40="Y",'1_Drive및Motor정보'!$AB$40="INV"),"3 / BrakeOnCtrl","0 / Not used")</f>
        <v>0 / Not used</v>
      </c>
      <c r="AQ150" s="332" t="str">
        <f>IF( AND('1_Drive및Motor정보'!$AA$41="Y",'1_Drive및Motor정보'!$AB$41="INV"),"3 / BrakeOnCtrl","0 / Not used")</f>
        <v>0 / Not used</v>
      </c>
    </row>
    <row r="151" spans="2:43" ht="19.95" customHeight="1" x14ac:dyDescent="0.4">
      <c r="B151" s="296">
        <v>148</v>
      </c>
      <c r="C151" s="297" t="s">
        <v>322</v>
      </c>
      <c r="D151" s="297" t="s">
        <v>323</v>
      </c>
      <c r="E151" s="298" t="s">
        <v>1203</v>
      </c>
      <c r="F151" s="299" t="s">
        <v>2</v>
      </c>
      <c r="G151" s="300">
        <v>0</v>
      </c>
      <c r="H151" s="301" t="s">
        <v>2300</v>
      </c>
      <c r="I151" s="302">
        <f>'1_Drive및Motor정보'!$AD$7</f>
        <v>0</v>
      </c>
      <c r="J151" s="303">
        <f>'1_Drive및Motor정보'!$AD$8</f>
        <v>0</v>
      </c>
      <c r="K151" s="303">
        <f>'1_Drive및Motor정보'!$AD$9</f>
        <v>0</v>
      </c>
      <c r="L151" s="303">
        <f>'1_Drive및Motor정보'!$AD$10</f>
        <v>0</v>
      </c>
      <c r="M151" s="303">
        <f>'1_Drive및Motor정보'!$AD$11</f>
        <v>0</v>
      </c>
      <c r="N151" s="303">
        <f>'1_Drive및Motor정보'!$AD$12</f>
        <v>0</v>
      </c>
      <c r="O151" s="303">
        <f>'1_Drive및Motor정보'!$AD$13</f>
        <v>0</v>
      </c>
      <c r="P151" s="303">
        <f>'1_Drive및Motor정보'!$AD$14</f>
        <v>0</v>
      </c>
      <c r="Q151" s="303">
        <f>'1_Drive및Motor정보'!$AD$15</f>
        <v>0</v>
      </c>
      <c r="R151" s="303">
        <f>'1_Drive및Motor정보'!$AD$16</f>
        <v>0</v>
      </c>
      <c r="S151" s="303">
        <f>'1_Drive및Motor정보'!$AD$17</f>
        <v>0</v>
      </c>
      <c r="T151" s="303">
        <f>'1_Drive및Motor정보'!$AD$18</f>
        <v>0</v>
      </c>
      <c r="U151" s="303">
        <f>'1_Drive및Motor정보'!$AD$19</f>
        <v>0</v>
      </c>
      <c r="V151" s="303">
        <f>'1_Drive및Motor정보'!$AD$20</f>
        <v>0</v>
      </c>
      <c r="W151" s="303">
        <f>'1_Drive및Motor정보'!$AD$21</f>
        <v>0</v>
      </c>
      <c r="X151" s="303">
        <f>'1_Drive및Motor정보'!$AD$22</f>
        <v>0</v>
      </c>
      <c r="Y151" s="303">
        <f>'1_Drive및Motor정보'!$AD$23</f>
        <v>0</v>
      </c>
      <c r="Z151" s="303">
        <f>'1_Drive및Motor정보'!$AD$24</f>
        <v>0</v>
      </c>
      <c r="AA151" s="303">
        <f>'1_Drive및Motor정보'!$AD$25</f>
        <v>0</v>
      </c>
      <c r="AB151" s="303">
        <f>'1_Drive및Motor정보'!$AD$26</f>
        <v>0</v>
      </c>
      <c r="AC151" s="303">
        <f>'1_Drive및Motor정보'!$AD$27</f>
        <v>0</v>
      </c>
      <c r="AD151" s="303">
        <f>'1_Drive및Motor정보'!$AD$28</f>
        <v>0</v>
      </c>
      <c r="AE151" s="303">
        <f>'1_Drive및Motor정보'!$AD$29</f>
        <v>0</v>
      </c>
      <c r="AF151" s="303">
        <f>'1_Drive및Motor정보'!$AD$30</f>
        <v>0</v>
      </c>
      <c r="AG151" s="303">
        <f>'1_Drive및Motor정보'!$AD$31</f>
        <v>0</v>
      </c>
      <c r="AH151" s="303">
        <f>'1_Drive및Motor정보'!$AD$32</f>
        <v>0</v>
      </c>
      <c r="AI151" s="303">
        <f>'1_Drive및Motor정보'!$AD$33</f>
        <v>0</v>
      </c>
      <c r="AJ151" s="303">
        <f>'1_Drive및Motor정보'!$AD$34</f>
        <v>0</v>
      </c>
      <c r="AK151" s="303">
        <f>'1_Drive및Motor정보'!$AD$35</f>
        <v>0</v>
      </c>
      <c r="AL151" s="303">
        <f>'1_Drive및Motor정보'!$AD$36</f>
        <v>0</v>
      </c>
      <c r="AM151" s="303">
        <f>'1_Drive및Motor정보'!$AD$37</f>
        <v>0</v>
      </c>
      <c r="AN151" s="303">
        <f>'1_Drive및Motor정보'!$AD$38</f>
        <v>0</v>
      </c>
      <c r="AO151" s="303">
        <f>'1_Drive및Motor정보'!$AD$39</f>
        <v>0</v>
      </c>
      <c r="AP151" s="303">
        <f>'1_Drive및Motor정보'!$AD$40</f>
        <v>0</v>
      </c>
      <c r="AQ151" s="304">
        <f>'1_Drive및Motor정보'!$AD$41</f>
        <v>0</v>
      </c>
    </row>
    <row r="152" spans="2:43" ht="19.95" customHeight="1" x14ac:dyDescent="0.4">
      <c r="B152" s="296">
        <v>149</v>
      </c>
      <c r="C152" s="297" t="s">
        <v>324</v>
      </c>
      <c r="D152" s="297" t="s">
        <v>325</v>
      </c>
      <c r="E152" s="298" t="s">
        <v>1204</v>
      </c>
      <c r="F152" s="299"/>
      <c r="G152" s="311" t="s">
        <v>2321</v>
      </c>
      <c r="H152" s="334" t="s">
        <v>2299</v>
      </c>
      <c r="I152" s="312" t="str">
        <f>IF( AND('1_Drive및Motor정보'!$AA$7="Y",'1_Drive및Motor정보'!$AB$7="INV"),"3 / BrakeOffCtrl","0 / Not used")</f>
        <v>0 / Not used</v>
      </c>
      <c r="J152" s="313" t="str">
        <f>IF( AND('1_Drive및Motor정보'!$AA$8="Y",'1_Drive및Motor정보'!$AB$8="INV"),"3 / BrakeOffCtrl","0 / Not used")</f>
        <v>0 / Not used</v>
      </c>
      <c r="K152" s="313" t="str">
        <f>IF( AND('1_Drive및Motor정보'!$AA$9="Y",'1_Drive및Motor정보'!$AB$9="INV"),"3 / BrakeOffCtrl","0 / Not used")</f>
        <v>0 / Not used</v>
      </c>
      <c r="L152" s="313" t="str">
        <f>IF( AND('1_Drive및Motor정보'!$AA$10="Y",'1_Drive및Motor정보'!$AB$10="INV"),"3 / BrakeOffCtrl","0 / Not used")</f>
        <v>0 / Not used</v>
      </c>
      <c r="M152" s="313" t="str">
        <f>IF( AND('1_Drive및Motor정보'!$AA$11="Y",'1_Drive및Motor정보'!$AB$11="INV"),"3 / BrakeOffCtrl","0 / Not used")</f>
        <v>0 / Not used</v>
      </c>
      <c r="N152" s="313" t="str">
        <f>IF( AND('1_Drive및Motor정보'!$AA$12="Y",'1_Drive및Motor정보'!$AB$12="INV"),"3 / BrakeOffCtrl","0 / Not used")</f>
        <v>0 / Not used</v>
      </c>
      <c r="O152" s="313" t="str">
        <f>IF( AND('1_Drive및Motor정보'!$AA$13="Y",'1_Drive및Motor정보'!$AB$13="INV"),"3 / BrakeOffCtrl","0 / Not used")</f>
        <v>0 / Not used</v>
      </c>
      <c r="P152" s="313" t="str">
        <f>IF( AND('1_Drive및Motor정보'!$AA$14="Y",'1_Drive및Motor정보'!$AB$14="INV"),"3 / BrakeOffCtrl","0 / Not used")</f>
        <v>0 / Not used</v>
      </c>
      <c r="Q152" s="313" t="str">
        <f>IF( AND('1_Drive및Motor정보'!$AA$15="Y",'1_Drive및Motor정보'!$AB$15="INV"),"3 / BrakeOffCtrl","0 / Not used")</f>
        <v>0 / Not used</v>
      </c>
      <c r="R152" s="313" t="str">
        <f>IF( AND('1_Drive및Motor정보'!$AA$16="Y",'1_Drive및Motor정보'!$AB$16="INV"),"3 / BrakeOffCtrl","0 / Not used")</f>
        <v>0 / Not used</v>
      </c>
      <c r="S152" s="313" t="str">
        <f>IF( AND('1_Drive및Motor정보'!$AA$17="Y",'1_Drive및Motor정보'!$AB$17="INV"),"3 / BrakeOffCtrl","0 / Not used")</f>
        <v>0 / Not used</v>
      </c>
      <c r="T152" s="313" t="str">
        <f>IF( AND('1_Drive및Motor정보'!$AA$18="Y",'1_Drive및Motor정보'!$AB$18="INV"),"3 / BrakeOffCtrl","0 / Not used")</f>
        <v>0 / Not used</v>
      </c>
      <c r="U152" s="313" t="str">
        <f>IF( AND('1_Drive및Motor정보'!$AA$19="Y",'1_Drive및Motor정보'!$AB$19="INV"),"3 / BrakeOffCtrl","0 / Not used")</f>
        <v>0 / Not used</v>
      </c>
      <c r="V152" s="313" t="str">
        <f>IF( AND('1_Drive및Motor정보'!$AA$20="Y",'1_Drive및Motor정보'!$AB$20="INV"),"3 / BrakeOffCtrl","0 / Not used")</f>
        <v>0 / Not used</v>
      </c>
      <c r="W152" s="313" t="str">
        <f>IF( AND('1_Drive및Motor정보'!$AA$21="Y",'1_Drive및Motor정보'!$AB$21="INV"),"3 / BrakeOffCtrl","0 / Not used")</f>
        <v>0 / Not used</v>
      </c>
      <c r="X152" s="313" t="str">
        <f>IF( AND('1_Drive및Motor정보'!$AA$22="Y",'1_Drive및Motor정보'!$AB$22="INV"),"3 / BrakeOffCtrl","0 / Not used")</f>
        <v>0 / Not used</v>
      </c>
      <c r="Y152" s="313" t="str">
        <f>IF( AND('1_Drive및Motor정보'!$AA$23="Y",'1_Drive및Motor정보'!$AB$23="INV"),"3 / BrakeOffCtrl","0 / Not used")</f>
        <v>0 / Not used</v>
      </c>
      <c r="Z152" s="313" t="str">
        <f>IF( AND('1_Drive및Motor정보'!$AA$24="Y",'1_Drive및Motor정보'!$AB$24="INV"),"3 / BrakeOffCtrl","0 / Not used")</f>
        <v>0 / Not used</v>
      </c>
      <c r="AA152" s="313" t="str">
        <f>IF( AND('1_Drive및Motor정보'!$AA$25="Y",'1_Drive및Motor정보'!$AB$25="INV"),"3 / BrakeOffCtrl","0 / Not used")</f>
        <v>0 / Not used</v>
      </c>
      <c r="AB152" s="313" t="str">
        <f>IF( AND('1_Drive및Motor정보'!$AA$26="Y",'1_Drive및Motor정보'!$AB$26="INV"),"3 / BrakeOffCtrl","0 / Not used")</f>
        <v>0 / Not used</v>
      </c>
      <c r="AC152" s="313" t="str">
        <f>IF( AND('1_Drive및Motor정보'!$AA$27="Y",'1_Drive및Motor정보'!$AB$27="INV"),"3 / BrakeOffCtrl","0 / Not used")</f>
        <v>0 / Not used</v>
      </c>
      <c r="AD152" s="313" t="str">
        <f>IF( AND('1_Drive및Motor정보'!$AA$28="Y",'1_Drive및Motor정보'!$AB$28="INV"),"3 / BrakeOffCtrl","0 / Not used")</f>
        <v>0 / Not used</v>
      </c>
      <c r="AE152" s="313" t="str">
        <f>IF( AND('1_Drive및Motor정보'!$AA$29="Y",'1_Drive및Motor정보'!$AB$29="INV"),"3 / BrakeOffCtrl","0 / Not used")</f>
        <v>0 / Not used</v>
      </c>
      <c r="AF152" s="313" t="str">
        <f>IF( AND('1_Drive및Motor정보'!$AA$30="Y",'1_Drive및Motor정보'!$AB$30="INV"),"3 / BrakeOffCtrl","0 / Not used")</f>
        <v>0 / Not used</v>
      </c>
      <c r="AG152" s="313" t="str">
        <f>IF( AND('1_Drive및Motor정보'!$AA$31="Y",'1_Drive및Motor정보'!$AB$31="INV"),"3 / BrakeOffCtrl","0 / Not used")</f>
        <v>0 / Not used</v>
      </c>
      <c r="AH152" s="313" t="str">
        <f>IF( AND('1_Drive및Motor정보'!$AA$32="Y",'1_Drive및Motor정보'!$AB$32="INV"),"3 / BrakeOffCtrl","0 / Not used")</f>
        <v>0 / Not used</v>
      </c>
      <c r="AI152" s="313" t="str">
        <f>IF( AND('1_Drive및Motor정보'!$AA$33="Y",'1_Drive및Motor정보'!$AB$33="INV"),"3 / BrakeOffCtrl","0 / Not used")</f>
        <v>0 / Not used</v>
      </c>
      <c r="AJ152" s="313" t="str">
        <f>IF( AND('1_Drive및Motor정보'!$AA$34="Y",'1_Drive및Motor정보'!$AB$34="INV"),"3 / BrakeOffCtrl","0 / Not used")</f>
        <v>0 / Not used</v>
      </c>
      <c r="AK152" s="313" t="str">
        <f>IF( AND('1_Drive및Motor정보'!$AA$35="Y",'1_Drive및Motor정보'!$AB$35="INV"),"3 / BrakeOffCtrl","0 / Not used")</f>
        <v>0 / Not used</v>
      </c>
      <c r="AL152" s="313" t="str">
        <f>IF( AND('1_Drive및Motor정보'!$AA$36="Y",'1_Drive및Motor정보'!$AB$36="INV"),"3 / BrakeOffCtrl","0 / Not used")</f>
        <v>0 / Not used</v>
      </c>
      <c r="AM152" s="313" t="str">
        <f>IF( AND('1_Drive및Motor정보'!$AA$37="Y",'1_Drive및Motor정보'!$AB$37="INV"),"3 / BrakeOffCtrl","0 / Not used")</f>
        <v>0 / Not used</v>
      </c>
      <c r="AN152" s="313" t="str">
        <f>IF( AND('1_Drive및Motor정보'!$AA$38="Y",'1_Drive및Motor정보'!$AB$38="INV"),"3 / BrakeOffCtrl","0 / Not used")</f>
        <v>0 / Not used</v>
      </c>
      <c r="AO152" s="313" t="str">
        <f>IF( AND('1_Drive및Motor정보'!$AA$39="Y",'1_Drive및Motor정보'!$AB$39="INV"),"3 / BrakeOffCtrl","0 / Not used")</f>
        <v>0 / Not used</v>
      </c>
      <c r="AP152" s="313" t="str">
        <f>IF( AND('1_Drive및Motor정보'!$AA$40="Y",'1_Drive및Motor정보'!$AB$40="INV"),"3 / BrakeOffCtrl","0 / Not used")</f>
        <v>0 / Not used</v>
      </c>
      <c r="AQ152" s="314" t="str">
        <f>IF( AND('1_Drive및Motor정보'!$AA$41="Y",'1_Drive및Motor정보'!$AB$41="INV"),"3 / BrakeOffCtrl","0 / Not used")</f>
        <v>0 / Not used</v>
      </c>
    </row>
    <row r="153" spans="2:43" ht="19.95" customHeight="1" x14ac:dyDescent="0.4">
      <c r="B153" s="296">
        <v>150</v>
      </c>
      <c r="C153" s="297" t="s">
        <v>326</v>
      </c>
      <c r="D153" s="297" t="s">
        <v>327</v>
      </c>
      <c r="E153" s="298" t="s">
        <v>1205</v>
      </c>
      <c r="F153" s="299" t="s">
        <v>2</v>
      </c>
      <c r="G153" s="300">
        <v>0</v>
      </c>
      <c r="H153" s="301" t="s">
        <v>2301</v>
      </c>
      <c r="I153" s="302">
        <f>'1_Drive및Motor정보'!$AC$7</f>
        <v>0</v>
      </c>
      <c r="J153" s="303">
        <f>'1_Drive및Motor정보'!$AC$8</f>
        <v>0</v>
      </c>
      <c r="K153" s="303">
        <f>'1_Drive및Motor정보'!$AC$9</f>
        <v>0</v>
      </c>
      <c r="L153" s="303">
        <f>'1_Drive및Motor정보'!$AC$10</f>
        <v>0</v>
      </c>
      <c r="M153" s="303">
        <f>'1_Drive및Motor정보'!$AC$11</f>
        <v>0</v>
      </c>
      <c r="N153" s="303">
        <f>'1_Drive및Motor정보'!$AC$12</f>
        <v>0</v>
      </c>
      <c r="O153" s="303">
        <f>'1_Drive및Motor정보'!$AC$13</f>
        <v>0</v>
      </c>
      <c r="P153" s="303">
        <f>'1_Drive및Motor정보'!$AC$14</f>
        <v>0</v>
      </c>
      <c r="Q153" s="303">
        <f>'1_Drive및Motor정보'!$AC$15</f>
        <v>0</v>
      </c>
      <c r="R153" s="303">
        <f>'1_Drive및Motor정보'!$AC$16</f>
        <v>0</v>
      </c>
      <c r="S153" s="303">
        <f>'1_Drive및Motor정보'!$AC$17</f>
        <v>0</v>
      </c>
      <c r="T153" s="303">
        <f>'1_Drive및Motor정보'!$AC$18</f>
        <v>0</v>
      </c>
      <c r="U153" s="303">
        <f>'1_Drive및Motor정보'!$AC$19</f>
        <v>0</v>
      </c>
      <c r="V153" s="303">
        <f>'1_Drive및Motor정보'!$AC$20</f>
        <v>0</v>
      </c>
      <c r="W153" s="303">
        <f>'1_Drive및Motor정보'!$AC$21</f>
        <v>0</v>
      </c>
      <c r="X153" s="303">
        <f>'1_Drive및Motor정보'!$AC$22</f>
        <v>0</v>
      </c>
      <c r="Y153" s="303">
        <f>'1_Drive및Motor정보'!$AC$23</f>
        <v>0</v>
      </c>
      <c r="Z153" s="303">
        <f>'1_Drive및Motor정보'!$AC$24</f>
        <v>0</v>
      </c>
      <c r="AA153" s="303">
        <f>'1_Drive및Motor정보'!$AC$25</f>
        <v>0</v>
      </c>
      <c r="AB153" s="303">
        <f>'1_Drive및Motor정보'!$AC$26</f>
        <v>0</v>
      </c>
      <c r="AC153" s="303">
        <f>'1_Drive및Motor정보'!$AC$27</f>
        <v>0</v>
      </c>
      <c r="AD153" s="303">
        <f>'1_Drive및Motor정보'!$AC$28</f>
        <v>0</v>
      </c>
      <c r="AE153" s="303">
        <f>'1_Drive및Motor정보'!$AC$29</f>
        <v>0</v>
      </c>
      <c r="AF153" s="303">
        <f>'1_Drive및Motor정보'!$AC$30</f>
        <v>0</v>
      </c>
      <c r="AG153" s="303">
        <f>'1_Drive및Motor정보'!$AC$31</f>
        <v>0</v>
      </c>
      <c r="AH153" s="303">
        <f>'1_Drive및Motor정보'!$AC$32</f>
        <v>0</v>
      </c>
      <c r="AI153" s="303">
        <f>'1_Drive및Motor정보'!$AC$33</f>
        <v>0</v>
      </c>
      <c r="AJ153" s="303">
        <f>'1_Drive및Motor정보'!$AC$34</f>
        <v>0</v>
      </c>
      <c r="AK153" s="303">
        <f>'1_Drive및Motor정보'!$AC$35</f>
        <v>0</v>
      </c>
      <c r="AL153" s="303">
        <f>'1_Drive및Motor정보'!$AC$36</f>
        <v>0</v>
      </c>
      <c r="AM153" s="303">
        <f>'1_Drive및Motor정보'!$AC$37</f>
        <v>0</v>
      </c>
      <c r="AN153" s="303">
        <f>'1_Drive및Motor정보'!$AC$38</f>
        <v>0</v>
      </c>
      <c r="AO153" s="303">
        <f>'1_Drive및Motor정보'!$AC$39</f>
        <v>0</v>
      </c>
      <c r="AP153" s="303">
        <f>'1_Drive및Motor정보'!$AC$40</f>
        <v>0</v>
      </c>
      <c r="AQ153" s="304">
        <f>'1_Drive및Motor정보'!$AC$41</f>
        <v>0</v>
      </c>
    </row>
    <row r="154" spans="2:43" ht="19.95" customHeight="1" x14ac:dyDescent="0.4">
      <c r="B154" s="296">
        <v>151</v>
      </c>
      <c r="C154" s="297" t="s">
        <v>328</v>
      </c>
      <c r="D154" s="297" t="s">
        <v>329</v>
      </c>
      <c r="E154" s="298" t="s">
        <v>1206</v>
      </c>
      <c r="F154" s="299"/>
      <c r="G154" s="316" t="s">
        <v>2321</v>
      </c>
      <c r="H154" s="334"/>
      <c r="I154" s="281" t="s">
        <v>61</v>
      </c>
      <c r="J154" s="282" t="s">
        <v>61</v>
      </c>
      <c r="K154" s="282" t="s">
        <v>61</v>
      </c>
      <c r="L154" s="282" t="s">
        <v>61</v>
      </c>
      <c r="M154" s="282" t="s">
        <v>61</v>
      </c>
      <c r="N154" s="282" t="s">
        <v>61</v>
      </c>
      <c r="O154" s="282" t="s">
        <v>61</v>
      </c>
      <c r="P154" s="282" t="s">
        <v>61</v>
      </c>
      <c r="Q154" s="282" t="s">
        <v>61</v>
      </c>
      <c r="R154" s="282" t="s">
        <v>61</v>
      </c>
      <c r="S154" s="282" t="s">
        <v>61</v>
      </c>
      <c r="T154" s="282" t="s">
        <v>61</v>
      </c>
      <c r="U154" s="282" t="s">
        <v>61</v>
      </c>
      <c r="V154" s="282" t="s">
        <v>61</v>
      </c>
      <c r="W154" s="282" t="s">
        <v>61</v>
      </c>
      <c r="X154" s="282" t="s">
        <v>61</v>
      </c>
      <c r="Y154" s="282" t="s">
        <v>61</v>
      </c>
      <c r="Z154" s="282" t="s">
        <v>61</v>
      </c>
      <c r="AA154" s="282" t="s">
        <v>61</v>
      </c>
      <c r="AB154" s="282" t="s">
        <v>61</v>
      </c>
      <c r="AC154" s="282" t="s">
        <v>61</v>
      </c>
      <c r="AD154" s="282" t="s">
        <v>61</v>
      </c>
      <c r="AE154" s="282" t="s">
        <v>61</v>
      </c>
      <c r="AF154" s="282" t="s">
        <v>61</v>
      </c>
      <c r="AG154" s="282" t="s">
        <v>61</v>
      </c>
      <c r="AH154" s="282" t="s">
        <v>61</v>
      </c>
      <c r="AI154" s="282" t="s">
        <v>61</v>
      </c>
      <c r="AJ154" s="282" t="s">
        <v>61</v>
      </c>
      <c r="AK154" s="282" t="s">
        <v>61</v>
      </c>
      <c r="AL154" s="282" t="s">
        <v>61</v>
      </c>
      <c r="AM154" s="282" t="s">
        <v>61</v>
      </c>
      <c r="AN154" s="282" t="s">
        <v>61</v>
      </c>
      <c r="AO154" s="282" t="s">
        <v>61</v>
      </c>
      <c r="AP154" s="282" t="s">
        <v>61</v>
      </c>
      <c r="AQ154" s="283" t="s">
        <v>61</v>
      </c>
    </row>
    <row r="155" spans="2:43" ht="19.95" customHeight="1" x14ac:dyDescent="0.4">
      <c r="B155" s="296">
        <v>152</v>
      </c>
      <c r="C155" s="297" t="s">
        <v>330</v>
      </c>
      <c r="D155" s="297" t="s">
        <v>331</v>
      </c>
      <c r="E155" s="298" t="s">
        <v>1208</v>
      </c>
      <c r="F155" s="299" t="s">
        <v>64</v>
      </c>
      <c r="G155" s="333">
        <v>100</v>
      </c>
      <c r="H155" s="306"/>
      <c r="I155" s="399">
        <v>100</v>
      </c>
      <c r="J155" s="400">
        <v>100</v>
      </c>
      <c r="K155" s="400">
        <v>100</v>
      </c>
      <c r="L155" s="400">
        <v>100</v>
      </c>
      <c r="M155" s="400">
        <v>100</v>
      </c>
      <c r="N155" s="400">
        <v>100</v>
      </c>
      <c r="O155" s="400">
        <v>100</v>
      </c>
      <c r="P155" s="400">
        <v>100</v>
      </c>
      <c r="Q155" s="400">
        <v>100</v>
      </c>
      <c r="R155" s="400">
        <v>100</v>
      </c>
      <c r="S155" s="400">
        <v>100</v>
      </c>
      <c r="T155" s="400">
        <v>100</v>
      </c>
      <c r="U155" s="400">
        <v>100</v>
      </c>
      <c r="V155" s="400">
        <v>100</v>
      </c>
      <c r="W155" s="400">
        <v>100</v>
      </c>
      <c r="X155" s="400">
        <v>100</v>
      </c>
      <c r="Y155" s="400">
        <v>100</v>
      </c>
      <c r="Z155" s="400">
        <v>100</v>
      </c>
      <c r="AA155" s="400">
        <v>100</v>
      </c>
      <c r="AB155" s="400">
        <v>100</v>
      </c>
      <c r="AC155" s="400">
        <v>100</v>
      </c>
      <c r="AD155" s="400">
        <v>100</v>
      </c>
      <c r="AE155" s="400">
        <v>100</v>
      </c>
      <c r="AF155" s="400">
        <v>100</v>
      </c>
      <c r="AG155" s="400">
        <v>100</v>
      </c>
      <c r="AH155" s="400">
        <v>100</v>
      </c>
      <c r="AI155" s="400">
        <v>100</v>
      </c>
      <c r="AJ155" s="400">
        <v>100</v>
      </c>
      <c r="AK155" s="400">
        <v>100</v>
      </c>
      <c r="AL155" s="400">
        <v>100</v>
      </c>
      <c r="AM155" s="400">
        <v>100</v>
      </c>
      <c r="AN155" s="400">
        <v>100</v>
      </c>
      <c r="AO155" s="400">
        <v>100</v>
      </c>
      <c r="AP155" s="400">
        <v>100</v>
      </c>
      <c r="AQ155" s="401">
        <v>100</v>
      </c>
    </row>
    <row r="156" spans="2:43" ht="19.95" customHeight="1" x14ac:dyDescent="0.4">
      <c r="B156" s="296">
        <v>153</v>
      </c>
      <c r="C156" s="297" t="s">
        <v>332</v>
      </c>
      <c r="D156" s="297" t="s">
        <v>333</v>
      </c>
      <c r="E156" s="298" t="s">
        <v>1209</v>
      </c>
      <c r="F156" s="299"/>
      <c r="G156" s="316" t="s">
        <v>2321</v>
      </c>
      <c r="H156" s="334"/>
      <c r="I156" s="281" t="s">
        <v>61</v>
      </c>
      <c r="J156" s="282" t="s">
        <v>61</v>
      </c>
      <c r="K156" s="282" t="s">
        <v>61</v>
      </c>
      <c r="L156" s="282" t="s">
        <v>61</v>
      </c>
      <c r="M156" s="282" t="s">
        <v>61</v>
      </c>
      <c r="N156" s="282" t="s">
        <v>61</v>
      </c>
      <c r="O156" s="282" t="s">
        <v>61</v>
      </c>
      <c r="P156" s="282" t="s">
        <v>61</v>
      </c>
      <c r="Q156" s="282" t="s">
        <v>61</v>
      </c>
      <c r="R156" s="282" t="s">
        <v>61</v>
      </c>
      <c r="S156" s="282" t="s">
        <v>61</v>
      </c>
      <c r="T156" s="282" t="s">
        <v>61</v>
      </c>
      <c r="U156" s="282" t="s">
        <v>61</v>
      </c>
      <c r="V156" s="282" t="s">
        <v>61</v>
      </c>
      <c r="W156" s="282" t="s">
        <v>61</v>
      </c>
      <c r="X156" s="282" t="s">
        <v>61</v>
      </c>
      <c r="Y156" s="282" t="s">
        <v>61</v>
      </c>
      <c r="Z156" s="282" t="s">
        <v>61</v>
      </c>
      <c r="AA156" s="282" t="s">
        <v>61</v>
      </c>
      <c r="AB156" s="282" t="s">
        <v>61</v>
      </c>
      <c r="AC156" s="282" t="s">
        <v>61</v>
      </c>
      <c r="AD156" s="282" t="s">
        <v>61</v>
      </c>
      <c r="AE156" s="282" t="s">
        <v>61</v>
      </c>
      <c r="AF156" s="282" t="s">
        <v>61</v>
      </c>
      <c r="AG156" s="282" t="s">
        <v>61</v>
      </c>
      <c r="AH156" s="282" t="s">
        <v>61</v>
      </c>
      <c r="AI156" s="282" t="s">
        <v>61</v>
      </c>
      <c r="AJ156" s="282" t="s">
        <v>61</v>
      </c>
      <c r="AK156" s="282" t="s">
        <v>61</v>
      </c>
      <c r="AL156" s="282" t="s">
        <v>61</v>
      </c>
      <c r="AM156" s="282" t="s">
        <v>61</v>
      </c>
      <c r="AN156" s="282" t="s">
        <v>61</v>
      </c>
      <c r="AO156" s="282" t="s">
        <v>61</v>
      </c>
      <c r="AP156" s="282" t="s">
        <v>61</v>
      </c>
      <c r="AQ156" s="283" t="s">
        <v>61</v>
      </c>
    </row>
    <row r="157" spans="2:43" ht="19.95" customHeight="1" x14ac:dyDescent="0.4">
      <c r="B157" s="296">
        <v>154</v>
      </c>
      <c r="C157" s="297" t="s">
        <v>334</v>
      </c>
      <c r="D157" s="297" t="s">
        <v>335</v>
      </c>
      <c r="E157" s="298" t="s">
        <v>1210</v>
      </c>
      <c r="F157" s="299" t="s">
        <v>64</v>
      </c>
      <c r="G157" s="333">
        <v>0</v>
      </c>
      <c r="H157" s="306"/>
      <c r="I157" s="399">
        <v>0</v>
      </c>
      <c r="J157" s="400">
        <v>0</v>
      </c>
      <c r="K157" s="400">
        <v>0</v>
      </c>
      <c r="L157" s="400">
        <v>0</v>
      </c>
      <c r="M157" s="400">
        <v>0</v>
      </c>
      <c r="N157" s="400">
        <v>0</v>
      </c>
      <c r="O157" s="400">
        <v>0</v>
      </c>
      <c r="P157" s="400">
        <v>0</v>
      </c>
      <c r="Q157" s="400">
        <v>0</v>
      </c>
      <c r="R157" s="400">
        <v>0</v>
      </c>
      <c r="S157" s="400">
        <v>0</v>
      </c>
      <c r="T157" s="400">
        <v>0</v>
      </c>
      <c r="U157" s="400">
        <v>0</v>
      </c>
      <c r="V157" s="400">
        <v>0</v>
      </c>
      <c r="W157" s="400">
        <v>0</v>
      </c>
      <c r="X157" s="400">
        <v>0</v>
      </c>
      <c r="Y157" s="400">
        <v>0</v>
      </c>
      <c r="Z157" s="400">
        <v>0</v>
      </c>
      <c r="AA157" s="400">
        <v>0</v>
      </c>
      <c r="AB157" s="400">
        <v>0</v>
      </c>
      <c r="AC157" s="400">
        <v>0</v>
      </c>
      <c r="AD157" s="400">
        <v>0</v>
      </c>
      <c r="AE157" s="400">
        <v>0</v>
      </c>
      <c r="AF157" s="400">
        <v>0</v>
      </c>
      <c r="AG157" s="400">
        <v>0</v>
      </c>
      <c r="AH157" s="400">
        <v>0</v>
      </c>
      <c r="AI157" s="400">
        <v>0</v>
      </c>
      <c r="AJ157" s="400">
        <v>0</v>
      </c>
      <c r="AK157" s="400">
        <v>0</v>
      </c>
      <c r="AL157" s="400">
        <v>0</v>
      </c>
      <c r="AM157" s="400">
        <v>0</v>
      </c>
      <c r="AN157" s="400">
        <v>0</v>
      </c>
      <c r="AO157" s="400">
        <v>0</v>
      </c>
      <c r="AP157" s="400">
        <v>0</v>
      </c>
      <c r="AQ157" s="401">
        <v>0</v>
      </c>
    </row>
    <row r="158" spans="2:43" ht="19.95" customHeight="1" x14ac:dyDescent="0.4">
      <c r="B158" s="296">
        <v>155</v>
      </c>
      <c r="C158" s="297" t="s">
        <v>336</v>
      </c>
      <c r="D158" s="297" t="s">
        <v>337</v>
      </c>
      <c r="E158" s="298" t="s">
        <v>1211</v>
      </c>
      <c r="F158" s="299" t="s">
        <v>7</v>
      </c>
      <c r="G158" s="305">
        <v>0.5</v>
      </c>
      <c r="H158" s="306" t="s">
        <v>2302</v>
      </c>
      <c r="I158" s="307">
        <f>'1_Drive및Motor정보'!$AE$7</f>
        <v>0</v>
      </c>
      <c r="J158" s="308">
        <f>'1_Drive및Motor정보'!$AE$8</f>
        <v>0</v>
      </c>
      <c r="K158" s="308">
        <f>'1_Drive및Motor정보'!$AE$9</f>
        <v>0</v>
      </c>
      <c r="L158" s="308">
        <f>'1_Drive및Motor정보'!$AE$10</f>
        <v>0</v>
      </c>
      <c r="M158" s="308">
        <f>'1_Drive및Motor정보'!$AE$11</f>
        <v>0</v>
      </c>
      <c r="N158" s="308">
        <f>'1_Drive및Motor정보'!$AE$12</f>
        <v>0</v>
      </c>
      <c r="O158" s="308">
        <f>'1_Drive및Motor정보'!$AE$13</f>
        <v>0</v>
      </c>
      <c r="P158" s="308">
        <f>'1_Drive및Motor정보'!$AE$14</f>
        <v>0</v>
      </c>
      <c r="Q158" s="308">
        <f>'1_Drive및Motor정보'!$AE$15</f>
        <v>0</v>
      </c>
      <c r="R158" s="308">
        <f>'1_Drive및Motor정보'!$AE$16</f>
        <v>0</v>
      </c>
      <c r="S158" s="308">
        <f>'1_Drive및Motor정보'!$AE$17</f>
        <v>0</v>
      </c>
      <c r="T158" s="308">
        <f>'1_Drive및Motor정보'!$AE$18</f>
        <v>0</v>
      </c>
      <c r="U158" s="308">
        <f>'1_Drive및Motor정보'!$AE$19</f>
        <v>0</v>
      </c>
      <c r="V158" s="308">
        <f>'1_Drive및Motor정보'!$AE$20</f>
        <v>0</v>
      </c>
      <c r="W158" s="308">
        <f>'1_Drive및Motor정보'!$AE$21</f>
        <v>0</v>
      </c>
      <c r="X158" s="308">
        <f>'1_Drive및Motor정보'!$AE$22</f>
        <v>0</v>
      </c>
      <c r="Y158" s="308">
        <f>'1_Drive및Motor정보'!$AE$23</f>
        <v>0</v>
      </c>
      <c r="Z158" s="308">
        <f>'1_Drive및Motor정보'!$AE$24</f>
        <v>0</v>
      </c>
      <c r="AA158" s="308">
        <f>'1_Drive및Motor정보'!$AE$25</f>
        <v>0</v>
      </c>
      <c r="AB158" s="308">
        <f>'1_Drive및Motor정보'!$AE$26</f>
        <v>0</v>
      </c>
      <c r="AC158" s="308">
        <f>'1_Drive및Motor정보'!$AE$27</f>
        <v>0</v>
      </c>
      <c r="AD158" s="308">
        <f>'1_Drive및Motor정보'!$AE$28</f>
        <v>0</v>
      </c>
      <c r="AE158" s="308">
        <f>'1_Drive및Motor정보'!$AE$29</f>
        <v>0</v>
      </c>
      <c r="AF158" s="308">
        <f>'1_Drive및Motor정보'!$AE$30</f>
        <v>0</v>
      </c>
      <c r="AG158" s="308">
        <f>'1_Drive및Motor정보'!$AE$31</f>
        <v>0</v>
      </c>
      <c r="AH158" s="308">
        <f>'1_Drive및Motor정보'!$AE$32</f>
        <v>0</v>
      </c>
      <c r="AI158" s="308">
        <f>'1_Drive및Motor정보'!$AE$33</f>
        <v>0</v>
      </c>
      <c r="AJ158" s="308">
        <f>'1_Drive및Motor정보'!$AE$34</f>
        <v>0</v>
      </c>
      <c r="AK158" s="308">
        <f>'1_Drive및Motor정보'!$AE$35</f>
        <v>0</v>
      </c>
      <c r="AL158" s="308">
        <f>'1_Drive및Motor정보'!$AE$36</f>
        <v>0</v>
      </c>
      <c r="AM158" s="308">
        <f>'1_Drive및Motor정보'!$AE$37</f>
        <v>0</v>
      </c>
      <c r="AN158" s="308">
        <f>'1_Drive및Motor정보'!$AE$38</f>
        <v>0</v>
      </c>
      <c r="AO158" s="308">
        <f>'1_Drive및Motor정보'!$AE$39</f>
        <v>0</v>
      </c>
      <c r="AP158" s="308">
        <f>'1_Drive및Motor정보'!$AE$40</f>
        <v>0</v>
      </c>
      <c r="AQ158" s="309">
        <f>'1_Drive및Motor정보'!$AE$41</f>
        <v>0</v>
      </c>
    </row>
    <row r="159" spans="2:43" ht="34.799999999999997" x14ac:dyDescent="0.4">
      <c r="B159" s="296">
        <v>156</v>
      </c>
      <c r="C159" s="297" t="s">
        <v>338</v>
      </c>
      <c r="D159" s="297" t="s">
        <v>339</v>
      </c>
      <c r="E159" s="298" t="s">
        <v>1212</v>
      </c>
      <c r="F159" s="299" t="s">
        <v>7</v>
      </c>
      <c r="G159" s="305">
        <v>1.5</v>
      </c>
      <c r="H159" s="402" t="s">
        <v>2305</v>
      </c>
      <c r="I159" s="307">
        <f>'1_Drive및Motor정보'!$AF$7</f>
        <v>30</v>
      </c>
      <c r="J159" s="308">
        <f>'1_Drive및Motor정보'!$AF$8</f>
        <v>30</v>
      </c>
      <c r="K159" s="308">
        <f>'1_Drive및Motor정보'!$AF$9</f>
        <v>3</v>
      </c>
      <c r="L159" s="308">
        <f>'1_Drive및Motor정보'!$AF$10</f>
        <v>3</v>
      </c>
      <c r="M159" s="308">
        <f>'1_Drive및Motor정보'!$AF$11</f>
        <v>3</v>
      </c>
      <c r="N159" s="308">
        <f>'1_Drive및Motor정보'!$AF$12</f>
        <v>3</v>
      </c>
      <c r="O159" s="308">
        <f>'1_Drive및Motor정보'!$AF$13</f>
        <v>3</v>
      </c>
      <c r="P159" s="308">
        <f>'1_Drive및Motor정보'!$AF$14</f>
        <v>3</v>
      </c>
      <c r="Q159" s="308">
        <f>'1_Drive및Motor정보'!$AF$15</f>
        <v>3</v>
      </c>
      <c r="R159" s="308">
        <f>'1_Drive및Motor정보'!$AF$16</f>
        <v>3</v>
      </c>
      <c r="S159" s="308">
        <f>'1_Drive및Motor정보'!$AF$17</f>
        <v>3</v>
      </c>
      <c r="T159" s="308">
        <f>'1_Drive및Motor정보'!$AF$18</f>
        <v>3</v>
      </c>
      <c r="U159" s="308">
        <f>'1_Drive및Motor정보'!$AF$19</f>
        <v>3</v>
      </c>
      <c r="V159" s="308">
        <f>'1_Drive및Motor정보'!$AF$20</f>
        <v>3</v>
      </c>
      <c r="W159" s="308">
        <f>'1_Drive및Motor정보'!$AF$21</f>
        <v>3</v>
      </c>
      <c r="X159" s="308">
        <f>'1_Drive및Motor정보'!$AF$22</f>
        <v>3</v>
      </c>
      <c r="Y159" s="308">
        <f>'1_Drive및Motor정보'!$AF$23</f>
        <v>3</v>
      </c>
      <c r="Z159" s="308">
        <f>'1_Drive및Motor정보'!$AF$24</f>
        <v>3</v>
      </c>
      <c r="AA159" s="308">
        <f>'1_Drive및Motor정보'!$AF$25</f>
        <v>3</v>
      </c>
      <c r="AB159" s="308">
        <f>'1_Drive및Motor정보'!$AF$26</f>
        <v>3</v>
      </c>
      <c r="AC159" s="308">
        <f>'1_Drive및Motor정보'!$AF$27</f>
        <v>3</v>
      </c>
      <c r="AD159" s="308">
        <f>'1_Drive및Motor정보'!$AF$28</f>
        <v>3</v>
      </c>
      <c r="AE159" s="308">
        <f>'1_Drive및Motor정보'!$AF$29</f>
        <v>3</v>
      </c>
      <c r="AF159" s="308">
        <f>'1_Drive및Motor정보'!$AF$30</f>
        <v>3</v>
      </c>
      <c r="AG159" s="308">
        <f>'1_Drive및Motor정보'!$AF$31</f>
        <v>3</v>
      </c>
      <c r="AH159" s="308">
        <f>'1_Drive및Motor정보'!$AF$32</f>
        <v>3</v>
      </c>
      <c r="AI159" s="308">
        <f>'1_Drive및Motor정보'!$AF$33</f>
        <v>3</v>
      </c>
      <c r="AJ159" s="308">
        <f>'1_Drive및Motor정보'!$AF$34</f>
        <v>3</v>
      </c>
      <c r="AK159" s="308">
        <f>'1_Drive및Motor정보'!$AF$35</f>
        <v>3</v>
      </c>
      <c r="AL159" s="308">
        <f>'1_Drive및Motor정보'!$AF$36</f>
        <v>3</v>
      </c>
      <c r="AM159" s="308">
        <f>'1_Drive및Motor정보'!$AF$37</f>
        <v>3</v>
      </c>
      <c r="AN159" s="308">
        <f>'1_Drive및Motor정보'!$AF$38</f>
        <v>3</v>
      </c>
      <c r="AO159" s="308">
        <f>'1_Drive및Motor정보'!$AF$39</f>
        <v>3</v>
      </c>
      <c r="AP159" s="308">
        <f>'1_Drive및Motor정보'!$AF$40</f>
        <v>3</v>
      </c>
      <c r="AQ159" s="309">
        <f>'1_Drive및Motor정보'!$AF$41</f>
        <v>3</v>
      </c>
    </row>
    <row r="160" spans="2:43" ht="19.95" customHeight="1" x14ac:dyDescent="0.4">
      <c r="B160" s="296">
        <v>157</v>
      </c>
      <c r="C160" s="297" t="s">
        <v>340</v>
      </c>
      <c r="D160" s="297" t="s">
        <v>297</v>
      </c>
      <c r="E160" s="298" t="s">
        <v>1213</v>
      </c>
      <c r="F160" s="299"/>
      <c r="G160" s="316" t="s">
        <v>2321</v>
      </c>
      <c r="H160" s="334"/>
      <c r="I160" s="281" t="s">
        <v>61</v>
      </c>
      <c r="J160" s="282" t="s">
        <v>61</v>
      </c>
      <c r="K160" s="282" t="s">
        <v>61</v>
      </c>
      <c r="L160" s="282" t="s">
        <v>61</v>
      </c>
      <c r="M160" s="282" t="s">
        <v>61</v>
      </c>
      <c r="N160" s="282" t="s">
        <v>61</v>
      </c>
      <c r="O160" s="282" t="s">
        <v>61</v>
      </c>
      <c r="P160" s="282" t="s">
        <v>61</v>
      </c>
      <c r="Q160" s="282" t="s">
        <v>61</v>
      </c>
      <c r="R160" s="282" t="s">
        <v>61</v>
      </c>
      <c r="S160" s="282" t="s">
        <v>61</v>
      </c>
      <c r="T160" s="282" t="s">
        <v>61</v>
      </c>
      <c r="U160" s="282" t="s">
        <v>61</v>
      </c>
      <c r="V160" s="282" t="s">
        <v>61</v>
      </c>
      <c r="W160" s="282" t="s">
        <v>61</v>
      </c>
      <c r="X160" s="282" t="s">
        <v>61</v>
      </c>
      <c r="Y160" s="282" t="s">
        <v>61</v>
      </c>
      <c r="Z160" s="282" t="s">
        <v>61</v>
      </c>
      <c r="AA160" s="282" t="s">
        <v>61</v>
      </c>
      <c r="AB160" s="282" t="s">
        <v>61</v>
      </c>
      <c r="AC160" s="282" t="s">
        <v>61</v>
      </c>
      <c r="AD160" s="282" t="s">
        <v>61</v>
      </c>
      <c r="AE160" s="282" t="s">
        <v>61</v>
      </c>
      <c r="AF160" s="282" t="s">
        <v>61</v>
      </c>
      <c r="AG160" s="282" t="s">
        <v>61</v>
      </c>
      <c r="AH160" s="282" t="s">
        <v>61</v>
      </c>
      <c r="AI160" s="282" t="s">
        <v>61</v>
      </c>
      <c r="AJ160" s="282" t="s">
        <v>61</v>
      </c>
      <c r="AK160" s="282" t="s">
        <v>61</v>
      </c>
      <c r="AL160" s="282" t="s">
        <v>61</v>
      </c>
      <c r="AM160" s="282" t="s">
        <v>61</v>
      </c>
      <c r="AN160" s="282" t="s">
        <v>61</v>
      </c>
      <c r="AO160" s="282" t="s">
        <v>61</v>
      </c>
      <c r="AP160" s="282" t="s">
        <v>61</v>
      </c>
      <c r="AQ160" s="283" t="s">
        <v>61</v>
      </c>
    </row>
    <row r="161" spans="2:43" ht="19.95" customHeight="1" x14ac:dyDescent="0.4">
      <c r="B161" s="296">
        <v>158</v>
      </c>
      <c r="C161" s="297" t="s">
        <v>341</v>
      </c>
      <c r="D161" s="297" t="s">
        <v>342</v>
      </c>
      <c r="E161" s="298" t="s">
        <v>1215</v>
      </c>
      <c r="F161" s="299" t="s">
        <v>2514</v>
      </c>
      <c r="G161" s="316">
        <v>40</v>
      </c>
      <c r="H161" s="334"/>
      <c r="I161" s="281">
        <v>40</v>
      </c>
      <c r="J161" s="282">
        <v>40</v>
      </c>
      <c r="K161" s="282">
        <v>40</v>
      </c>
      <c r="L161" s="282">
        <v>40</v>
      </c>
      <c r="M161" s="282">
        <v>40</v>
      </c>
      <c r="N161" s="282">
        <v>40</v>
      </c>
      <c r="O161" s="282">
        <v>40</v>
      </c>
      <c r="P161" s="282">
        <v>40</v>
      </c>
      <c r="Q161" s="282">
        <v>40</v>
      </c>
      <c r="R161" s="282">
        <v>40</v>
      </c>
      <c r="S161" s="282">
        <v>40</v>
      </c>
      <c r="T161" s="282">
        <v>40</v>
      </c>
      <c r="U161" s="282">
        <v>40</v>
      </c>
      <c r="V161" s="282">
        <v>40</v>
      </c>
      <c r="W161" s="282">
        <v>40</v>
      </c>
      <c r="X161" s="282">
        <v>40</v>
      </c>
      <c r="Y161" s="282">
        <v>40</v>
      </c>
      <c r="Z161" s="282">
        <v>40</v>
      </c>
      <c r="AA161" s="282">
        <v>40</v>
      </c>
      <c r="AB161" s="282">
        <v>40</v>
      </c>
      <c r="AC161" s="282">
        <v>40</v>
      </c>
      <c r="AD161" s="282">
        <v>40</v>
      </c>
      <c r="AE161" s="282">
        <v>40</v>
      </c>
      <c r="AF161" s="282">
        <v>40</v>
      </c>
      <c r="AG161" s="282">
        <v>40</v>
      </c>
      <c r="AH161" s="282">
        <v>40</v>
      </c>
      <c r="AI161" s="282">
        <v>40</v>
      </c>
      <c r="AJ161" s="282">
        <v>40</v>
      </c>
      <c r="AK161" s="282">
        <v>40</v>
      </c>
      <c r="AL161" s="282">
        <v>40</v>
      </c>
      <c r="AM161" s="282">
        <v>40</v>
      </c>
      <c r="AN161" s="282">
        <v>40</v>
      </c>
      <c r="AO161" s="282">
        <v>40</v>
      </c>
      <c r="AP161" s="282">
        <v>40</v>
      </c>
      <c r="AQ161" s="283">
        <v>40</v>
      </c>
    </row>
    <row r="162" spans="2:43" ht="19.95" customHeight="1" x14ac:dyDescent="0.4">
      <c r="B162" s="296">
        <v>159</v>
      </c>
      <c r="C162" s="297" t="s">
        <v>343</v>
      </c>
      <c r="D162" s="297" t="s">
        <v>344</v>
      </c>
      <c r="E162" s="298" t="s">
        <v>1216</v>
      </c>
      <c r="F162" s="299"/>
      <c r="G162" s="316" t="s">
        <v>2321</v>
      </c>
      <c r="H162" s="334"/>
      <c r="I162" s="281" t="s">
        <v>61</v>
      </c>
      <c r="J162" s="282" t="s">
        <v>61</v>
      </c>
      <c r="K162" s="282" t="s">
        <v>61</v>
      </c>
      <c r="L162" s="282" t="s">
        <v>61</v>
      </c>
      <c r="M162" s="282" t="s">
        <v>61</v>
      </c>
      <c r="N162" s="282" t="s">
        <v>61</v>
      </c>
      <c r="O162" s="282" t="s">
        <v>61</v>
      </c>
      <c r="P162" s="282" t="s">
        <v>61</v>
      </c>
      <c r="Q162" s="282" t="s">
        <v>61</v>
      </c>
      <c r="R162" s="282" t="s">
        <v>61</v>
      </c>
      <c r="S162" s="282" t="s">
        <v>61</v>
      </c>
      <c r="T162" s="282" t="s">
        <v>61</v>
      </c>
      <c r="U162" s="282" t="s">
        <v>61</v>
      </c>
      <c r="V162" s="282" t="s">
        <v>61</v>
      </c>
      <c r="W162" s="282" t="s">
        <v>61</v>
      </c>
      <c r="X162" s="282" t="s">
        <v>61</v>
      </c>
      <c r="Y162" s="282" t="s">
        <v>61</v>
      </c>
      <c r="Z162" s="282" t="s">
        <v>61</v>
      </c>
      <c r="AA162" s="282" t="s">
        <v>61</v>
      </c>
      <c r="AB162" s="282" t="s">
        <v>61</v>
      </c>
      <c r="AC162" s="282" t="s">
        <v>61</v>
      </c>
      <c r="AD162" s="282" t="s">
        <v>61</v>
      </c>
      <c r="AE162" s="282" t="s">
        <v>61</v>
      </c>
      <c r="AF162" s="282" t="s">
        <v>61</v>
      </c>
      <c r="AG162" s="282" t="s">
        <v>61</v>
      </c>
      <c r="AH162" s="282" t="s">
        <v>61</v>
      </c>
      <c r="AI162" s="282" t="s">
        <v>61</v>
      </c>
      <c r="AJ162" s="282" t="s">
        <v>61</v>
      </c>
      <c r="AK162" s="282" t="s">
        <v>61</v>
      </c>
      <c r="AL162" s="282" t="s">
        <v>61</v>
      </c>
      <c r="AM162" s="282" t="s">
        <v>61</v>
      </c>
      <c r="AN162" s="282" t="s">
        <v>61</v>
      </c>
      <c r="AO162" s="282" t="s">
        <v>61</v>
      </c>
      <c r="AP162" s="282" t="s">
        <v>61</v>
      </c>
      <c r="AQ162" s="283" t="s">
        <v>61</v>
      </c>
    </row>
    <row r="163" spans="2:43" ht="19.95" customHeight="1" x14ac:dyDescent="0.4">
      <c r="B163" s="296">
        <v>160</v>
      </c>
      <c r="C163" s="297" t="s">
        <v>345</v>
      </c>
      <c r="D163" s="297" t="s">
        <v>346</v>
      </c>
      <c r="E163" s="298" t="s">
        <v>1217</v>
      </c>
      <c r="F163" s="299" t="s">
        <v>64</v>
      </c>
      <c r="G163" s="379">
        <v>10</v>
      </c>
      <c r="H163" s="301"/>
      <c r="I163" s="386">
        <v>10</v>
      </c>
      <c r="J163" s="387">
        <v>10</v>
      </c>
      <c r="K163" s="387">
        <v>10</v>
      </c>
      <c r="L163" s="387">
        <v>10</v>
      </c>
      <c r="M163" s="387">
        <v>10</v>
      </c>
      <c r="N163" s="387">
        <v>10</v>
      </c>
      <c r="O163" s="387">
        <v>10</v>
      </c>
      <c r="P163" s="387">
        <v>10</v>
      </c>
      <c r="Q163" s="387">
        <v>10</v>
      </c>
      <c r="R163" s="387">
        <v>10</v>
      </c>
      <c r="S163" s="387">
        <v>10</v>
      </c>
      <c r="T163" s="387">
        <v>10</v>
      </c>
      <c r="U163" s="387">
        <v>10</v>
      </c>
      <c r="V163" s="387">
        <v>10</v>
      </c>
      <c r="W163" s="387">
        <v>10</v>
      </c>
      <c r="X163" s="387">
        <v>10</v>
      </c>
      <c r="Y163" s="387">
        <v>10</v>
      </c>
      <c r="Z163" s="387">
        <v>10</v>
      </c>
      <c r="AA163" s="387">
        <v>10</v>
      </c>
      <c r="AB163" s="387">
        <v>10</v>
      </c>
      <c r="AC163" s="387">
        <v>10</v>
      </c>
      <c r="AD163" s="387">
        <v>10</v>
      </c>
      <c r="AE163" s="387">
        <v>10</v>
      </c>
      <c r="AF163" s="387">
        <v>10</v>
      </c>
      <c r="AG163" s="387">
        <v>10</v>
      </c>
      <c r="AH163" s="387">
        <v>10</v>
      </c>
      <c r="AI163" s="387">
        <v>10</v>
      </c>
      <c r="AJ163" s="387">
        <v>10</v>
      </c>
      <c r="AK163" s="387">
        <v>10</v>
      </c>
      <c r="AL163" s="387">
        <v>10</v>
      </c>
      <c r="AM163" s="387">
        <v>10</v>
      </c>
      <c r="AN163" s="387">
        <v>10</v>
      </c>
      <c r="AO163" s="387">
        <v>10</v>
      </c>
      <c r="AP163" s="387">
        <v>10</v>
      </c>
      <c r="AQ163" s="388">
        <v>10</v>
      </c>
    </row>
    <row r="164" spans="2:43" ht="19.95" customHeight="1" x14ac:dyDescent="0.4">
      <c r="B164" s="296">
        <v>161</v>
      </c>
      <c r="C164" s="297" t="s">
        <v>347</v>
      </c>
      <c r="D164" s="297" t="s">
        <v>348</v>
      </c>
      <c r="E164" s="298" t="s">
        <v>1218</v>
      </c>
      <c r="F164" s="299" t="s">
        <v>64</v>
      </c>
      <c r="G164" s="379">
        <v>90</v>
      </c>
      <c r="H164" s="301"/>
      <c r="I164" s="386">
        <v>90</v>
      </c>
      <c r="J164" s="387">
        <v>90</v>
      </c>
      <c r="K164" s="387">
        <v>90</v>
      </c>
      <c r="L164" s="387">
        <v>90</v>
      </c>
      <c r="M164" s="387">
        <v>90</v>
      </c>
      <c r="N164" s="387">
        <v>90</v>
      </c>
      <c r="O164" s="387">
        <v>90</v>
      </c>
      <c r="P164" s="387">
        <v>90</v>
      </c>
      <c r="Q164" s="387">
        <v>90</v>
      </c>
      <c r="R164" s="387">
        <v>90</v>
      </c>
      <c r="S164" s="387">
        <v>90</v>
      </c>
      <c r="T164" s="387">
        <v>90</v>
      </c>
      <c r="U164" s="387">
        <v>90</v>
      </c>
      <c r="V164" s="387">
        <v>90</v>
      </c>
      <c r="W164" s="387">
        <v>90</v>
      </c>
      <c r="X164" s="387">
        <v>90</v>
      </c>
      <c r="Y164" s="387">
        <v>90</v>
      </c>
      <c r="Z164" s="387">
        <v>90</v>
      </c>
      <c r="AA164" s="387">
        <v>90</v>
      </c>
      <c r="AB164" s="387">
        <v>90</v>
      </c>
      <c r="AC164" s="387">
        <v>90</v>
      </c>
      <c r="AD164" s="387">
        <v>90</v>
      </c>
      <c r="AE164" s="387">
        <v>90</v>
      </c>
      <c r="AF164" s="387">
        <v>90</v>
      </c>
      <c r="AG164" s="387">
        <v>90</v>
      </c>
      <c r="AH164" s="387">
        <v>90</v>
      </c>
      <c r="AI164" s="387">
        <v>90</v>
      </c>
      <c r="AJ164" s="387">
        <v>90</v>
      </c>
      <c r="AK164" s="387">
        <v>90</v>
      </c>
      <c r="AL164" s="387">
        <v>90</v>
      </c>
      <c r="AM164" s="387">
        <v>90</v>
      </c>
      <c r="AN164" s="387">
        <v>90</v>
      </c>
      <c r="AO164" s="387">
        <v>90</v>
      </c>
      <c r="AP164" s="387">
        <v>90</v>
      </c>
      <c r="AQ164" s="388">
        <v>90</v>
      </c>
    </row>
    <row r="165" spans="2:43" ht="19.95" customHeight="1" thickBot="1" x14ac:dyDescent="0.45">
      <c r="B165" s="320">
        <v>162</v>
      </c>
      <c r="C165" s="321" t="s">
        <v>349</v>
      </c>
      <c r="D165" s="321" t="s">
        <v>350</v>
      </c>
      <c r="E165" s="322" t="s">
        <v>1219</v>
      </c>
      <c r="F165" s="323" t="s">
        <v>12</v>
      </c>
      <c r="G165" s="374">
        <v>0</v>
      </c>
      <c r="H165" s="375"/>
      <c r="I165" s="376">
        <v>0</v>
      </c>
      <c r="J165" s="377">
        <v>0</v>
      </c>
      <c r="K165" s="377">
        <v>0</v>
      </c>
      <c r="L165" s="377">
        <v>0</v>
      </c>
      <c r="M165" s="377">
        <v>0</v>
      </c>
      <c r="N165" s="377">
        <v>0</v>
      </c>
      <c r="O165" s="377">
        <v>0</v>
      </c>
      <c r="P165" s="377">
        <v>0</v>
      </c>
      <c r="Q165" s="377">
        <v>0</v>
      </c>
      <c r="R165" s="377">
        <v>0</v>
      </c>
      <c r="S165" s="377">
        <v>0</v>
      </c>
      <c r="T165" s="377">
        <v>0</v>
      </c>
      <c r="U165" s="377">
        <v>0</v>
      </c>
      <c r="V165" s="377">
        <v>0</v>
      </c>
      <c r="W165" s="377">
        <v>0</v>
      </c>
      <c r="X165" s="377">
        <v>0</v>
      </c>
      <c r="Y165" s="377">
        <v>0</v>
      </c>
      <c r="Z165" s="377">
        <v>0</v>
      </c>
      <c r="AA165" s="377">
        <v>0</v>
      </c>
      <c r="AB165" s="377">
        <v>0</v>
      </c>
      <c r="AC165" s="377">
        <v>0</v>
      </c>
      <c r="AD165" s="377">
        <v>0</v>
      </c>
      <c r="AE165" s="377">
        <v>0</v>
      </c>
      <c r="AF165" s="377">
        <v>0</v>
      </c>
      <c r="AG165" s="377">
        <v>0</v>
      </c>
      <c r="AH165" s="377">
        <v>0</v>
      </c>
      <c r="AI165" s="377">
        <v>0</v>
      </c>
      <c r="AJ165" s="377">
        <v>0</v>
      </c>
      <c r="AK165" s="377">
        <v>0</v>
      </c>
      <c r="AL165" s="377">
        <v>0</v>
      </c>
      <c r="AM165" s="377">
        <v>0</v>
      </c>
      <c r="AN165" s="377">
        <v>0</v>
      </c>
      <c r="AO165" s="377">
        <v>0</v>
      </c>
      <c r="AP165" s="377">
        <v>0</v>
      </c>
      <c r="AQ165" s="378">
        <v>0</v>
      </c>
    </row>
    <row r="166" spans="2:43" ht="19.95" customHeight="1" x14ac:dyDescent="0.4">
      <c r="B166" s="290">
        <v>163</v>
      </c>
      <c r="C166" s="291" t="s">
        <v>351</v>
      </c>
      <c r="D166" s="291" t="s">
        <v>352</v>
      </c>
      <c r="E166" s="292" t="s">
        <v>1220</v>
      </c>
      <c r="F166" s="293" t="s">
        <v>25</v>
      </c>
      <c r="G166" s="396" t="s">
        <v>2751</v>
      </c>
      <c r="H166" s="338"/>
      <c r="I166" s="330" t="str">
        <f>'2_OPT카드설정(1)'!$S$7</f>
        <v>AnOUT:C.1</v>
      </c>
      <c r="J166" s="331" t="str">
        <f>'2_OPT카드설정(1)'!$S$8</f>
        <v>AnOUT:C.1</v>
      </c>
      <c r="K166" s="331" t="str">
        <f>'2_OPT카드설정(1)'!$S$9</f>
        <v>AnOUT:A.1</v>
      </c>
      <c r="L166" s="331" t="str">
        <f>'2_OPT카드설정(1)'!$S$10</f>
        <v>AnOUT:A.1</v>
      </c>
      <c r="M166" s="331" t="str">
        <f>'2_OPT카드설정(1)'!$S$11</f>
        <v>AnOUT:A.1</v>
      </c>
      <c r="N166" s="331" t="str">
        <f>'2_OPT카드설정(1)'!$S$12</f>
        <v>AnOUT:A.1</v>
      </c>
      <c r="O166" s="331" t="str">
        <f>'2_OPT카드설정(1)'!$S$13</f>
        <v>AnOUT:A.1</v>
      </c>
      <c r="P166" s="331" t="str">
        <f>'2_OPT카드설정(1)'!$S$14</f>
        <v>AnOUT:A.1</v>
      </c>
      <c r="Q166" s="331" t="str">
        <f>'2_OPT카드설정(1)'!$S$15</f>
        <v>AnOUT:A.1</v>
      </c>
      <c r="R166" s="331" t="str">
        <f>'2_OPT카드설정(1)'!$S$16</f>
        <v>AnOUT:A.1</v>
      </c>
      <c r="S166" s="331" t="str">
        <f>'2_OPT카드설정(1)'!$S$17</f>
        <v>AnOUT:A.1</v>
      </c>
      <c r="T166" s="331" t="str">
        <f>'2_OPT카드설정(1)'!$S$18</f>
        <v>AnOUT:A.1</v>
      </c>
      <c r="U166" s="331" t="str">
        <f>'2_OPT카드설정(1)'!$S$19</f>
        <v>AnOUT:A.1</v>
      </c>
      <c r="V166" s="331" t="str">
        <f>'2_OPT카드설정(1)'!$S$20</f>
        <v>AnOUT:A.1</v>
      </c>
      <c r="W166" s="331" t="str">
        <f>'2_OPT카드설정(1)'!$S$21</f>
        <v>AnOUT:A.1</v>
      </c>
      <c r="X166" s="331" t="str">
        <f>'2_OPT카드설정(1)'!$S$22</f>
        <v>AnOUT:A.1</v>
      </c>
      <c r="Y166" s="331" t="str">
        <f>'2_OPT카드설정(1)'!$S$23</f>
        <v>AnOUT:A.1</v>
      </c>
      <c r="Z166" s="331" t="str">
        <f>'2_OPT카드설정(1)'!$S$24</f>
        <v>AnOUT:A.1</v>
      </c>
      <c r="AA166" s="331" t="str">
        <f>'2_OPT카드설정(1)'!$S$25</f>
        <v>AnOUT:A.1</v>
      </c>
      <c r="AB166" s="331" t="str">
        <f>'2_OPT카드설정(1)'!$S$26</f>
        <v>AnOUT:A.1</v>
      </c>
      <c r="AC166" s="331" t="str">
        <f>'2_OPT카드설정(1)'!$S$27</f>
        <v>AnOUT:A.1</v>
      </c>
      <c r="AD166" s="331" t="str">
        <f>'2_OPT카드설정(1)'!$S$28</f>
        <v>AnOUT:A.1</v>
      </c>
      <c r="AE166" s="331" t="str">
        <f>'2_OPT카드설정(1)'!$S$29</f>
        <v>AnOUT:A.1</v>
      </c>
      <c r="AF166" s="331" t="str">
        <f>'2_OPT카드설정(1)'!$S$30</f>
        <v>AnOUT:A.1</v>
      </c>
      <c r="AG166" s="331" t="str">
        <f>'2_OPT카드설정(1)'!$S$31</f>
        <v>AnOUT:A.1</v>
      </c>
      <c r="AH166" s="331" t="str">
        <f>'2_OPT카드설정(1)'!$S$32</f>
        <v>AnOUT:A.1</v>
      </c>
      <c r="AI166" s="331" t="str">
        <f>'2_OPT카드설정(1)'!$S$33</f>
        <v>AnOUT:A.1</v>
      </c>
      <c r="AJ166" s="331" t="str">
        <f>'2_OPT카드설정(1)'!$S$34</f>
        <v>AnOUT:A.1</v>
      </c>
      <c r="AK166" s="331" t="str">
        <f>'2_OPT카드설정(1)'!$S$35</f>
        <v>AnOUT:A.1</v>
      </c>
      <c r="AL166" s="331" t="str">
        <f>'2_OPT카드설정(1)'!$S$36</f>
        <v>AnOUT:A.1</v>
      </c>
      <c r="AM166" s="331" t="str">
        <f>'2_OPT카드설정(1)'!$S$37</f>
        <v>AnOUT:A.1</v>
      </c>
      <c r="AN166" s="331" t="str">
        <f>'2_OPT카드설정(1)'!$S$38</f>
        <v>AnOUT:A.1</v>
      </c>
      <c r="AO166" s="331" t="str">
        <f>'2_OPT카드설정(1)'!$S$39</f>
        <v>AnOUT:A.1</v>
      </c>
      <c r="AP166" s="331" t="str">
        <f>'2_OPT카드설정(1)'!$S$40</f>
        <v>AnOUT:A.1</v>
      </c>
      <c r="AQ166" s="332" t="str">
        <f>'2_OPT카드설정(1)'!$S$41</f>
        <v>AnOUT:A.1</v>
      </c>
    </row>
    <row r="167" spans="2:43" ht="19.95" customHeight="1" x14ac:dyDescent="0.4">
      <c r="B167" s="296">
        <v>164</v>
      </c>
      <c r="C167" s="297" t="s">
        <v>355</v>
      </c>
      <c r="D167" s="297" t="s">
        <v>356</v>
      </c>
      <c r="E167" s="298" t="s">
        <v>1221</v>
      </c>
      <c r="F167" s="299"/>
      <c r="G167" s="311" t="s">
        <v>2322</v>
      </c>
      <c r="H167" s="334"/>
      <c r="I167" s="312" t="str">
        <f>IF('2_OPT카드설정(1)'!$G$7="","1 / O/P Freq",'2_OPT카드설정(1)'!$G$7)</f>
        <v>4 / O/P Current</v>
      </c>
      <c r="J167" s="313" t="str">
        <f>IF('2_OPT카드설정(1)'!$G$8="","1 / O/P Freq",'2_OPT카드설정(1)'!$G$8)</f>
        <v>4 / O/P Current</v>
      </c>
      <c r="K167" s="313" t="str">
        <f>IF('2_OPT카드설정(1)'!$G$9="","1 / O/P Freq",'2_OPT카드설정(1)'!$G$9)</f>
        <v>1 / O/P Freq</v>
      </c>
      <c r="L167" s="313" t="str">
        <f>IF('2_OPT카드설정(1)'!$G$10="","1 / O/P Freq",'2_OPT카드설정(1)'!$G$10)</f>
        <v>1 / O/P Freq</v>
      </c>
      <c r="M167" s="313" t="str">
        <f>IF('2_OPT카드설정(1)'!$G$11="","1 / O/P Freq",'2_OPT카드설정(1)'!$G$11)</f>
        <v>1 / O/P Freq</v>
      </c>
      <c r="N167" s="313" t="str">
        <f>IF('2_OPT카드설정(1)'!$G$12="","1 / O/P Freq",'2_OPT카드설정(1)'!$G$12)</f>
        <v>1 / O/P Freq</v>
      </c>
      <c r="O167" s="313" t="str">
        <f>IF('2_OPT카드설정(1)'!$G$13="","1 / O/P Freq",'2_OPT카드설정(1)'!$G$13)</f>
        <v>1 / O/P Freq</v>
      </c>
      <c r="P167" s="313" t="str">
        <f>IF('2_OPT카드설정(1)'!$G$14="","1 / O/P Freq",'2_OPT카드설정(1)'!$G$14)</f>
        <v>1 / O/P Freq</v>
      </c>
      <c r="Q167" s="313" t="str">
        <f>IF('2_OPT카드설정(1)'!$G$15="","1 / O/P Freq",'2_OPT카드설정(1)'!$G$15)</f>
        <v>1 / O/P Freq</v>
      </c>
      <c r="R167" s="313" t="str">
        <f>IF('2_OPT카드설정(1)'!$G$16="","1 / O/P Freq",'2_OPT카드설정(1)'!$G$16)</f>
        <v>1 / O/P Freq</v>
      </c>
      <c r="S167" s="313" t="str">
        <f>IF('2_OPT카드설정(1)'!$G$17="","1 / O/P Freq",'2_OPT카드설정(1)'!$G$17)</f>
        <v>1 / O/P Freq</v>
      </c>
      <c r="T167" s="313" t="str">
        <f>IF('2_OPT카드설정(1)'!$G$18="","1 / O/P Freq",'2_OPT카드설정(1)'!$G$18)</f>
        <v>1 / O/P Freq</v>
      </c>
      <c r="U167" s="313" t="str">
        <f>IF('2_OPT카드설정(1)'!$G$19="","1 / O/P Freq",'2_OPT카드설정(1)'!$G$19)</f>
        <v>1 / O/P Freq</v>
      </c>
      <c r="V167" s="313" t="str">
        <f>IF('2_OPT카드설정(1)'!$G$20="","1 / O/P Freq",'2_OPT카드설정(1)'!$G$20)</f>
        <v>1 / O/P Freq</v>
      </c>
      <c r="W167" s="313" t="str">
        <f>IF('2_OPT카드설정(1)'!$G$21="","1 / O/P Freq",'2_OPT카드설정(1)'!$G$21)</f>
        <v>1 / O/P Freq</v>
      </c>
      <c r="X167" s="313" t="str">
        <f>IF('2_OPT카드설정(1)'!$G$22="","1 / O/P Freq",'2_OPT카드설정(1)'!$G$22)</f>
        <v>1 / O/P Freq</v>
      </c>
      <c r="Y167" s="313" t="str">
        <f>IF('2_OPT카드설정(1)'!$G$23="","1 / O/P Freq",'2_OPT카드설정(1)'!$G$23)</f>
        <v>1 / O/P Freq</v>
      </c>
      <c r="Z167" s="313" t="str">
        <f>IF('2_OPT카드설정(1)'!$G$24="","1 / O/P Freq",'2_OPT카드설정(1)'!$G$24)</f>
        <v>1 / O/P Freq</v>
      </c>
      <c r="AA167" s="313" t="str">
        <f>IF('2_OPT카드설정(1)'!$G$25="","1 / O/P Freq",'2_OPT카드설정(1)'!$G$25)</f>
        <v>1 / O/P Freq</v>
      </c>
      <c r="AB167" s="313" t="str">
        <f>IF('2_OPT카드설정(1)'!$G$26="","1 / O/P Freq",'2_OPT카드설정(1)'!$G$26)</f>
        <v>1 / O/P Freq</v>
      </c>
      <c r="AC167" s="313" t="str">
        <f>IF('2_OPT카드설정(1)'!$G$27="","1 / O/P Freq",'2_OPT카드설정(1)'!$G$27)</f>
        <v>1 / O/P Freq</v>
      </c>
      <c r="AD167" s="313" t="str">
        <f>IF('2_OPT카드설정(1)'!$G$28="","1 / O/P Freq",'2_OPT카드설정(1)'!$G$28)</f>
        <v>1 / O/P Freq</v>
      </c>
      <c r="AE167" s="313" t="str">
        <f>IF('2_OPT카드설정(1)'!$G$29="","1 / O/P Freq",'2_OPT카드설정(1)'!$G$29)</f>
        <v>1 / O/P Freq</v>
      </c>
      <c r="AF167" s="313" t="str">
        <f>IF('2_OPT카드설정(1)'!$G$30="","1 / O/P Freq",'2_OPT카드설정(1)'!$G$30)</f>
        <v>1 / O/P Freq</v>
      </c>
      <c r="AG167" s="313" t="str">
        <f>IF('2_OPT카드설정(1)'!$G$31="","1 / O/P Freq",'2_OPT카드설정(1)'!$G$31)</f>
        <v>1 / O/P Freq</v>
      </c>
      <c r="AH167" s="313" t="str">
        <f>IF('2_OPT카드설정(1)'!$G$32="","1 / O/P Freq",'2_OPT카드설정(1)'!$G$32)</f>
        <v>1 / O/P Freq</v>
      </c>
      <c r="AI167" s="313" t="str">
        <f>IF('2_OPT카드설정(1)'!$G$33="","1 / O/P Freq",'2_OPT카드설정(1)'!$G$33)</f>
        <v>1 / O/P Freq</v>
      </c>
      <c r="AJ167" s="313" t="str">
        <f>IF('2_OPT카드설정(1)'!$G$34="","1 / O/P Freq",'2_OPT카드설정(1)'!$G$34)</f>
        <v>1 / O/P Freq</v>
      </c>
      <c r="AK167" s="313" t="str">
        <f>IF('2_OPT카드설정(1)'!$G$35="","1 / O/P Freq",'2_OPT카드설정(1)'!$G$35)</f>
        <v>1 / O/P Freq</v>
      </c>
      <c r="AL167" s="313" t="str">
        <f>IF('2_OPT카드설정(1)'!$G$36="","1 / O/P Freq",'2_OPT카드설정(1)'!$G$36)</f>
        <v>1 / O/P Freq</v>
      </c>
      <c r="AM167" s="313" t="str">
        <f>IF('2_OPT카드설정(1)'!$G$37="","1 / O/P Freq",'2_OPT카드설정(1)'!$G$37)</f>
        <v>1 / O/P Freq</v>
      </c>
      <c r="AN167" s="313" t="str">
        <f>IF('2_OPT카드설정(1)'!$G$38="","1 / O/P Freq",'2_OPT카드설정(1)'!$G$38)</f>
        <v>1 / O/P Freq</v>
      </c>
      <c r="AO167" s="313" t="str">
        <f>IF('2_OPT카드설정(1)'!$G$39="","1 / O/P Freq",'2_OPT카드설정(1)'!$G$39)</f>
        <v>1 / O/P Freq</v>
      </c>
      <c r="AP167" s="313" t="str">
        <f>IF('2_OPT카드설정(1)'!$G$40="","1 / O/P Freq",'2_OPT카드설정(1)'!$G$40)</f>
        <v>1 / O/P Freq</v>
      </c>
      <c r="AQ167" s="314" t="str">
        <f>IF('2_OPT카드설정(1)'!$G$41="","1 / O/P Freq",'2_OPT카드설정(1)'!$G$41)</f>
        <v>1 / O/P Freq</v>
      </c>
    </row>
    <row r="168" spans="2:43" ht="19.95" customHeight="1" x14ac:dyDescent="0.4">
      <c r="B168" s="296">
        <v>165</v>
      </c>
      <c r="C168" s="297" t="s">
        <v>357</v>
      </c>
      <c r="D168" s="297" t="s">
        <v>358</v>
      </c>
      <c r="E168" s="298" t="s">
        <v>1222</v>
      </c>
      <c r="F168" s="299" t="s">
        <v>7</v>
      </c>
      <c r="G168" s="379">
        <v>1</v>
      </c>
      <c r="H168" s="301"/>
      <c r="I168" s="386">
        <v>0.1</v>
      </c>
      <c r="J168" s="387">
        <v>0.1</v>
      </c>
      <c r="K168" s="387">
        <v>0.1</v>
      </c>
      <c r="L168" s="387">
        <v>0.1</v>
      </c>
      <c r="M168" s="387">
        <v>0.1</v>
      </c>
      <c r="N168" s="387">
        <v>0.1</v>
      </c>
      <c r="O168" s="387">
        <v>0.1</v>
      </c>
      <c r="P168" s="387">
        <v>0.1</v>
      </c>
      <c r="Q168" s="387">
        <v>0.1</v>
      </c>
      <c r="R168" s="387">
        <v>0.1</v>
      </c>
      <c r="S168" s="387">
        <v>0.1</v>
      </c>
      <c r="T168" s="387">
        <v>0.1</v>
      </c>
      <c r="U168" s="387">
        <v>0.1</v>
      </c>
      <c r="V168" s="387">
        <v>0.1</v>
      </c>
      <c r="W168" s="387">
        <v>0.1</v>
      </c>
      <c r="X168" s="387">
        <v>0.1</v>
      </c>
      <c r="Y168" s="387">
        <v>0.1</v>
      </c>
      <c r="Z168" s="387">
        <v>0.1</v>
      </c>
      <c r="AA168" s="387">
        <v>0.1</v>
      </c>
      <c r="AB168" s="387">
        <v>0.1</v>
      </c>
      <c r="AC168" s="387">
        <v>0.1</v>
      </c>
      <c r="AD168" s="387">
        <v>0.1</v>
      </c>
      <c r="AE168" s="387">
        <v>0.1</v>
      </c>
      <c r="AF168" s="387">
        <v>0.1</v>
      </c>
      <c r="AG168" s="387">
        <v>0.1</v>
      </c>
      <c r="AH168" s="387">
        <v>0.1</v>
      </c>
      <c r="AI168" s="387">
        <v>0.1</v>
      </c>
      <c r="AJ168" s="387">
        <v>0.1</v>
      </c>
      <c r="AK168" s="387">
        <v>0.1</v>
      </c>
      <c r="AL168" s="387">
        <v>0.1</v>
      </c>
      <c r="AM168" s="387">
        <v>0.1</v>
      </c>
      <c r="AN168" s="387">
        <v>0.1</v>
      </c>
      <c r="AO168" s="387">
        <v>0.1</v>
      </c>
      <c r="AP168" s="387">
        <v>0.1</v>
      </c>
      <c r="AQ168" s="388">
        <v>0.1</v>
      </c>
    </row>
    <row r="169" spans="2:43" ht="19.95" customHeight="1" x14ac:dyDescent="0.4">
      <c r="B169" s="296">
        <v>166</v>
      </c>
      <c r="C169" s="297" t="s">
        <v>359</v>
      </c>
      <c r="D169" s="297" t="s">
        <v>360</v>
      </c>
      <c r="E169" s="298" t="s">
        <v>1223</v>
      </c>
      <c r="F169" s="299"/>
      <c r="G169" s="316" t="s">
        <v>2348</v>
      </c>
      <c r="H169" s="334"/>
      <c r="I169" s="281" t="s">
        <v>128</v>
      </c>
      <c r="J169" s="282" t="s">
        <v>2849</v>
      </c>
      <c r="K169" s="282" t="s">
        <v>128</v>
      </c>
      <c r="L169" s="282" t="s">
        <v>128</v>
      </c>
      <c r="M169" s="282" t="s">
        <v>128</v>
      </c>
      <c r="N169" s="282" t="s">
        <v>128</v>
      </c>
      <c r="O169" s="282" t="s">
        <v>128</v>
      </c>
      <c r="P169" s="282" t="s">
        <v>128</v>
      </c>
      <c r="Q169" s="282" t="s">
        <v>128</v>
      </c>
      <c r="R169" s="282" t="s">
        <v>128</v>
      </c>
      <c r="S169" s="282" t="s">
        <v>128</v>
      </c>
      <c r="T169" s="282" t="s">
        <v>128</v>
      </c>
      <c r="U169" s="282" t="s">
        <v>128</v>
      </c>
      <c r="V169" s="282" t="s">
        <v>128</v>
      </c>
      <c r="W169" s="282" t="s">
        <v>128</v>
      </c>
      <c r="X169" s="282" t="s">
        <v>128</v>
      </c>
      <c r="Y169" s="282" t="s">
        <v>128</v>
      </c>
      <c r="Z169" s="282" t="s">
        <v>128</v>
      </c>
      <c r="AA169" s="282" t="s">
        <v>128</v>
      </c>
      <c r="AB169" s="282" t="s">
        <v>128</v>
      </c>
      <c r="AC169" s="282" t="s">
        <v>128</v>
      </c>
      <c r="AD169" s="282" t="s">
        <v>128</v>
      </c>
      <c r="AE169" s="282" t="s">
        <v>128</v>
      </c>
      <c r="AF169" s="282" t="s">
        <v>128</v>
      </c>
      <c r="AG169" s="282" t="s">
        <v>128</v>
      </c>
      <c r="AH169" s="282" t="s">
        <v>128</v>
      </c>
      <c r="AI169" s="282" t="s">
        <v>128</v>
      </c>
      <c r="AJ169" s="282" t="s">
        <v>128</v>
      </c>
      <c r="AK169" s="282" t="s">
        <v>128</v>
      </c>
      <c r="AL169" s="282" t="s">
        <v>128</v>
      </c>
      <c r="AM169" s="282" t="s">
        <v>128</v>
      </c>
      <c r="AN169" s="282" t="s">
        <v>128</v>
      </c>
      <c r="AO169" s="282" t="s">
        <v>128</v>
      </c>
      <c r="AP169" s="282" t="s">
        <v>128</v>
      </c>
      <c r="AQ169" s="283" t="s">
        <v>128</v>
      </c>
    </row>
    <row r="170" spans="2:43" ht="19.95" customHeight="1" x14ac:dyDescent="0.4">
      <c r="B170" s="296">
        <v>167</v>
      </c>
      <c r="C170" s="297" t="s">
        <v>361</v>
      </c>
      <c r="D170" s="297" t="s">
        <v>362</v>
      </c>
      <c r="E170" s="298" t="s">
        <v>1224</v>
      </c>
      <c r="F170" s="299"/>
      <c r="G170" s="311" t="s">
        <v>2352</v>
      </c>
      <c r="H170" s="334"/>
      <c r="I170" s="312" t="str">
        <f>IF('2_OPT카드설정(1)'!$H$7=0,"0 / 0 mA", IF(OR('2_OPT카드설정(1)'!$H$7="0~20 mA",'2_OPT카드설정(1)'!$H$7="0~10 V"),"0 / 0 mA","1 / 4 mA"))</f>
        <v>1 / 4 mA</v>
      </c>
      <c r="J170" s="313" t="str">
        <f>IF('2_OPT카드설정(1)'!$H$8=0,"0 / 0 mA", IF(OR('2_OPT카드설정(1)'!$H$8="0~20 mA",'2_OPT카드설정(1)'!$H$8="0~10 V"),"0 / 0 mA","1 / 4 mA"))</f>
        <v>1 / 4 mA</v>
      </c>
      <c r="K170" s="313" t="str">
        <f>IF('2_OPT카드설정(1)'!$H$9=0,"0 / 0 mA", IF(OR('2_OPT카드설정(1)'!$H$9="0~20 mA",'2_OPT카드설정(1)'!$H$9="0~10 V"),"0 / 0 mA","1 / 4 mA"))</f>
        <v>0 / 0 mA</v>
      </c>
      <c r="L170" s="313" t="str">
        <f>IF('2_OPT카드설정(1)'!$H$10=0,"0 / 0 mA", IF(OR('2_OPT카드설정(1)'!$H$10="0~20 mA",'2_OPT카드설정(1)'!$H$10="0~10 V"),"0 / 0 mA","1 / 4 mA"))</f>
        <v>0 / 0 mA</v>
      </c>
      <c r="M170" s="313" t="str">
        <f>IF('2_OPT카드설정(1)'!$H$11=0,"0 / 0 mA", IF(OR('2_OPT카드설정(1)'!$H$11="0~20 mA",'2_OPT카드설정(1)'!$H$11="0~10 V"),"0 / 0 mA","1 / 4 mA"))</f>
        <v>0 / 0 mA</v>
      </c>
      <c r="N170" s="313" t="str">
        <f>IF('2_OPT카드설정(1)'!$H$12=0,"0 / 0 mA", IF(OR('2_OPT카드설정(1)'!$H$12="0~20 mA",'2_OPT카드설정(1)'!$H$12="0~10 V"),"0 / 0 mA","1 / 4 mA"))</f>
        <v>0 / 0 mA</v>
      </c>
      <c r="O170" s="313" t="str">
        <f>IF('2_OPT카드설정(1)'!$H$13=0,"0 / 0 mA", IF(OR('2_OPT카드설정(1)'!$H$13="0~20 mA",'2_OPT카드설정(1)'!$H$13="0~10 V"),"0 / 0 mA","1 / 4 mA"))</f>
        <v>0 / 0 mA</v>
      </c>
      <c r="P170" s="313" t="str">
        <f>IF('2_OPT카드설정(1)'!$H$14=0,"0 / 0 mA", IF(OR('2_OPT카드설정(1)'!$H$14="0~20 mA",'2_OPT카드설정(1)'!$H$14="0~10 V"),"0 / 0 mA","1 / 4 mA"))</f>
        <v>0 / 0 mA</v>
      </c>
      <c r="Q170" s="313" t="str">
        <f>IF('2_OPT카드설정(1)'!$H$15=0,"0 / 0 mA", IF(OR('2_OPT카드설정(1)'!$H$15="0~20 mA",'2_OPT카드설정(1)'!$H$15="0~10 V"),"0 / 0 mA","1 / 4 mA"))</f>
        <v>0 / 0 mA</v>
      </c>
      <c r="R170" s="313" t="str">
        <f>IF('2_OPT카드설정(1)'!$H$16=0,"0 / 0 mA", IF(OR('2_OPT카드설정(1)'!$H$16="0~20 mA",'2_OPT카드설정(1)'!$H$16="0~10 V"),"0 / 0 mA","1 / 4 mA"))</f>
        <v>0 / 0 mA</v>
      </c>
      <c r="S170" s="313" t="str">
        <f>IF('2_OPT카드설정(1)'!$H$17=0,"0 / 0 mA", IF(OR('2_OPT카드설정(1)'!$H$17="0~20 mA",'2_OPT카드설정(1)'!$H$17="0~10 V"),"0 / 0 mA","1 / 4 mA"))</f>
        <v>0 / 0 mA</v>
      </c>
      <c r="T170" s="313" t="str">
        <f>IF('2_OPT카드설정(1)'!$H$18=0,"0 / 0 mA", IF(OR('2_OPT카드설정(1)'!$H$18="0~20 mA",'2_OPT카드설정(1)'!$H$18="0~10 V"),"0 / 0 mA","1 / 4 mA"))</f>
        <v>0 / 0 mA</v>
      </c>
      <c r="U170" s="313" t="str">
        <f>IF('2_OPT카드설정(1)'!$H$19=0,"0 / 0 mA", IF(OR('2_OPT카드설정(1)'!$H$19="0~20 mA",'2_OPT카드설정(1)'!$H$19="0~10 V"),"0 / 0 mA","1 / 4 mA"))</f>
        <v>0 / 0 mA</v>
      </c>
      <c r="V170" s="313" t="str">
        <f>IF('2_OPT카드설정(1)'!$H$20=0,"0 / 0 mA", IF(OR('2_OPT카드설정(1)'!$H$20="0~20 mA",'2_OPT카드설정(1)'!$H$20="0~10 V"),"0 / 0 mA","1 / 4 mA"))</f>
        <v>0 / 0 mA</v>
      </c>
      <c r="W170" s="313" t="str">
        <f>IF('2_OPT카드설정(1)'!$H$21=0,"0 / 0 mA", IF(OR('2_OPT카드설정(1)'!$H$21="0~20 mA",'2_OPT카드설정(1)'!$H$21="0~10 V"),"0 / 0 mA","1 / 4 mA"))</f>
        <v>0 / 0 mA</v>
      </c>
      <c r="X170" s="313" t="str">
        <f>IF('2_OPT카드설정(1)'!$H$22=0,"0 / 0 mA", IF(OR('2_OPT카드설정(1)'!$H$22="0~20 mA",'2_OPT카드설정(1)'!$H$22="0~10 V"),"0 / 0 mA","1 / 4 mA"))</f>
        <v>0 / 0 mA</v>
      </c>
      <c r="Y170" s="313" t="str">
        <f>IF('2_OPT카드설정(1)'!$H$23=0,"0 / 0 mA", IF(OR('2_OPT카드설정(1)'!$H$23="0~20 mA",'2_OPT카드설정(1)'!$H$23="0~10 V"),"0 / 0 mA","1 / 4 mA"))</f>
        <v>0 / 0 mA</v>
      </c>
      <c r="Z170" s="313" t="str">
        <f>IF('2_OPT카드설정(1)'!$H$24=0,"0 / 0 mA", IF(OR('2_OPT카드설정(1)'!$H$24="0~20 mA",'2_OPT카드설정(1)'!$H$24="0~10 V"),"0 / 0 mA","1 / 4 mA"))</f>
        <v>0 / 0 mA</v>
      </c>
      <c r="AA170" s="313" t="str">
        <f>IF('2_OPT카드설정(1)'!$H$25=0,"0 / 0 mA", IF(OR('2_OPT카드설정(1)'!$H$25="0~20 mA",'2_OPT카드설정(1)'!$H$25="0~10 V"),"0 / 0 mA","1 / 4 mA"))</f>
        <v>0 / 0 mA</v>
      </c>
      <c r="AB170" s="313" t="str">
        <f>IF('2_OPT카드설정(1)'!$H$26=0,"0 / 0 mA", IF(OR('2_OPT카드설정(1)'!$H$26="0~20 mA",'2_OPT카드설정(1)'!$H$26="0~10 V"),"0 / 0 mA","1 / 4 mA"))</f>
        <v>0 / 0 mA</v>
      </c>
      <c r="AC170" s="313" t="str">
        <f>IF('2_OPT카드설정(1)'!$H$27=0,"0 / 0 mA", IF(OR('2_OPT카드설정(1)'!$H$27="0~20 mA",'2_OPT카드설정(1)'!$H$27="0~10 V"),"0 / 0 mA","1 / 4 mA"))</f>
        <v>0 / 0 mA</v>
      </c>
      <c r="AD170" s="313" t="str">
        <f>IF('2_OPT카드설정(1)'!$H$28=0,"0 / 0 mA", IF(OR('2_OPT카드설정(1)'!$H$28="0~20 mA",'2_OPT카드설정(1)'!$H$28="0~10 V"),"0 / 0 mA","1 / 4 mA"))</f>
        <v>0 / 0 mA</v>
      </c>
      <c r="AE170" s="313" t="str">
        <f>IF('2_OPT카드설정(1)'!$H$29=0,"0 / 0 mA", IF(OR('2_OPT카드설정(1)'!$H$29="0~20 mA",'2_OPT카드설정(1)'!$H$29="0~10 V"),"0 / 0 mA","1 / 4 mA"))</f>
        <v>0 / 0 mA</v>
      </c>
      <c r="AF170" s="313" t="str">
        <f>IF('2_OPT카드설정(1)'!$H$30=0,"0 / 0 mA", IF(OR('2_OPT카드설정(1)'!$H$30="0~20 mA",'2_OPT카드설정(1)'!$H$30="0~10 V"),"0 / 0 mA","1 / 4 mA"))</f>
        <v>0 / 0 mA</v>
      </c>
      <c r="AG170" s="313" t="str">
        <f>IF('2_OPT카드설정(1)'!$H$31=0,"0 / 0 mA", IF(OR('2_OPT카드설정(1)'!$H$31="0~20 mA",'2_OPT카드설정(1)'!$H$31="0~10 V"),"0 / 0 mA","1 / 4 mA"))</f>
        <v>0 / 0 mA</v>
      </c>
      <c r="AH170" s="313" t="str">
        <f>IF('2_OPT카드설정(1)'!$H$32=0,"0 / 0 mA", IF(OR('2_OPT카드설정(1)'!$H$32="0~20 mA",'2_OPT카드설정(1)'!$H$32="0~10 V"),"0 / 0 mA","1 / 4 mA"))</f>
        <v>0 / 0 mA</v>
      </c>
      <c r="AI170" s="313" t="str">
        <f>IF('2_OPT카드설정(1)'!$H$33=0,"0 / 0 mA", IF(OR('2_OPT카드설정(1)'!$H$33="0~20 mA",'2_OPT카드설정(1)'!$H$33="0~10 V"),"0 / 0 mA","1 / 4 mA"))</f>
        <v>0 / 0 mA</v>
      </c>
      <c r="AJ170" s="313" t="str">
        <f>IF('2_OPT카드설정(1)'!$H$34=0,"0 / 0 mA", IF(OR('2_OPT카드설정(1)'!$H$34="0~20 mA",'2_OPT카드설정(1)'!$H$34="0~10 V"),"0 / 0 mA","1 / 4 mA"))</f>
        <v>0 / 0 mA</v>
      </c>
      <c r="AK170" s="313" t="str">
        <f>IF('2_OPT카드설정(1)'!$H$35=0,"0 / 0 mA", IF(OR('2_OPT카드설정(1)'!$H$35="0~20 mA",'2_OPT카드설정(1)'!$H$35="0~10 V"),"0 / 0 mA","1 / 4 mA"))</f>
        <v>0 / 0 mA</v>
      </c>
      <c r="AL170" s="313" t="str">
        <f>IF('2_OPT카드설정(1)'!$H$36=0,"0 / 0 mA", IF(OR('2_OPT카드설정(1)'!$H$36="0~20 mA",'2_OPT카드설정(1)'!$H$36="0~10 V"),"0 / 0 mA","1 / 4 mA"))</f>
        <v>0 / 0 mA</v>
      </c>
      <c r="AM170" s="313" t="str">
        <f>IF('2_OPT카드설정(1)'!$H$37=0,"0 / 0 mA", IF(OR('2_OPT카드설정(1)'!$H$37="0~20 mA",'2_OPT카드설정(1)'!$H$37="0~10 V"),"0 / 0 mA","1 / 4 mA"))</f>
        <v>0 / 0 mA</v>
      </c>
      <c r="AN170" s="313" t="str">
        <f>IF('2_OPT카드설정(1)'!$H$38=0,"0 / 0 mA", IF(OR('2_OPT카드설정(1)'!$H$38="0~20 mA",'2_OPT카드설정(1)'!$H$38="0~10 V"),"0 / 0 mA","1 / 4 mA"))</f>
        <v>0 / 0 mA</v>
      </c>
      <c r="AO170" s="313" t="str">
        <f>IF('2_OPT카드설정(1)'!$H$39=0,"0 / 0 mA", IF(OR('2_OPT카드설정(1)'!$H$39="0~20 mA",'2_OPT카드설정(1)'!$H$39="0~10 V"),"0 / 0 mA","1 / 4 mA"))</f>
        <v>0 / 0 mA</v>
      </c>
      <c r="AP170" s="313" t="str">
        <f>IF('2_OPT카드설정(1)'!$H$40=0,"0 / 0 mA", IF(OR('2_OPT카드설정(1)'!$H$40="0~20 mA",'2_OPT카드설정(1)'!$H$40="0~10 V"),"0 / 0 mA","1 / 4 mA"))</f>
        <v>0 / 0 mA</v>
      </c>
      <c r="AQ170" s="314" t="str">
        <f>IF('2_OPT카드설정(1)'!$H$41=0,"0 / 0 mA", IF(OR('2_OPT카드설정(1)'!$H$41="0~20 mA",'2_OPT카드설정(1)'!$H$41="0~10 V"),"0 / 0 mA","1 / 4 mA"))</f>
        <v>0 / 0 mA</v>
      </c>
    </row>
    <row r="171" spans="2:43" ht="19.95" customHeight="1" x14ac:dyDescent="0.4">
      <c r="B171" s="296">
        <v>168</v>
      </c>
      <c r="C171" s="297" t="s">
        <v>363</v>
      </c>
      <c r="D171" s="297" t="s">
        <v>364</v>
      </c>
      <c r="E171" s="298" t="s">
        <v>1225</v>
      </c>
      <c r="F171" s="299" t="s">
        <v>64</v>
      </c>
      <c r="G171" s="311">
        <v>100</v>
      </c>
      <c r="H171" s="334" t="s">
        <v>2306</v>
      </c>
      <c r="I171" s="350">
        <f>IF('2_OPT카드설정(1)'!$I$7=0,100, 1 / '2_OPT카드설정(1)'!$I$7*100)</f>
        <v>50</v>
      </c>
      <c r="J171" s="351">
        <f>IF('2_OPT카드설정(1)'!$I$8=0,100, 1 / '2_OPT카드설정(1)'!$I$8*100)</f>
        <v>50</v>
      </c>
      <c r="K171" s="351">
        <f>IF('2_OPT카드설정(1)'!$I$9=0,100, 1 / '2_OPT카드설정(1)'!$I$9*100)</f>
        <v>100</v>
      </c>
      <c r="L171" s="351">
        <f>IF('2_OPT카드설정(1)'!$I$10=0,100, 1 / '2_OPT카드설정(1)'!$I$10*100)</f>
        <v>100</v>
      </c>
      <c r="M171" s="351">
        <f>IF('2_OPT카드설정(1)'!$I$11=0,100, 1 / '2_OPT카드설정(1)'!$I$11*100)</f>
        <v>100</v>
      </c>
      <c r="N171" s="351">
        <f>IF('2_OPT카드설정(1)'!$I$12=0,100, 1 / '2_OPT카드설정(1)'!$I$12*100)</f>
        <v>100</v>
      </c>
      <c r="O171" s="351">
        <f>IF('2_OPT카드설정(1)'!$I$13=0,100, 1 / '2_OPT카드설정(1)'!$I$13*100)</f>
        <v>100</v>
      </c>
      <c r="P171" s="351">
        <f>IF('2_OPT카드설정(1)'!$I$14=0,100, 1 / '2_OPT카드설정(1)'!$I$14*100)</f>
        <v>100</v>
      </c>
      <c r="Q171" s="351">
        <f>IF('2_OPT카드설정(1)'!$I$15=0,100, 1 / '2_OPT카드설정(1)'!$I$15*100)</f>
        <v>100</v>
      </c>
      <c r="R171" s="351">
        <f>IF('2_OPT카드설정(1)'!$I$16=0,100, 1 / '2_OPT카드설정(1)'!$I$16*100)</f>
        <v>100</v>
      </c>
      <c r="S171" s="351">
        <f>IF('2_OPT카드설정(1)'!$I$17=0,100, 1 / '2_OPT카드설정(1)'!$I$17*100)</f>
        <v>100</v>
      </c>
      <c r="T171" s="351">
        <f>IF('2_OPT카드설정(1)'!$I$18=0,100, 1 / '2_OPT카드설정(1)'!$I$18*100)</f>
        <v>100</v>
      </c>
      <c r="U171" s="351">
        <f>IF('2_OPT카드설정(1)'!$I$19=0,100, 1 / '2_OPT카드설정(1)'!$I$19*100)</f>
        <v>100</v>
      </c>
      <c r="V171" s="351">
        <f>IF('2_OPT카드설정(1)'!$I$20=0,100, 1 / '2_OPT카드설정(1)'!$I$20*100)</f>
        <v>100</v>
      </c>
      <c r="W171" s="351">
        <f>IF('2_OPT카드설정(1)'!$I$21=0,100, 1 / '2_OPT카드설정(1)'!$I$21*100)</f>
        <v>100</v>
      </c>
      <c r="X171" s="351">
        <f>IF('2_OPT카드설정(1)'!$I$22=0,100, 1 / '2_OPT카드설정(1)'!$I$22*100)</f>
        <v>100</v>
      </c>
      <c r="Y171" s="351">
        <f>IF('2_OPT카드설정(1)'!$I$23=0,100, 1 / '2_OPT카드설정(1)'!$I$23*100)</f>
        <v>100</v>
      </c>
      <c r="Z171" s="351">
        <f>IF('2_OPT카드설정(1)'!$I$24=0,100, 1 / '2_OPT카드설정(1)'!$I$24*100)</f>
        <v>100</v>
      </c>
      <c r="AA171" s="351">
        <f>IF('2_OPT카드설정(1)'!$I$25=0,100, 1 / '2_OPT카드설정(1)'!$I$25*100)</f>
        <v>100</v>
      </c>
      <c r="AB171" s="351">
        <f>IF('2_OPT카드설정(1)'!$I$26=0,100, 1 / '2_OPT카드설정(1)'!$I$26*100)</f>
        <v>100</v>
      </c>
      <c r="AC171" s="351">
        <f>IF('2_OPT카드설정(1)'!$I$27=0,100, 1 / '2_OPT카드설정(1)'!$I$27*100)</f>
        <v>100</v>
      </c>
      <c r="AD171" s="351">
        <f>IF('2_OPT카드설정(1)'!$I$28=0,100, 1 / '2_OPT카드설정(1)'!$I$28*100)</f>
        <v>100</v>
      </c>
      <c r="AE171" s="351">
        <f>IF('2_OPT카드설정(1)'!$I$29=0,100, 1 / '2_OPT카드설정(1)'!$I$29*100)</f>
        <v>100</v>
      </c>
      <c r="AF171" s="351">
        <f>IF('2_OPT카드설정(1)'!$I$30=0,100, 1 / '2_OPT카드설정(1)'!$I$30*100)</f>
        <v>100</v>
      </c>
      <c r="AG171" s="351">
        <f>IF('2_OPT카드설정(1)'!$I$31=0,100, 1 / '2_OPT카드설정(1)'!$I$31*100)</f>
        <v>100</v>
      </c>
      <c r="AH171" s="351">
        <f>IF('2_OPT카드설정(1)'!$I$32=0,100, 1 / '2_OPT카드설정(1)'!$I$32*100)</f>
        <v>100</v>
      </c>
      <c r="AI171" s="351">
        <f>IF('2_OPT카드설정(1)'!$I$33=0,100, 1 / '2_OPT카드설정(1)'!$I$33*100)</f>
        <v>100</v>
      </c>
      <c r="AJ171" s="351">
        <f>IF('2_OPT카드설정(1)'!$I$34=0,100, 1 / '2_OPT카드설정(1)'!$I$34*100)</f>
        <v>100</v>
      </c>
      <c r="AK171" s="351">
        <f>IF('2_OPT카드설정(1)'!$I$35=0,100, 1 / '2_OPT카드설정(1)'!$I$35*100)</f>
        <v>100</v>
      </c>
      <c r="AL171" s="351">
        <f>IF('2_OPT카드설정(1)'!$I$36=0,100, 1 / '2_OPT카드설정(1)'!$I$36*100)</f>
        <v>100</v>
      </c>
      <c r="AM171" s="351">
        <f>IF('2_OPT카드설정(1)'!$I$37=0,100, 1 / '2_OPT카드설정(1)'!$I$37*100)</f>
        <v>100</v>
      </c>
      <c r="AN171" s="351">
        <f>IF('2_OPT카드설정(1)'!$I$38=0,100, 1 / '2_OPT카드설정(1)'!$I$38*100)</f>
        <v>100</v>
      </c>
      <c r="AO171" s="351">
        <f>IF('2_OPT카드설정(1)'!$I$39=0,100, 1 / '2_OPT카드설정(1)'!$I$39*100)</f>
        <v>100</v>
      </c>
      <c r="AP171" s="351">
        <f>IF('2_OPT카드설정(1)'!$I$40=0,100, 1 / '2_OPT카드설정(1)'!$I$40*100)</f>
        <v>100</v>
      </c>
      <c r="AQ171" s="352">
        <f>IF('2_OPT카드설정(1)'!$I$41=0,100, 1 / '2_OPT카드설정(1)'!$I$41*100)</f>
        <v>100</v>
      </c>
    </row>
    <row r="172" spans="2:43" ht="19.95" customHeight="1" thickBot="1" x14ac:dyDescent="0.45">
      <c r="B172" s="320">
        <v>169</v>
      </c>
      <c r="C172" s="321" t="s">
        <v>365</v>
      </c>
      <c r="D172" s="321" t="s">
        <v>366</v>
      </c>
      <c r="E172" s="322" t="s">
        <v>1226</v>
      </c>
      <c r="F172" s="323" t="s">
        <v>64</v>
      </c>
      <c r="G172" s="389">
        <v>0</v>
      </c>
      <c r="H172" s="390"/>
      <c r="I172" s="391">
        <v>0</v>
      </c>
      <c r="J172" s="392">
        <v>0</v>
      </c>
      <c r="K172" s="392">
        <v>0</v>
      </c>
      <c r="L172" s="392">
        <v>0</v>
      </c>
      <c r="M172" s="392">
        <v>0</v>
      </c>
      <c r="N172" s="392">
        <v>0</v>
      </c>
      <c r="O172" s="392">
        <v>0</v>
      </c>
      <c r="P172" s="392">
        <v>0</v>
      </c>
      <c r="Q172" s="392">
        <v>0</v>
      </c>
      <c r="R172" s="392">
        <v>0</v>
      </c>
      <c r="S172" s="392">
        <v>0</v>
      </c>
      <c r="T172" s="392">
        <v>0</v>
      </c>
      <c r="U172" s="392">
        <v>0</v>
      </c>
      <c r="V172" s="392">
        <v>0</v>
      </c>
      <c r="W172" s="392">
        <v>0</v>
      </c>
      <c r="X172" s="392">
        <v>0</v>
      </c>
      <c r="Y172" s="392">
        <v>0</v>
      </c>
      <c r="Z172" s="392">
        <v>0</v>
      </c>
      <c r="AA172" s="392">
        <v>0</v>
      </c>
      <c r="AB172" s="392">
        <v>0</v>
      </c>
      <c r="AC172" s="392">
        <v>0</v>
      </c>
      <c r="AD172" s="392">
        <v>0</v>
      </c>
      <c r="AE172" s="392">
        <v>0</v>
      </c>
      <c r="AF172" s="392">
        <v>0</v>
      </c>
      <c r="AG172" s="392">
        <v>0</v>
      </c>
      <c r="AH172" s="392">
        <v>0</v>
      </c>
      <c r="AI172" s="392">
        <v>0</v>
      </c>
      <c r="AJ172" s="392">
        <v>0</v>
      </c>
      <c r="AK172" s="392">
        <v>0</v>
      </c>
      <c r="AL172" s="392">
        <v>0</v>
      </c>
      <c r="AM172" s="392">
        <v>0</v>
      </c>
      <c r="AN172" s="392">
        <v>0</v>
      </c>
      <c r="AO172" s="392">
        <v>0</v>
      </c>
      <c r="AP172" s="392">
        <v>0</v>
      </c>
      <c r="AQ172" s="393">
        <v>0</v>
      </c>
    </row>
    <row r="173" spans="2:43" ht="19.95" customHeight="1" x14ac:dyDescent="0.4">
      <c r="B173" s="290">
        <v>170</v>
      </c>
      <c r="C173" s="291" t="s">
        <v>367</v>
      </c>
      <c r="D173" s="291" t="s">
        <v>368</v>
      </c>
      <c r="E173" s="292" t="s">
        <v>1227</v>
      </c>
      <c r="F173" s="293" t="s">
        <v>25</v>
      </c>
      <c r="G173" s="328" t="s">
        <v>354</v>
      </c>
      <c r="H173" s="345"/>
      <c r="I173" s="330" t="str">
        <f>'2_OPT카드설정(1)'!$T$7</f>
        <v>AnOUT:C.2</v>
      </c>
      <c r="J173" s="331" t="str">
        <f>'2_OPT카드설정(1)'!$T$8</f>
        <v>AnOUT:C.2</v>
      </c>
      <c r="K173" s="331" t="str">
        <f>'2_OPT카드설정(1)'!$T$9</f>
        <v>AnOUT:0.1</v>
      </c>
      <c r="L173" s="331" t="str">
        <f>'2_OPT카드설정(1)'!$T$10</f>
        <v>AnOUT:0.1</v>
      </c>
      <c r="M173" s="331" t="str">
        <f>'2_OPT카드설정(1)'!$T$11</f>
        <v>AnOUT:0.1</v>
      </c>
      <c r="N173" s="331" t="str">
        <f>'2_OPT카드설정(1)'!$T$12</f>
        <v>AnOUT:0.1</v>
      </c>
      <c r="O173" s="331" t="str">
        <f>'2_OPT카드설정(1)'!$T$13</f>
        <v>AnOUT:0.1</v>
      </c>
      <c r="P173" s="331" t="str">
        <f>'2_OPT카드설정(1)'!$T$14</f>
        <v>AnOUT:0.1</v>
      </c>
      <c r="Q173" s="331" t="str">
        <f>'2_OPT카드설정(1)'!$T$15</f>
        <v>AnOUT:0.1</v>
      </c>
      <c r="R173" s="331" t="str">
        <f>'2_OPT카드설정(1)'!$T$16</f>
        <v>AnOUT:0.1</v>
      </c>
      <c r="S173" s="331" t="str">
        <f>'2_OPT카드설정(1)'!$T$17</f>
        <v>AnOUT:0.1</v>
      </c>
      <c r="T173" s="331" t="str">
        <f>'2_OPT카드설정(1)'!$T$18</f>
        <v>AnOUT:0.1</v>
      </c>
      <c r="U173" s="331" t="str">
        <f>'2_OPT카드설정(1)'!$T$19</f>
        <v>AnOUT:0.1</v>
      </c>
      <c r="V173" s="331" t="str">
        <f>'2_OPT카드설정(1)'!$T$20</f>
        <v>AnOUT:0.1</v>
      </c>
      <c r="W173" s="331" t="str">
        <f>'2_OPT카드설정(1)'!$T$21</f>
        <v>AnOUT:0.1</v>
      </c>
      <c r="X173" s="331" t="str">
        <f>'2_OPT카드설정(1)'!$T$22</f>
        <v>AnOUT:0.1</v>
      </c>
      <c r="Y173" s="331" t="str">
        <f>'2_OPT카드설정(1)'!$T$23</f>
        <v>AnOUT:0.1</v>
      </c>
      <c r="Z173" s="331" t="str">
        <f>'2_OPT카드설정(1)'!$T$24</f>
        <v>AnOUT:0.1</v>
      </c>
      <c r="AA173" s="331" t="str">
        <f>'2_OPT카드설정(1)'!$T$25</f>
        <v>AnOUT:0.1</v>
      </c>
      <c r="AB173" s="331" t="str">
        <f>'2_OPT카드설정(1)'!$T$26</f>
        <v>AnOUT:0.1</v>
      </c>
      <c r="AC173" s="331" t="str">
        <f>'2_OPT카드설정(1)'!$T$27</f>
        <v>AnOUT:0.1</v>
      </c>
      <c r="AD173" s="331" t="str">
        <f>'2_OPT카드설정(1)'!$T$28</f>
        <v>AnOUT:0.1</v>
      </c>
      <c r="AE173" s="331" t="str">
        <f>'2_OPT카드설정(1)'!$T$29</f>
        <v>AnOUT:0.1</v>
      </c>
      <c r="AF173" s="331" t="str">
        <f>'2_OPT카드설정(1)'!$T$30</f>
        <v>AnOUT:0.1</v>
      </c>
      <c r="AG173" s="331" t="str">
        <f>'2_OPT카드설정(1)'!$T$31</f>
        <v>AnOUT:0.1</v>
      </c>
      <c r="AH173" s="331" t="str">
        <f>'2_OPT카드설정(1)'!$T$32</f>
        <v>AnOUT:0.1</v>
      </c>
      <c r="AI173" s="331" t="str">
        <f>'2_OPT카드설정(1)'!$T$33</f>
        <v>AnOUT:0.1</v>
      </c>
      <c r="AJ173" s="331" t="str">
        <f>'2_OPT카드설정(1)'!$T$34</f>
        <v>AnOUT:0.1</v>
      </c>
      <c r="AK173" s="331" t="str">
        <f>'2_OPT카드설정(1)'!$T$35</f>
        <v>AnOUT:0.1</v>
      </c>
      <c r="AL173" s="331" t="str">
        <f>'2_OPT카드설정(1)'!$T$36</f>
        <v>AnOUT:0.1</v>
      </c>
      <c r="AM173" s="331" t="str">
        <f>'2_OPT카드설정(1)'!$T$37</f>
        <v>AnOUT:0.1</v>
      </c>
      <c r="AN173" s="331" t="str">
        <f>'2_OPT카드설정(1)'!$T$38</f>
        <v>AnOUT:0.1</v>
      </c>
      <c r="AO173" s="331" t="str">
        <f>'2_OPT카드설정(1)'!$T$39</f>
        <v>AnOUT:0.1</v>
      </c>
      <c r="AP173" s="331" t="str">
        <f>'2_OPT카드설정(1)'!$T$40</f>
        <v>AnOUT:0.1</v>
      </c>
      <c r="AQ173" s="332" t="str">
        <f>'2_OPT카드설정(1)'!$T$41</f>
        <v>AnOUT:0.1</v>
      </c>
    </row>
    <row r="174" spans="2:43" ht="19.95" customHeight="1" x14ac:dyDescent="0.4">
      <c r="B174" s="296">
        <v>171</v>
      </c>
      <c r="C174" s="297" t="s">
        <v>369</v>
      </c>
      <c r="D174" s="297" t="s">
        <v>370</v>
      </c>
      <c r="E174" s="298" t="s">
        <v>1228</v>
      </c>
      <c r="F174" s="299"/>
      <c r="G174" s="311" t="s">
        <v>2325</v>
      </c>
      <c r="H174" s="334"/>
      <c r="I174" s="312" t="str">
        <f>IF('2_OPT카드설정(1)'!$J$7="","4 / O/P Current",'2_OPT카드설정(1)'!$J$7)</f>
        <v>3 / Motor Speed</v>
      </c>
      <c r="J174" s="313" t="str">
        <f>IF('2_OPT카드설정(1)'!$J$8="","4 / O/P Current",'2_OPT카드설정(1)'!$J$8)</f>
        <v>3 / Motor Speed</v>
      </c>
      <c r="K174" s="313" t="str">
        <f>IF('2_OPT카드설정(1)'!$J$9="","4 / O/P Current",'2_OPT카드설정(1)'!$J$9)</f>
        <v>0 / Not Used</v>
      </c>
      <c r="L174" s="313" t="str">
        <f>IF('2_OPT카드설정(1)'!$J$10="","4 / O/P Current",'2_OPT카드설정(1)'!$J$10)</f>
        <v>0 / Not Used</v>
      </c>
      <c r="M174" s="313" t="str">
        <f>IF('2_OPT카드설정(1)'!$J$11="","4 / O/P Current",'2_OPT카드설정(1)'!$J$11)</f>
        <v>0 / Not Used</v>
      </c>
      <c r="N174" s="313" t="str">
        <f>IF('2_OPT카드설정(1)'!$J$12="","4 / O/P Current",'2_OPT카드설정(1)'!$J$12)</f>
        <v>0 / Not Used</v>
      </c>
      <c r="O174" s="313" t="str">
        <f>IF('2_OPT카드설정(1)'!$J$13="","4 / O/P Current",'2_OPT카드설정(1)'!$J$13)</f>
        <v>0 / Not Used</v>
      </c>
      <c r="P174" s="313" t="str">
        <f>IF('2_OPT카드설정(1)'!$J$14="","4 / O/P Current",'2_OPT카드설정(1)'!$J$14)</f>
        <v>0 / Not Used</v>
      </c>
      <c r="Q174" s="313" t="str">
        <f>IF('2_OPT카드설정(1)'!$J$15="","4 / O/P Current",'2_OPT카드설정(1)'!$J$15)</f>
        <v>0 / Not Used</v>
      </c>
      <c r="R174" s="313" t="str">
        <f>IF('2_OPT카드설정(1)'!$J$16="","4 / O/P Current",'2_OPT카드설정(1)'!$J$16)</f>
        <v>0 / Not Used</v>
      </c>
      <c r="S174" s="313" t="str">
        <f>IF('2_OPT카드설정(1)'!$J$17="","4 / O/P Current",'2_OPT카드설정(1)'!$J$17)</f>
        <v>0 / Not Used</v>
      </c>
      <c r="T174" s="313" t="str">
        <f>IF('2_OPT카드설정(1)'!$J$18="","4 / O/P Current",'2_OPT카드설정(1)'!$J$18)</f>
        <v>0 / Not Used</v>
      </c>
      <c r="U174" s="313" t="str">
        <f>IF('2_OPT카드설정(1)'!$J$19="","4 / O/P Current",'2_OPT카드설정(1)'!$J$19)</f>
        <v>0 / Not Used</v>
      </c>
      <c r="V174" s="313" t="str">
        <f>IF('2_OPT카드설정(1)'!$J$20="","4 / O/P Current",'2_OPT카드설정(1)'!$J$20)</f>
        <v>0 / Not Used</v>
      </c>
      <c r="W174" s="313" t="str">
        <f>IF('2_OPT카드설정(1)'!$J$21="","4 / O/P Current",'2_OPT카드설정(1)'!$J$21)</f>
        <v>0 / Not Used</v>
      </c>
      <c r="X174" s="313" t="str">
        <f>IF('2_OPT카드설정(1)'!$J$22="","4 / O/P Current",'2_OPT카드설정(1)'!$J$22)</f>
        <v>0 / Not Used</v>
      </c>
      <c r="Y174" s="313" t="str">
        <f>IF('2_OPT카드설정(1)'!$J$23="","4 / O/P Current",'2_OPT카드설정(1)'!$J$23)</f>
        <v>0 / Not Used</v>
      </c>
      <c r="Z174" s="313" t="str">
        <f>IF('2_OPT카드설정(1)'!$J$24="","4 / O/P Current",'2_OPT카드설정(1)'!$J$24)</f>
        <v>0 / Not Used</v>
      </c>
      <c r="AA174" s="313" t="str">
        <f>IF('2_OPT카드설정(1)'!$J$25="","4 / O/P Current",'2_OPT카드설정(1)'!$J$25)</f>
        <v>0 / Not Used</v>
      </c>
      <c r="AB174" s="313" t="str">
        <f>IF('2_OPT카드설정(1)'!$J$26="","4 / O/P Current",'2_OPT카드설정(1)'!$J$26)</f>
        <v>0 / Not Used</v>
      </c>
      <c r="AC174" s="313" t="str">
        <f>IF('2_OPT카드설정(1)'!$J$27="","4 / O/P Current",'2_OPT카드설정(1)'!$J$27)</f>
        <v>0 / Not Used</v>
      </c>
      <c r="AD174" s="313" t="str">
        <f>IF('2_OPT카드설정(1)'!$J$28="","4 / O/P Current",'2_OPT카드설정(1)'!$J$28)</f>
        <v>0 / Not Used</v>
      </c>
      <c r="AE174" s="313" t="str">
        <f>IF('2_OPT카드설정(1)'!$J$29="","4 / O/P Current",'2_OPT카드설정(1)'!$J$29)</f>
        <v>0 / Not Used</v>
      </c>
      <c r="AF174" s="313" t="str">
        <f>IF('2_OPT카드설정(1)'!$J$30="","4 / O/P Current",'2_OPT카드설정(1)'!$J$30)</f>
        <v>0 / Not Used</v>
      </c>
      <c r="AG174" s="313" t="str">
        <f>IF('2_OPT카드설정(1)'!$J$31="","4 / O/P Current",'2_OPT카드설정(1)'!$J$31)</f>
        <v>0 / Not Used</v>
      </c>
      <c r="AH174" s="313" t="str">
        <f>IF('2_OPT카드설정(1)'!$J$32="","4 / O/P Current",'2_OPT카드설정(1)'!$J$32)</f>
        <v>0 / Not Used</v>
      </c>
      <c r="AI174" s="313" t="str">
        <f>IF('2_OPT카드설정(1)'!$J$33="","4 / O/P Current",'2_OPT카드설정(1)'!$J$33)</f>
        <v>0 / Not Used</v>
      </c>
      <c r="AJ174" s="313" t="str">
        <f>IF('2_OPT카드설정(1)'!$J$34="","4 / O/P Current",'2_OPT카드설정(1)'!$J$34)</f>
        <v>0 / Not Used</v>
      </c>
      <c r="AK174" s="313" t="str">
        <f>IF('2_OPT카드설정(1)'!$J$35="","4 / O/P Current",'2_OPT카드설정(1)'!$J$35)</f>
        <v>0 / Not Used</v>
      </c>
      <c r="AL174" s="313" t="str">
        <f>IF('2_OPT카드설정(1)'!$J$36="","4 / O/P Current",'2_OPT카드설정(1)'!$J$36)</f>
        <v>0 / Not Used</v>
      </c>
      <c r="AM174" s="313" t="str">
        <f>IF('2_OPT카드설정(1)'!$J$37="","4 / O/P Current",'2_OPT카드설정(1)'!$J$37)</f>
        <v>0 / Not Used</v>
      </c>
      <c r="AN174" s="313" t="str">
        <f>IF('2_OPT카드설정(1)'!$J$38="","4 / O/P Current",'2_OPT카드설정(1)'!$J$38)</f>
        <v>0 / Not Used</v>
      </c>
      <c r="AO174" s="313" t="str">
        <f>IF('2_OPT카드설정(1)'!$J$39="","4 / O/P Current",'2_OPT카드설정(1)'!$J$39)</f>
        <v>0 / Not Used</v>
      </c>
      <c r="AP174" s="313" t="str">
        <f>IF('2_OPT카드설정(1)'!$J$40="","4 / O/P Current",'2_OPT카드설정(1)'!$J$40)</f>
        <v>0 / Not Used</v>
      </c>
      <c r="AQ174" s="314" t="str">
        <f>IF('2_OPT카드설정(1)'!$J$41="","4 / O/P Current",'2_OPT카드설정(1)'!$J$41)</f>
        <v>0 / Not Used</v>
      </c>
    </row>
    <row r="175" spans="2:43" ht="19.95" customHeight="1" x14ac:dyDescent="0.4">
      <c r="B175" s="296">
        <v>172</v>
      </c>
      <c r="C175" s="297" t="s">
        <v>372</v>
      </c>
      <c r="D175" s="297" t="s">
        <v>373</v>
      </c>
      <c r="E175" s="298" t="s">
        <v>1229</v>
      </c>
      <c r="F175" s="299" t="s">
        <v>7</v>
      </c>
      <c r="G175" s="379">
        <v>1</v>
      </c>
      <c r="H175" s="301"/>
      <c r="I175" s="386">
        <v>0.1</v>
      </c>
      <c r="J175" s="387">
        <v>0.1</v>
      </c>
      <c r="K175" s="387">
        <v>0.1</v>
      </c>
      <c r="L175" s="387">
        <v>0.1</v>
      </c>
      <c r="M175" s="387">
        <v>0.1</v>
      </c>
      <c r="N175" s="387">
        <v>0.1</v>
      </c>
      <c r="O175" s="387">
        <v>0.1</v>
      </c>
      <c r="P175" s="387">
        <v>0.1</v>
      </c>
      <c r="Q175" s="387">
        <v>0.1</v>
      </c>
      <c r="R175" s="387">
        <v>0.1</v>
      </c>
      <c r="S175" s="387">
        <v>0.1</v>
      </c>
      <c r="T175" s="387">
        <v>0.1</v>
      </c>
      <c r="U175" s="387">
        <v>0.1</v>
      </c>
      <c r="V175" s="387">
        <v>0.1</v>
      </c>
      <c r="W175" s="387">
        <v>0.1</v>
      </c>
      <c r="X175" s="387">
        <v>0.1</v>
      </c>
      <c r="Y175" s="387">
        <v>0.1</v>
      </c>
      <c r="Z175" s="387">
        <v>0.1</v>
      </c>
      <c r="AA175" s="387">
        <v>0.1</v>
      </c>
      <c r="AB175" s="387">
        <v>0.1</v>
      </c>
      <c r="AC175" s="387">
        <v>0.1</v>
      </c>
      <c r="AD175" s="387">
        <v>0.1</v>
      </c>
      <c r="AE175" s="387">
        <v>0.1</v>
      </c>
      <c r="AF175" s="387">
        <v>0.1</v>
      </c>
      <c r="AG175" s="387">
        <v>0.1</v>
      </c>
      <c r="AH175" s="387">
        <v>0.1</v>
      </c>
      <c r="AI175" s="387">
        <v>0.1</v>
      </c>
      <c r="AJ175" s="387">
        <v>0.1</v>
      </c>
      <c r="AK175" s="387">
        <v>0.1</v>
      </c>
      <c r="AL175" s="387">
        <v>0.1</v>
      </c>
      <c r="AM175" s="387">
        <v>0.1</v>
      </c>
      <c r="AN175" s="387">
        <v>0.1</v>
      </c>
      <c r="AO175" s="387">
        <v>0.1</v>
      </c>
      <c r="AP175" s="387">
        <v>0.1</v>
      </c>
      <c r="AQ175" s="388">
        <v>0.1</v>
      </c>
    </row>
    <row r="176" spans="2:43" ht="19.95" customHeight="1" x14ac:dyDescent="0.4">
      <c r="B176" s="296">
        <v>173</v>
      </c>
      <c r="C176" s="297" t="s">
        <v>374</v>
      </c>
      <c r="D176" s="297" t="s">
        <v>375</v>
      </c>
      <c r="E176" s="298" t="s">
        <v>1230</v>
      </c>
      <c r="F176" s="299"/>
      <c r="G176" s="316" t="s">
        <v>2348</v>
      </c>
      <c r="H176" s="334"/>
      <c r="I176" s="281" t="s">
        <v>128</v>
      </c>
      <c r="J176" s="282" t="s">
        <v>128</v>
      </c>
      <c r="K176" s="282" t="s">
        <v>128</v>
      </c>
      <c r="L176" s="282" t="s">
        <v>128</v>
      </c>
      <c r="M176" s="282" t="s">
        <v>128</v>
      </c>
      <c r="N176" s="282" t="s">
        <v>128</v>
      </c>
      <c r="O176" s="282" t="s">
        <v>128</v>
      </c>
      <c r="P176" s="282" t="s">
        <v>128</v>
      </c>
      <c r="Q176" s="282" t="s">
        <v>128</v>
      </c>
      <c r="R176" s="282" t="s">
        <v>128</v>
      </c>
      <c r="S176" s="282" t="s">
        <v>128</v>
      </c>
      <c r="T176" s="282" t="s">
        <v>128</v>
      </c>
      <c r="U176" s="282" t="s">
        <v>128</v>
      </c>
      <c r="V176" s="282" t="s">
        <v>128</v>
      </c>
      <c r="W176" s="282" t="s">
        <v>128</v>
      </c>
      <c r="X176" s="282" t="s">
        <v>128</v>
      </c>
      <c r="Y176" s="282" t="s">
        <v>128</v>
      </c>
      <c r="Z176" s="282" t="s">
        <v>128</v>
      </c>
      <c r="AA176" s="282" t="s">
        <v>128</v>
      </c>
      <c r="AB176" s="282" t="s">
        <v>128</v>
      </c>
      <c r="AC176" s="282" t="s">
        <v>128</v>
      </c>
      <c r="AD176" s="282" t="s">
        <v>128</v>
      </c>
      <c r="AE176" s="282" t="s">
        <v>128</v>
      </c>
      <c r="AF176" s="282" t="s">
        <v>128</v>
      </c>
      <c r="AG176" s="282" t="s">
        <v>128</v>
      </c>
      <c r="AH176" s="282" t="s">
        <v>128</v>
      </c>
      <c r="AI176" s="282" t="s">
        <v>128</v>
      </c>
      <c r="AJ176" s="282" t="s">
        <v>128</v>
      </c>
      <c r="AK176" s="282" t="s">
        <v>128</v>
      </c>
      <c r="AL176" s="282" t="s">
        <v>128</v>
      </c>
      <c r="AM176" s="282" t="s">
        <v>128</v>
      </c>
      <c r="AN176" s="282" t="s">
        <v>128</v>
      </c>
      <c r="AO176" s="282" t="s">
        <v>128</v>
      </c>
      <c r="AP176" s="282" t="s">
        <v>128</v>
      </c>
      <c r="AQ176" s="283" t="s">
        <v>128</v>
      </c>
    </row>
    <row r="177" spans="2:43" ht="19.95" customHeight="1" x14ac:dyDescent="0.4">
      <c r="B177" s="296">
        <v>174</v>
      </c>
      <c r="C177" s="297" t="s">
        <v>376</v>
      </c>
      <c r="D177" s="297" t="s">
        <v>377</v>
      </c>
      <c r="E177" s="298" t="s">
        <v>1231</v>
      </c>
      <c r="F177" s="299"/>
      <c r="G177" s="311" t="s">
        <v>2352</v>
      </c>
      <c r="H177" s="334"/>
      <c r="I177" s="312" t="str">
        <f>IF('2_OPT카드설정(1)'!$K$7=0,"0 / 0 mA", IF(OR('2_OPT카드설정(1)'!$K$7="0~20 mA",'2_OPT카드설정(1)'!$K$7="0~10 V"),"0 / 0 mA","1 / 4 mA"))</f>
        <v>1 / 4 mA</v>
      </c>
      <c r="J177" s="313" t="str">
        <f>IF('2_OPT카드설정(1)'!$K$8=0,"0 / 0 mA", IF(OR('2_OPT카드설정(1)'!$K$8="0~20 mA",'2_OPT카드설정(1)'!$K$8="0~10 V"),"0 / 0 mA","1 / 4 mA"))</f>
        <v>1 / 4 mA</v>
      </c>
      <c r="K177" s="313" t="str">
        <f>IF('2_OPT카드설정(1)'!$K$9=0,"0 / 0 mA", IF(OR('2_OPT카드설정(1)'!$K$9="0~20 mA",'2_OPT카드설정(1)'!$K$9="0~10 V"),"0 / 0 mA","1 / 4 mA"))</f>
        <v>0 / 0 mA</v>
      </c>
      <c r="L177" s="313" t="str">
        <f>IF('2_OPT카드설정(1)'!$K$10=0,"0 / 0 mA", IF(OR('2_OPT카드설정(1)'!$K$10="0~20 mA",'2_OPT카드설정(1)'!$K$10="0~10 V"),"0 / 0 mA","1 / 4 mA"))</f>
        <v>0 / 0 mA</v>
      </c>
      <c r="M177" s="313" t="str">
        <f>IF('2_OPT카드설정(1)'!$K$11=0,"0 / 0 mA", IF(OR('2_OPT카드설정(1)'!$K$11="0~20 mA",'2_OPT카드설정(1)'!$K$11="0~10 V"),"0 / 0 mA","1 / 4 mA"))</f>
        <v>0 / 0 mA</v>
      </c>
      <c r="N177" s="313" t="str">
        <f>IF('2_OPT카드설정(1)'!$K$12=0,"0 / 0 mA", IF(OR('2_OPT카드설정(1)'!$K$12="0~20 mA",'2_OPT카드설정(1)'!$K$12="0~10 V"),"0 / 0 mA","1 / 4 mA"))</f>
        <v>0 / 0 mA</v>
      </c>
      <c r="O177" s="313" t="str">
        <f>IF('2_OPT카드설정(1)'!$K$13=0,"0 / 0 mA", IF(OR('2_OPT카드설정(1)'!$K$13="0~20 mA",'2_OPT카드설정(1)'!$K$13="0~10 V"),"0 / 0 mA","1 / 4 mA"))</f>
        <v>0 / 0 mA</v>
      </c>
      <c r="P177" s="313" t="str">
        <f>IF('2_OPT카드설정(1)'!$K$14=0,"0 / 0 mA", IF(OR('2_OPT카드설정(1)'!$K$14="0~20 mA",'2_OPT카드설정(1)'!$K$14="0~10 V"),"0 / 0 mA","1 / 4 mA"))</f>
        <v>0 / 0 mA</v>
      </c>
      <c r="Q177" s="313" t="str">
        <f>IF('2_OPT카드설정(1)'!$K$15=0,"0 / 0 mA", IF(OR('2_OPT카드설정(1)'!$K$15="0~20 mA",'2_OPT카드설정(1)'!$K$15="0~10 V"),"0 / 0 mA","1 / 4 mA"))</f>
        <v>0 / 0 mA</v>
      </c>
      <c r="R177" s="313" t="str">
        <f>IF('2_OPT카드설정(1)'!$K$16=0,"0 / 0 mA", IF(OR('2_OPT카드설정(1)'!$K$16="0~20 mA",'2_OPT카드설정(1)'!$K$16="0~10 V"),"0 / 0 mA","1 / 4 mA"))</f>
        <v>0 / 0 mA</v>
      </c>
      <c r="S177" s="313" t="str">
        <f>IF('2_OPT카드설정(1)'!$K$17=0,"0 / 0 mA", IF(OR('2_OPT카드설정(1)'!$K$17="0~20 mA",'2_OPT카드설정(1)'!$K$17="0~10 V"),"0 / 0 mA","1 / 4 mA"))</f>
        <v>0 / 0 mA</v>
      </c>
      <c r="T177" s="313" t="str">
        <f>IF('2_OPT카드설정(1)'!$K$18=0,"0 / 0 mA", IF(OR('2_OPT카드설정(1)'!$K$18="0~20 mA",'2_OPT카드설정(1)'!$K$18="0~10 V"),"0 / 0 mA","1 / 4 mA"))</f>
        <v>0 / 0 mA</v>
      </c>
      <c r="U177" s="313" t="str">
        <f>IF('2_OPT카드설정(1)'!$K$19=0,"0 / 0 mA", IF(OR('2_OPT카드설정(1)'!$K$19="0~20 mA",'2_OPT카드설정(1)'!$K$19="0~10 V"),"0 / 0 mA","1 / 4 mA"))</f>
        <v>0 / 0 mA</v>
      </c>
      <c r="V177" s="313" t="str">
        <f>IF('2_OPT카드설정(1)'!$K$20=0,"0 / 0 mA", IF(OR('2_OPT카드설정(1)'!$K$20="0~20 mA",'2_OPT카드설정(1)'!$K$20="0~10 V"),"0 / 0 mA","1 / 4 mA"))</f>
        <v>0 / 0 mA</v>
      </c>
      <c r="W177" s="313" t="str">
        <f>IF('2_OPT카드설정(1)'!$K$21=0,"0 / 0 mA", IF(OR('2_OPT카드설정(1)'!$K$21="0~20 mA",'2_OPT카드설정(1)'!$K$21="0~10 V"),"0 / 0 mA","1 / 4 mA"))</f>
        <v>0 / 0 mA</v>
      </c>
      <c r="X177" s="313" t="str">
        <f>IF('2_OPT카드설정(1)'!$K$22=0,"0 / 0 mA", IF(OR('2_OPT카드설정(1)'!$K$22="0~20 mA",'2_OPT카드설정(1)'!$K$22="0~10 V"),"0 / 0 mA","1 / 4 mA"))</f>
        <v>0 / 0 mA</v>
      </c>
      <c r="Y177" s="313" t="str">
        <f>IF('2_OPT카드설정(1)'!$K$23=0,"0 / 0 mA", IF(OR('2_OPT카드설정(1)'!$K$23="0~20 mA",'2_OPT카드설정(1)'!$K$23="0~10 V"),"0 / 0 mA","1 / 4 mA"))</f>
        <v>0 / 0 mA</v>
      </c>
      <c r="Z177" s="313" t="str">
        <f>IF('2_OPT카드설정(1)'!$K$24=0,"0 / 0 mA", IF(OR('2_OPT카드설정(1)'!$K$24="0~20 mA",'2_OPT카드설정(1)'!$K$24="0~10 V"),"0 / 0 mA","1 / 4 mA"))</f>
        <v>0 / 0 mA</v>
      </c>
      <c r="AA177" s="313" t="str">
        <f>IF('2_OPT카드설정(1)'!$K$25=0,"0 / 0 mA", IF(OR('2_OPT카드설정(1)'!$K$25="0~20 mA",'2_OPT카드설정(1)'!$K$25="0~10 V"),"0 / 0 mA","1 / 4 mA"))</f>
        <v>0 / 0 mA</v>
      </c>
      <c r="AB177" s="313" t="str">
        <f>IF('2_OPT카드설정(1)'!$K$26=0,"0 / 0 mA", IF(OR('2_OPT카드설정(1)'!$K$26="0~20 mA",'2_OPT카드설정(1)'!$K$26="0~10 V"),"0 / 0 mA","1 / 4 mA"))</f>
        <v>0 / 0 mA</v>
      </c>
      <c r="AC177" s="313" t="str">
        <f>IF('2_OPT카드설정(1)'!$K$27=0,"0 / 0 mA", IF(OR('2_OPT카드설정(1)'!$K$27="0~20 mA",'2_OPT카드설정(1)'!$K$27="0~10 V"),"0 / 0 mA","1 / 4 mA"))</f>
        <v>0 / 0 mA</v>
      </c>
      <c r="AD177" s="313" t="str">
        <f>IF('2_OPT카드설정(1)'!$K$28=0,"0 / 0 mA", IF(OR('2_OPT카드설정(1)'!$K$28="0~20 mA",'2_OPT카드설정(1)'!$K$28="0~10 V"),"0 / 0 mA","1 / 4 mA"))</f>
        <v>0 / 0 mA</v>
      </c>
      <c r="AE177" s="313" t="str">
        <f>IF('2_OPT카드설정(1)'!$K$29=0,"0 / 0 mA", IF(OR('2_OPT카드설정(1)'!$K$29="0~20 mA",'2_OPT카드설정(1)'!$K$29="0~10 V"),"0 / 0 mA","1 / 4 mA"))</f>
        <v>0 / 0 mA</v>
      </c>
      <c r="AF177" s="313" t="str">
        <f>IF('2_OPT카드설정(1)'!$K$30=0,"0 / 0 mA", IF(OR('2_OPT카드설정(1)'!$K$30="0~20 mA",'2_OPT카드설정(1)'!$K$30="0~10 V"),"0 / 0 mA","1 / 4 mA"))</f>
        <v>0 / 0 mA</v>
      </c>
      <c r="AG177" s="313" t="str">
        <f>IF('2_OPT카드설정(1)'!$K$31=0,"0 / 0 mA", IF(OR('2_OPT카드설정(1)'!$K$31="0~20 mA",'2_OPT카드설정(1)'!$K$31="0~10 V"),"0 / 0 mA","1 / 4 mA"))</f>
        <v>0 / 0 mA</v>
      </c>
      <c r="AH177" s="313" t="str">
        <f>IF('2_OPT카드설정(1)'!$K$32=0,"0 / 0 mA", IF(OR('2_OPT카드설정(1)'!$K$32="0~20 mA",'2_OPT카드설정(1)'!$K$32="0~10 V"),"0 / 0 mA","1 / 4 mA"))</f>
        <v>0 / 0 mA</v>
      </c>
      <c r="AI177" s="313" t="str">
        <f>IF('2_OPT카드설정(1)'!$K$33=0,"0 / 0 mA", IF(OR('2_OPT카드설정(1)'!$K$33="0~20 mA",'2_OPT카드설정(1)'!$K$33="0~10 V"),"0 / 0 mA","1 / 4 mA"))</f>
        <v>0 / 0 mA</v>
      </c>
      <c r="AJ177" s="313" t="str">
        <f>IF('2_OPT카드설정(1)'!$K$34=0,"0 / 0 mA", IF(OR('2_OPT카드설정(1)'!$K$34="0~20 mA",'2_OPT카드설정(1)'!$K$34="0~10 V"),"0 / 0 mA","1 / 4 mA"))</f>
        <v>0 / 0 mA</v>
      </c>
      <c r="AK177" s="313" t="str">
        <f>IF('2_OPT카드설정(1)'!$K$35=0,"0 / 0 mA", IF(OR('2_OPT카드설정(1)'!$K$35="0~20 mA",'2_OPT카드설정(1)'!$K$35="0~10 V"),"0 / 0 mA","1 / 4 mA"))</f>
        <v>0 / 0 mA</v>
      </c>
      <c r="AL177" s="313" t="str">
        <f>IF('2_OPT카드설정(1)'!$K$36=0,"0 / 0 mA", IF(OR('2_OPT카드설정(1)'!$K$36="0~20 mA",'2_OPT카드설정(1)'!$K$36="0~10 V"),"0 / 0 mA","1 / 4 mA"))</f>
        <v>0 / 0 mA</v>
      </c>
      <c r="AM177" s="313" t="str">
        <f>IF('2_OPT카드설정(1)'!$K$37=0,"0 / 0 mA", IF(OR('2_OPT카드설정(1)'!$K$37="0~20 mA",'2_OPT카드설정(1)'!$K$37="0~10 V"),"0 / 0 mA","1 / 4 mA"))</f>
        <v>0 / 0 mA</v>
      </c>
      <c r="AN177" s="313" t="str">
        <f>IF('2_OPT카드설정(1)'!$K$38=0,"0 / 0 mA", IF(OR('2_OPT카드설정(1)'!$K$38="0~20 mA",'2_OPT카드설정(1)'!$K$38="0~10 V"),"0 / 0 mA","1 / 4 mA"))</f>
        <v>0 / 0 mA</v>
      </c>
      <c r="AO177" s="313" t="str">
        <f>IF('2_OPT카드설정(1)'!$K$39=0,"0 / 0 mA", IF(OR('2_OPT카드설정(1)'!$K$39="0~20 mA",'2_OPT카드설정(1)'!$K$39="0~10 V"),"0 / 0 mA","1 / 4 mA"))</f>
        <v>0 / 0 mA</v>
      </c>
      <c r="AP177" s="313" t="str">
        <f>IF('2_OPT카드설정(1)'!$K$40=0,"0 / 0 mA", IF(OR('2_OPT카드설정(1)'!$K$40="0~20 mA",'2_OPT카드설정(1)'!$K$40="0~10 V"),"0 / 0 mA","1 / 4 mA"))</f>
        <v>0 / 0 mA</v>
      </c>
      <c r="AQ177" s="314" t="str">
        <f>IF('2_OPT카드설정(1)'!$K$41=0,"0 / 0 mA", IF(OR('2_OPT카드설정(1)'!$K$41="0~20 mA",'2_OPT카드설정(1)'!$K$41="0~10 V"),"0 / 0 mA","1 / 4 mA"))</f>
        <v>0 / 0 mA</v>
      </c>
    </row>
    <row r="178" spans="2:43" ht="19.95" customHeight="1" x14ac:dyDescent="0.4">
      <c r="B178" s="296">
        <v>175</v>
      </c>
      <c r="C178" s="297" t="s">
        <v>378</v>
      </c>
      <c r="D178" s="297" t="s">
        <v>379</v>
      </c>
      <c r="E178" s="298" t="s">
        <v>1232</v>
      </c>
      <c r="F178" s="299" t="s">
        <v>64</v>
      </c>
      <c r="G178" s="311">
        <v>100</v>
      </c>
      <c r="H178" s="334"/>
      <c r="I178" s="350">
        <f>IF('2_OPT카드설정(1)'!$L$7=0,100, 1 / '2_OPT카드설정(1)'!$L$7*100)</f>
        <v>100</v>
      </c>
      <c r="J178" s="351">
        <f>IF('2_OPT카드설정(1)'!$L$8=0,100, 1 / '2_OPT카드설정(1)'!$L$8*100)</f>
        <v>100</v>
      </c>
      <c r="K178" s="351">
        <f>IF('2_OPT카드설정(1)'!$L$9=0,100, 1 / '2_OPT카드설정(1)'!$L$9*100)</f>
        <v>100</v>
      </c>
      <c r="L178" s="351">
        <f>IF('2_OPT카드설정(1)'!$L$10=0,100, 1 / '2_OPT카드설정(1)'!$L$10*100)</f>
        <v>100</v>
      </c>
      <c r="M178" s="351">
        <f>IF('2_OPT카드설정(1)'!$L$11=0,100, 1 / '2_OPT카드설정(1)'!$L$11*100)</f>
        <v>100</v>
      </c>
      <c r="N178" s="351">
        <f>IF('2_OPT카드설정(1)'!$L$12=0,100, 1 / '2_OPT카드설정(1)'!$L$12*100)</f>
        <v>100</v>
      </c>
      <c r="O178" s="351">
        <f>IF('2_OPT카드설정(1)'!$L$13=0,100, 1 / '2_OPT카드설정(1)'!$L$13*100)</f>
        <v>100</v>
      </c>
      <c r="P178" s="351">
        <f>IF('2_OPT카드설정(1)'!$L$14=0,100, 1 / '2_OPT카드설정(1)'!$L$14*100)</f>
        <v>100</v>
      </c>
      <c r="Q178" s="351">
        <f>IF('2_OPT카드설정(1)'!$L$15=0,100, 1 / '2_OPT카드설정(1)'!$L$15*100)</f>
        <v>100</v>
      </c>
      <c r="R178" s="351">
        <f>IF('2_OPT카드설정(1)'!$L$16=0,100, 1 / '2_OPT카드설정(1)'!$L$16*100)</f>
        <v>100</v>
      </c>
      <c r="S178" s="351">
        <f>IF('2_OPT카드설정(1)'!$L$17=0,100, 1 / '2_OPT카드설정(1)'!$L$17*100)</f>
        <v>100</v>
      </c>
      <c r="T178" s="351">
        <f>IF('2_OPT카드설정(1)'!$L$18=0,100, 1 / '2_OPT카드설정(1)'!$L$18*100)</f>
        <v>100</v>
      </c>
      <c r="U178" s="351">
        <f>IF('2_OPT카드설정(1)'!$L$19=0,100, 1 / '2_OPT카드설정(1)'!$L$19*100)</f>
        <v>100</v>
      </c>
      <c r="V178" s="351">
        <f>IF('2_OPT카드설정(1)'!$L$20=0,100, 1 / '2_OPT카드설정(1)'!$L$20*100)</f>
        <v>100</v>
      </c>
      <c r="W178" s="351">
        <f>IF('2_OPT카드설정(1)'!$L$21=0,100, 1 / '2_OPT카드설정(1)'!$L$21*100)</f>
        <v>100</v>
      </c>
      <c r="X178" s="351">
        <f>IF('2_OPT카드설정(1)'!$L$22=0,100, 1 / '2_OPT카드설정(1)'!$L$22*100)</f>
        <v>100</v>
      </c>
      <c r="Y178" s="351">
        <f>IF('2_OPT카드설정(1)'!$L$23=0,100, 1 / '2_OPT카드설정(1)'!$L$23*100)</f>
        <v>100</v>
      </c>
      <c r="Z178" s="351">
        <f>IF('2_OPT카드설정(1)'!$L$24=0,100, 1 / '2_OPT카드설정(1)'!$L$24*100)</f>
        <v>100</v>
      </c>
      <c r="AA178" s="351">
        <f>IF('2_OPT카드설정(1)'!$L$25=0,100, 1 / '2_OPT카드설정(1)'!$L$25*100)</f>
        <v>100</v>
      </c>
      <c r="AB178" s="351">
        <f>IF('2_OPT카드설정(1)'!$L$26=0,100, 1 / '2_OPT카드설정(1)'!$L$26*100)</f>
        <v>100</v>
      </c>
      <c r="AC178" s="351">
        <f>IF('2_OPT카드설정(1)'!$L$27=0,100, 1 / '2_OPT카드설정(1)'!$L$27*100)</f>
        <v>100</v>
      </c>
      <c r="AD178" s="351">
        <f>IF('2_OPT카드설정(1)'!$L$28=0,100, 1 / '2_OPT카드설정(1)'!$L$28*100)</f>
        <v>100</v>
      </c>
      <c r="AE178" s="351">
        <f>IF('2_OPT카드설정(1)'!$L$29=0,100, 1 / '2_OPT카드설정(1)'!$L$29*100)</f>
        <v>100</v>
      </c>
      <c r="AF178" s="351">
        <f>IF('2_OPT카드설정(1)'!$L$30=0,100, 1 / '2_OPT카드설정(1)'!$L$30*100)</f>
        <v>100</v>
      </c>
      <c r="AG178" s="351">
        <f>IF('2_OPT카드설정(1)'!$L$31=0,100, 1 / '2_OPT카드설정(1)'!$L$31*100)</f>
        <v>100</v>
      </c>
      <c r="AH178" s="351">
        <f>IF('2_OPT카드설정(1)'!$L$32=0,100, 1 / '2_OPT카드설정(1)'!$L$32*100)</f>
        <v>100</v>
      </c>
      <c r="AI178" s="351">
        <f>IF('2_OPT카드설정(1)'!$L$33=0,100, 1 / '2_OPT카드설정(1)'!$L$33*100)</f>
        <v>100</v>
      </c>
      <c r="AJ178" s="351">
        <f>IF('2_OPT카드설정(1)'!$L$34=0,100, 1 / '2_OPT카드설정(1)'!$L$34*100)</f>
        <v>100</v>
      </c>
      <c r="AK178" s="351">
        <f>IF('2_OPT카드설정(1)'!$L$35=0,100, 1 / '2_OPT카드설정(1)'!$L$35*100)</f>
        <v>100</v>
      </c>
      <c r="AL178" s="351">
        <f>IF('2_OPT카드설정(1)'!$L$36=0,100, 1 / '2_OPT카드설정(1)'!$L$36*100)</f>
        <v>100</v>
      </c>
      <c r="AM178" s="351">
        <f>IF('2_OPT카드설정(1)'!$L$37=0,100, 1 / '2_OPT카드설정(1)'!$L$37*100)</f>
        <v>100</v>
      </c>
      <c r="AN178" s="351">
        <f>IF('2_OPT카드설정(1)'!$L$38=0,100, 1 / '2_OPT카드설정(1)'!$L$38*100)</f>
        <v>100</v>
      </c>
      <c r="AO178" s="351">
        <f>IF('2_OPT카드설정(1)'!$L$39=0,100, 1 / '2_OPT카드설정(1)'!$L$39*100)</f>
        <v>100</v>
      </c>
      <c r="AP178" s="351">
        <f>IF('2_OPT카드설정(1)'!$L$40=0,100, 1 / '2_OPT카드설정(1)'!$L$40*100)</f>
        <v>100</v>
      </c>
      <c r="AQ178" s="352">
        <f>IF('2_OPT카드설정(1)'!$L$41=0,100, 1 / '2_OPT카드설정(1)'!$L$41*100)</f>
        <v>100</v>
      </c>
    </row>
    <row r="179" spans="2:43" ht="19.95" customHeight="1" thickBot="1" x14ac:dyDescent="0.45">
      <c r="B179" s="320">
        <v>176</v>
      </c>
      <c r="C179" s="321" t="s">
        <v>380</v>
      </c>
      <c r="D179" s="321" t="s">
        <v>381</v>
      </c>
      <c r="E179" s="322" t="s">
        <v>1233</v>
      </c>
      <c r="F179" s="323" t="s">
        <v>64</v>
      </c>
      <c r="G179" s="394">
        <v>0</v>
      </c>
      <c r="H179" s="395"/>
      <c r="I179" s="391">
        <v>0</v>
      </c>
      <c r="J179" s="392">
        <v>0</v>
      </c>
      <c r="K179" s="392">
        <v>0</v>
      </c>
      <c r="L179" s="392">
        <v>0</v>
      </c>
      <c r="M179" s="392">
        <v>0</v>
      </c>
      <c r="N179" s="392">
        <v>0</v>
      </c>
      <c r="O179" s="392">
        <v>0</v>
      </c>
      <c r="P179" s="392">
        <v>0</v>
      </c>
      <c r="Q179" s="392">
        <v>0</v>
      </c>
      <c r="R179" s="392">
        <v>0</v>
      </c>
      <c r="S179" s="392">
        <v>0</v>
      </c>
      <c r="T179" s="392">
        <v>0</v>
      </c>
      <c r="U179" s="392">
        <v>0</v>
      </c>
      <c r="V179" s="392">
        <v>0</v>
      </c>
      <c r="W179" s="392">
        <v>0</v>
      </c>
      <c r="X179" s="392">
        <v>0</v>
      </c>
      <c r="Y179" s="392">
        <v>0</v>
      </c>
      <c r="Z179" s="392">
        <v>0</v>
      </c>
      <c r="AA179" s="392">
        <v>0</v>
      </c>
      <c r="AB179" s="392">
        <v>0</v>
      </c>
      <c r="AC179" s="392">
        <v>0</v>
      </c>
      <c r="AD179" s="392">
        <v>0</v>
      </c>
      <c r="AE179" s="392">
        <v>0</v>
      </c>
      <c r="AF179" s="392">
        <v>0</v>
      </c>
      <c r="AG179" s="392">
        <v>0</v>
      </c>
      <c r="AH179" s="392">
        <v>0</v>
      </c>
      <c r="AI179" s="392">
        <v>0</v>
      </c>
      <c r="AJ179" s="392">
        <v>0</v>
      </c>
      <c r="AK179" s="392">
        <v>0</v>
      </c>
      <c r="AL179" s="392">
        <v>0</v>
      </c>
      <c r="AM179" s="392">
        <v>0</v>
      </c>
      <c r="AN179" s="392">
        <v>0</v>
      </c>
      <c r="AO179" s="392">
        <v>0</v>
      </c>
      <c r="AP179" s="392">
        <v>0</v>
      </c>
      <c r="AQ179" s="393">
        <v>0</v>
      </c>
    </row>
    <row r="180" spans="2:43" ht="19.95" customHeight="1" x14ac:dyDescent="0.4">
      <c r="B180" s="290">
        <v>177</v>
      </c>
      <c r="C180" s="291" t="s">
        <v>382</v>
      </c>
      <c r="D180" s="291" t="s">
        <v>383</v>
      </c>
      <c r="E180" s="292" t="s">
        <v>1234</v>
      </c>
      <c r="F180" s="293" t="s">
        <v>25</v>
      </c>
      <c r="G180" s="337" t="s">
        <v>354</v>
      </c>
      <c r="H180" s="338"/>
      <c r="I180" s="330" t="str">
        <f>'2_OPT카드설정(1)'!$U$7</f>
        <v>AnOUT:0.1</v>
      </c>
      <c r="J180" s="331" t="str">
        <f>'2_OPT카드설정(1)'!$U$8</f>
        <v>AnOUT:0.1</v>
      </c>
      <c r="K180" s="331" t="str">
        <f>'2_OPT카드설정(1)'!$U$9</f>
        <v>AnOUT:0.1</v>
      </c>
      <c r="L180" s="331" t="str">
        <f>'2_OPT카드설정(1)'!$U$10</f>
        <v>AnOUT:0.1</v>
      </c>
      <c r="M180" s="331" t="str">
        <f>'2_OPT카드설정(1)'!$U$11</f>
        <v>AnOUT:0.1</v>
      </c>
      <c r="N180" s="331" t="str">
        <f>'2_OPT카드설정(1)'!$U$12</f>
        <v>AnOUT:0.1</v>
      </c>
      <c r="O180" s="331" t="str">
        <f>'2_OPT카드설정(1)'!$U$13</f>
        <v>AnOUT:0.1</v>
      </c>
      <c r="P180" s="331" t="str">
        <f>'2_OPT카드설정(1)'!$U$14</f>
        <v>AnOUT:0.1</v>
      </c>
      <c r="Q180" s="331" t="str">
        <f>'2_OPT카드설정(1)'!$U$15</f>
        <v>AnOUT:0.1</v>
      </c>
      <c r="R180" s="331" t="str">
        <f>'2_OPT카드설정(1)'!$U$16</f>
        <v>AnOUT:0.1</v>
      </c>
      <c r="S180" s="331" t="str">
        <f>'2_OPT카드설정(1)'!$U$17</f>
        <v>AnOUT:0.1</v>
      </c>
      <c r="T180" s="331" t="str">
        <f>'2_OPT카드설정(1)'!$U$18</f>
        <v>AnOUT:0.1</v>
      </c>
      <c r="U180" s="331" t="str">
        <f>'2_OPT카드설정(1)'!$U$19</f>
        <v>AnOUT:0.1</v>
      </c>
      <c r="V180" s="331" t="str">
        <f>'2_OPT카드설정(1)'!$U$20</f>
        <v>AnOUT:0.1</v>
      </c>
      <c r="W180" s="331" t="str">
        <f>'2_OPT카드설정(1)'!$U$21</f>
        <v>AnOUT:0.1</v>
      </c>
      <c r="X180" s="331" t="str">
        <f>'2_OPT카드설정(1)'!$U$22</f>
        <v>AnOUT:0.1</v>
      </c>
      <c r="Y180" s="331" t="str">
        <f>'2_OPT카드설정(1)'!$U$23</f>
        <v>AnOUT:0.1</v>
      </c>
      <c r="Z180" s="331" t="str">
        <f>'2_OPT카드설정(1)'!$U$24</f>
        <v>AnOUT:0.1</v>
      </c>
      <c r="AA180" s="331" t="str">
        <f>'2_OPT카드설정(1)'!$U$25</f>
        <v>AnOUT:0.1</v>
      </c>
      <c r="AB180" s="331" t="str">
        <f>'2_OPT카드설정(1)'!$U$26</f>
        <v>AnOUT:0.1</v>
      </c>
      <c r="AC180" s="331" t="str">
        <f>'2_OPT카드설정(1)'!$U$27</f>
        <v>AnOUT:0.1</v>
      </c>
      <c r="AD180" s="331" t="str">
        <f>'2_OPT카드설정(1)'!$U$28</f>
        <v>AnOUT:0.1</v>
      </c>
      <c r="AE180" s="331" t="str">
        <f>'2_OPT카드설정(1)'!$U$29</f>
        <v>AnOUT:0.1</v>
      </c>
      <c r="AF180" s="331" t="str">
        <f>'2_OPT카드설정(1)'!$U$30</f>
        <v>AnOUT:0.1</v>
      </c>
      <c r="AG180" s="331" t="str">
        <f>'2_OPT카드설정(1)'!$U$31</f>
        <v>AnOUT:0.1</v>
      </c>
      <c r="AH180" s="331" t="str">
        <f>'2_OPT카드설정(1)'!$U$32</f>
        <v>AnOUT:0.1</v>
      </c>
      <c r="AI180" s="331" t="str">
        <f>'2_OPT카드설정(1)'!$U$33</f>
        <v>AnOUT:0.1</v>
      </c>
      <c r="AJ180" s="331" t="str">
        <f>'2_OPT카드설정(1)'!$U$34</f>
        <v>AnOUT:0.1</v>
      </c>
      <c r="AK180" s="331" t="str">
        <f>'2_OPT카드설정(1)'!$U$35</f>
        <v>AnOUT:0.1</v>
      </c>
      <c r="AL180" s="331" t="str">
        <f>'2_OPT카드설정(1)'!$U$36</f>
        <v>AnOUT:0.1</v>
      </c>
      <c r="AM180" s="331" t="str">
        <f>'2_OPT카드설정(1)'!$U$37</f>
        <v>AnOUT:0.1</v>
      </c>
      <c r="AN180" s="331" t="str">
        <f>'2_OPT카드설정(1)'!$U$38</f>
        <v>AnOUT:0.1</v>
      </c>
      <c r="AO180" s="331" t="str">
        <f>'2_OPT카드설정(1)'!$U$39</f>
        <v>AnOUT:0.1</v>
      </c>
      <c r="AP180" s="331" t="str">
        <f>'2_OPT카드설정(1)'!$U$40</f>
        <v>AnOUT:0.1</v>
      </c>
      <c r="AQ180" s="332" t="str">
        <f>'2_OPT카드설정(1)'!$U$41</f>
        <v>AnOUT:0.1</v>
      </c>
    </row>
    <row r="181" spans="2:43" ht="19.95" customHeight="1" x14ac:dyDescent="0.4">
      <c r="B181" s="296">
        <v>178</v>
      </c>
      <c r="C181" s="297" t="s">
        <v>384</v>
      </c>
      <c r="D181" s="297" t="s">
        <v>385</v>
      </c>
      <c r="E181" s="298" t="s">
        <v>1235</v>
      </c>
      <c r="F181" s="299"/>
      <c r="G181" s="316" t="s">
        <v>2390</v>
      </c>
      <c r="H181" s="334"/>
      <c r="I181" s="312" t="str">
        <f>IF('2_OPT카드설정(1)'!$M$7="","4 / O/P Current",'2_OPT카드설정(1)'!$M$7)</f>
        <v>0 / Not Used</v>
      </c>
      <c r="J181" s="313" t="str">
        <f>IF('2_OPT카드설정(1)'!$M$8="","4 / O/P Current",'2_OPT카드설정(1)'!$M$8)</f>
        <v>0 / Not Used</v>
      </c>
      <c r="K181" s="313" t="str">
        <f>IF('2_OPT카드설정(1)'!$M$9="","4 / O/P Current",'2_OPT카드설정(1)'!$M$9)</f>
        <v>0 / Not Used</v>
      </c>
      <c r="L181" s="313" t="str">
        <f>IF('2_OPT카드설정(1)'!$M$10="","4 / O/P Current",'2_OPT카드설정(1)'!$M$10)</f>
        <v>0 / Not Used</v>
      </c>
      <c r="M181" s="313" t="str">
        <f>IF('2_OPT카드설정(1)'!$M$11="","4 / O/P Current",'2_OPT카드설정(1)'!$M$11)</f>
        <v>0 / Not Used</v>
      </c>
      <c r="N181" s="313" t="str">
        <f>IF('2_OPT카드설정(1)'!$M$12="","4 / O/P Current",'2_OPT카드설정(1)'!$M$12)</f>
        <v>0 / Not Used</v>
      </c>
      <c r="O181" s="313" t="str">
        <f>IF('2_OPT카드설정(1)'!$M$13="","4 / O/P Current",'2_OPT카드설정(1)'!$M$13)</f>
        <v>0 / Not Used</v>
      </c>
      <c r="P181" s="313" t="str">
        <f>IF('2_OPT카드설정(1)'!$M$14="","4 / O/P Current",'2_OPT카드설정(1)'!$M$14)</f>
        <v>0 / Not Used</v>
      </c>
      <c r="Q181" s="313" t="str">
        <f>IF('2_OPT카드설정(1)'!$M$15="","4 / O/P Current",'2_OPT카드설정(1)'!$M$15)</f>
        <v>0 / Not Used</v>
      </c>
      <c r="R181" s="313" t="str">
        <f>IF('2_OPT카드설정(1)'!$M$16="","4 / O/P Current",'2_OPT카드설정(1)'!$M$16)</f>
        <v>0 / Not Used</v>
      </c>
      <c r="S181" s="313" t="str">
        <f>IF('2_OPT카드설정(1)'!$M$17="","4 / O/P Current",'2_OPT카드설정(1)'!$M$17)</f>
        <v>0 / Not Used</v>
      </c>
      <c r="T181" s="313" t="str">
        <f>IF('2_OPT카드설정(1)'!$M$18="","4 / O/P Current",'2_OPT카드설정(1)'!$M$18)</f>
        <v>0 / Not Used</v>
      </c>
      <c r="U181" s="313" t="str">
        <f>IF('2_OPT카드설정(1)'!$M$19="","4 / O/P Current",'2_OPT카드설정(1)'!$M$19)</f>
        <v>0 / Not Used</v>
      </c>
      <c r="V181" s="313" t="str">
        <f>IF('2_OPT카드설정(1)'!$M$20="","4 / O/P Current",'2_OPT카드설정(1)'!$M$20)</f>
        <v>0 / Not Used</v>
      </c>
      <c r="W181" s="313" t="str">
        <f>IF('2_OPT카드설정(1)'!$M$21="","4 / O/P Current",'2_OPT카드설정(1)'!$M$21)</f>
        <v>0 / Not Used</v>
      </c>
      <c r="X181" s="313" t="str">
        <f>IF('2_OPT카드설정(1)'!$M$22="","4 / O/P Current",'2_OPT카드설정(1)'!$M$22)</f>
        <v>0 / Not Used</v>
      </c>
      <c r="Y181" s="313" t="str">
        <f>IF('2_OPT카드설정(1)'!$M$23="","4 / O/P Current",'2_OPT카드설정(1)'!$M$23)</f>
        <v>0 / Not Used</v>
      </c>
      <c r="Z181" s="313" t="str">
        <f>IF('2_OPT카드설정(1)'!$M$24="","4 / O/P Current",'2_OPT카드설정(1)'!$M$24)</f>
        <v>0 / Not Used</v>
      </c>
      <c r="AA181" s="313" t="str">
        <f>IF('2_OPT카드설정(1)'!$M$25="","4 / O/P Current",'2_OPT카드설정(1)'!$M$25)</f>
        <v>0 / Not Used</v>
      </c>
      <c r="AB181" s="313" t="str">
        <f>IF('2_OPT카드설정(1)'!$M$26="","4 / O/P Current",'2_OPT카드설정(1)'!$M$26)</f>
        <v>0 / Not Used</v>
      </c>
      <c r="AC181" s="313" t="str">
        <f>IF('2_OPT카드설정(1)'!$M$27="","4 / O/P Current",'2_OPT카드설정(1)'!$M$27)</f>
        <v>0 / Not Used</v>
      </c>
      <c r="AD181" s="313" t="str">
        <f>IF('2_OPT카드설정(1)'!$M$28="","4 / O/P Current",'2_OPT카드설정(1)'!$M$28)</f>
        <v>0 / Not Used</v>
      </c>
      <c r="AE181" s="313" t="str">
        <f>IF('2_OPT카드설정(1)'!$M$29="","4 / O/P Current",'2_OPT카드설정(1)'!$M$29)</f>
        <v>0 / Not Used</v>
      </c>
      <c r="AF181" s="313" t="str">
        <f>IF('2_OPT카드설정(1)'!$M$30="","4 / O/P Current",'2_OPT카드설정(1)'!$M$30)</f>
        <v>0 / Not Used</v>
      </c>
      <c r="AG181" s="313" t="str">
        <f>IF('2_OPT카드설정(1)'!$M$31="","4 / O/P Current",'2_OPT카드설정(1)'!$M$31)</f>
        <v>0 / Not Used</v>
      </c>
      <c r="AH181" s="313" t="str">
        <f>IF('2_OPT카드설정(1)'!$M$32="","4 / O/P Current",'2_OPT카드설정(1)'!$M$32)</f>
        <v>0 / Not Used</v>
      </c>
      <c r="AI181" s="313" t="str">
        <f>IF('2_OPT카드설정(1)'!$M$33="","4 / O/P Current",'2_OPT카드설정(1)'!$M$33)</f>
        <v>0 / Not Used</v>
      </c>
      <c r="AJ181" s="313" t="str">
        <f>IF('2_OPT카드설정(1)'!$M$34="","4 / O/P Current",'2_OPT카드설정(1)'!$M$34)</f>
        <v>0 / Not Used</v>
      </c>
      <c r="AK181" s="313" t="str">
        <f>IF('2_OPT카드설정(1)'!$M$35="","4 / O/P Current",'2_OPT카드설정(1)'!$M$35)</f>
        <v>0 / Not Used</v>
      </c>
      <c r="AL181" s="313" t="str">
        <f>IF('2_OPT카드설정(1)'!$M$36="","4 / O/P Current",'2_OPT카드설정(1)'!$M$36)</f>
        <v>0 / Not Used</v>
      </c>
      <c r="AM181" s="313" t="str">
        <f>IF('2_OPT카드설정(1)'!$M$37="","4 / O/P Current",'2_OPT카드설정(1)'!$M$37)</f>
        <v>0 / Not Used</v>
      </c>
      <c r="AN181" s="313" t="str">
        <f>IF('2_OPT카드설정(1)'!$M$38="","4 / O/P Current",'2_OPT카드설정(1)'!$M$38)</f>
        <v>0 / Not Used</v>
      </c>
      <c r="AO181" s="313" t="str">
        <f>IF('2_OPT카드설정(1)'!$M$39="","4 / O/P Current",'2_OPT카드설정(1)'!$M$39)</f>
        <v>0 / Not Used</v>
      </c>
      <c r="AP181" s="313" t="str">
        <f>IF('2_OPT카드설정(1)'!$M$40="","4 / O/P Current",'2_OPT카드설정(1)'!$M$40)</f>
        <v>0 / Not Used</v>
      </c>
      <c r="AQ181" s="314" t="str">
        <f>IF('2_OPT카드설정(1)'!$M$41="","4 / O/P Current",'2_OPT카드설정(1)'!$M$41)</f>
        <v>0 / Not Used</v>
      </c>
    </row>
    <row r="182" spans="2:43" ht="19.95" customHeight="1" x14ac:dyDescent="0.4">
      <c r="B182" s="296">
        <v>179</v>
      </c>
      <c r="C182" s="297" t="s">
        <v>386</v>
      </c>
      <c r="D182" s="297" t="s">
        <v>387</v>
      </c>
      <c r="E182" s="298" t="s">
        <v>1236</v>
      </c>
      <c r="F182" s="299" t="s">
        <v>7</v>
      </c>
      <c r="G182" s="379">
        <v>1</v>
      </c>
      <c r="H182" s="301"/>
      <c r="I182" s="386">
        <v>0.1</v>
      </c>
      <c r="J182" s="387">
        <v>0.1</v>
      </c>
      <c r="K182" s="387">
        <v>0.1</v>
      </c>
      <c r="L182" s="387">
        <v>0.1</v>
      </c>
      <c r="M182" s="387">
        <v>0.1</v>
      </c>
      <c r="N182" s="387">
        <v>0.1</v>
      </c>
      <c r="O182" s="387">
        <v>0.1</v>
      </c>
      <c r="P182" s="387">
        <v>0.1</v>
      </c>
      <c r="Q182" s="387">
        <v>0.1</v>
      </c>
      <c r="R182" s="387">
        <v>0.1</v>
      </c>
      <c r="S182" s="387">
        <v>0.1</v>
      </c>
      <c r="T182" s="387">
        <v>0.1</v>
      </c>
      <c r="U182" s="387">
        <v>0.1</v>
      </c>
      <c r="V182" s="387">
        <v>0.1</v>
      </c>
      <c r="W182" s="387">
        <v>0.1</v>
      </c>
      <c r="X182" s="387">
        <v>0.1</v>
      </c>
      <c r="Y182" s="387">
        <v>0.1</v>
      </c>
      <c r="Z182" s="387">
        <v>0.1</v>
      </c>
      <c r="AA182" s="387">
        <v>0.1</v>
      </c>
      <c r="AB182" s="387">
        <v>0.1</v>
      </c>
      <c r="AC182" s="387">
        <v>0.1</v>
      </c>
      <c r="AD182" s="387">
        <v>0.1</v>
      </c>
      <c r="AE182" s="387">
        <v>0.1</v>
      </c>
      <c r="AF182" s="387">
        <v>0.1</v>
      </c>
      <c r="AG182" s="387">
        <v>0.1</v>
      </c>
      <c r="AH182" s="387">
        <v>0.1</v>
      </c>
      <c r="AI182" s="387">
        <v>0.1</v>
      </c>
      <c r="AJ182" s="387">
        <v>0.1</v>
      </c>
      <c r="AK182" s="387">
        <v>0.1</v>
      </c>
      <c r="AL182" s="387">
        <v>0.1</v>
      </c>
      <c r="AM182" s="387">
        <v>0.1</v>
      </c>
      <c r="AN182" s="387">
        <v>0.1</v>
      </c>
      <c r="AO182" s="387">
        <v>0.1</v>
      </c>
      <c r="AP182" s="387">
        <v>0.1</v>
      </c>
      <c r="AQ182" s="388">
        <v>0.1</v>
      </c>
    </row>
    <row r="183" spans="2:43" ht="19.95" customHeight="1" x14ac:dyDescent="0.4">
      <c r="B183" s="296">
        <v>180</v>
      </c>
      <c r="C183" s="297" t="s">
        <v>388</v>
      </c>
      <c r="D183" s="297" t="s">
        <v>389</v>
      </c>
      <c r="E183" s="298" t="s">
        <v>1237</v>
      </c>
      <c r="F183" s="299"/>
      <c r="G183" s="316" t="s">
        <v>2391</v>
      </c>
      <c r="H183" s="334"/>
      <c r="I183" s="281" t="s">
        <v>128</v>
      </c>
      <c r="J183" s="282" t="s">
        <v>128</v>
      </c>
      <c r="K183" s="282" t="s">
        <v>128</v>
      </c>
      <c r="L183" s="282" t="s">
        <v>128</v>
      </c>
      <c r="M183" s="282" t="s">
        <v>128</v>
      </c>
      <c r="N183" s="282" t="s">
        <v>128</v>
      </c>
      <c r="O183" s="282" t="s">
        <v>128</v>
      </c>
      <c r="P183" s="282" t="s">
        <v>128</v>
      </c>
      <c r="Q183" s="282" t="s">
        <v>128</v>
      </c>
      <c r="R183" s="282" t="s">
        <v>128</v>
      </c>
      <c r="S183" s="282" t="s">
        <v>128</v>
      </c>
      <c r="T183" s="282" t="s">
        <v>128</v>
      </c>
      <c r="U183" s="282" t="s">
        <v>128</v>
      </c>
      <c r="V183" s="282" t="s">
        <v>128</v>
      </c>
      <c r="W183" s="282" t="s">
        <v>128</v>
      </c>
      <c r="X183" s="282" t="s">
        <v>128</v>
      </c>
      <c r="Y183" s="282" t="s">
        <v>128</v>
      </c>
      <c r="Z183" s="282" t="s">
        <v>128</v>
      </c>
      <c r="AA183" s="282" t="s">
        <v>128</v>
      </c>
      <c r="AB183" s="282" t="s">
        <v>128</v>
      </c>
      <c r="AC183" s="282" t="s">
        <v>128</v>
      </c>
      <c r="AD183" s="282" t="s">
        <v>128</v>
      </c>
      <c r="AE183" s="282" t="s">
        <v>128</v>
      </c>
      <c r="AF183" s="282" t="s">
        <v>128</v>
      </c>
      <c r="AG183" s="282" t="s">
        <v>128</v>
      </c>
      <c r="AH183" s="282" t="s">
        <v>128</v>
      </c>
      <c r="AI183" s="282" t="s">
        <v>128</v>
      </c>
      <c r="AJ183" s="282" t="s">
        <v>128</v>
      </c>
      <c r="AK183" s="282" t="s">
        <v>128</v>
      </c>
      <c r="AL183" s="282" t="s">
        <v>128</v>
      </c>
      <c r="AM183" s="282" t="s">
        <v>128</v>
      </c>
      <c r="AN183" s="282" t="s">
        <v>128</v>
      </c>
      <c r="AO183" s="282" t="s">
        <v>128</v>
      </c>
      <c r="AP183" s="282" t="s">
        <v>128</v>
      </c>
      <c r="AQ183" s="283" t="s">
        <v>128</v>
      </c>
    </row>
    <row r="184" spans="2:43" ht="19.95" customHeight="1" x14ac:dyDescent="0.4">
      <c r="B184" s="296">
        <v>181</v>
      </c>
      <c r="C184" s="297" t="s">
        <v>390</v>
      </c>
      <c r="D184" s="297" t="s">
        <v>391</v>
      </c>
      <c r="E184" s="298" t="s">
        <v>1238</v>
      </c>
      <c r="F184" s="299"/>
      <c r="G184" s="316" t="s">
        <v>2392</v>
      </c>
      <c r="H184" s="334"/>
      <c r="I184" s="312" t="str">
        <f>IF('2_OPT카드설정(1)'!$N$7=0,"0 / 0 mA", IF(OR('2_OPT카드설정(1)'!$N$7="0~20 mA",'2_OPT카드설정(1)'!$N$7="0~10 V"),"0 / 0 mA","1 / 4 mA"))</f>
        <v>0 / 0 mA</v>
      </c>
      <c r="J184" s="313" t="str">
        <f>IF('2_OPT카드설정(1)'!$N$8=0,"0 / 0 mA", IF(OR('2_OPT카드설정(1)'!$N$8="0~20 mA",'2_OPT카드설정(1)'!$N$8="0~10 V"),"0 / 0 mA","1 / 4 mA"))</f>
        <v>0 / 0 mA</v>
      </c>
      <c r="K184" s="313" t="str">
        <f>IF('2_OPT카드설정(1)'!$N$9=0,"0 / 0 mA", IF(OR('2_OPT카드설정(1)'!$N$9="0~20 mA",'2_OPT카드설정(1)'!$N$9="0~10 V"),"0 / 0 mA","1 / 4 mA"))</f>
        <v>0 / 0 mA</v>
      </c>
      <c r="L184" s="313" t="str">
        <f>IF('2_OPT카드설정(1)'!$N$10=0,"0 / 0 mA", IF(OR('2_OPT카드설정(1)'!$N$10="0~20 mA",'2_OPT카드설정(1)'!$N$10="0~10 V"),"0 / 0 mA","1 / 4 mA"))</f>
        <v>0 / 0 mA</v>
      </c>
      <c r="M184" s="313" t="str">
        <f>IF('2_OPT카드설정(1)'!$N$11=0,"0 / 0 mA", IF(OR('2_OPT카드설정(1)'!$N$11="0~20 mA",'2_OPT카드설정(1)'!$N$11="0~10 V"),"0 / 0 mA","1 / 4 mA"))</f>
        <v>0 / 0 mA</v>
      </c>
      <c r="N184" s="313" t="str">
        <f>IF('2_OPT카드설정(1)'!$N$12=0,"0 / 0 mA", IF(OR('2_OPT카드설정(1)'!$N$12="0~20 mA",'2_OPT카드설정(1)'!$N$12="0~10 V"),"0 / 0 mA","1 / 4 mA"))</f>
        <v>0 / 0 mA</v>
      </c>
      <c r="O184" s="313" t="str">
        <f>IF('2_OPT카드설정(1)'!$N$13=0,"0 / 0 mA", IF(OR('2_OPT카드설정(1)'!$N$13="0~20 mA",'2_OPT카드설정(1)'!$N$13="0~10 V"),"0 / 0 mA","1 / 4 mA"))</f>
        <v>0 / 0 mA</v>
      </c>
      <c r="P184" s="313" t="str">
        <f>IF('2_OPT카드설정(1)'!$N$14=0,"0 / 0 mA", IF(OR('2_OPT카드설정(1)'!$N$14="0~20 mA",'2_OPT카드설정(1)'!$N$14="0~10 V"),"0 / 0 mA","1 / 4 mA"))</f>
        <v>0 / 0 mA</v>
      </c>
      <c r="Q184" s="313" t="str">
        <f>IF('2_OPT카드설정(1)'!$N$15=0,"0 / 0 mA", IF(OR('2_OPT카드설정(1)'!$N$15="0~20 mA",'2_OPT카드설정(1)'!$N$15="0~10 V"),"0 / 0 mA","1 / 4 mA"))</f>
        <v>0 / 0 mA</v>
      </c>
      <c r="R184" s="313" t="str">
        <f>IF('2_OPT카드설정(1)'!$N$16=0,"0 / 0 mA", IF(OR('2_OPT카드설정(1)'!$N$16="0~20 mA",'2_OPT카드설정(1)'!$N$16="0~10 V"),"0 / 0 mA","1 / 4 mA"))</f>
        <v>0 / 0 mA</v>
      </c>
      <c r="S184" s="313" t="str">
        <f>IF('2_OPT카드설정(1)'!$N$17=0,"0 / 0 mA", IF(OR('2_OPT카드설정(1)'!$N$17="0~20 mA",'2_OPT카드설정(1)'!$N$17="0~10 V"),"0 / 0 mA","1 / 4 mA"))</f>
        <v>0 / 0 mA</v>
      </c>
      <c r="T184" s="313" t="str">
        <f>IF('2_OPT카드설정(1)'!$N$18=0,"0 / 0 mA", IF(OR('2_OPT카드설정(1)'!$N$18="0~20 mA",'2_OPT카드설정(1)'!$N$18="0~10 V"),"0 / 0 mA","1 / 4 mA"))</f>
        <v>0 / 0 mA</v>
      </c>
      <c r="U184" s="313" t="str">
        <f>IF('2_OPT카드설정(1)'!$N$19=0,"0 / 0 mA", IF(OR('2_OPT카드설정(1)'!$N$19="0~20 mA",'2_OPT카드설정(1)'!$N$19="0~10 V"),"0 / 0 mA","1 / 4 mA"))</f>
        <v>0 / 0 mA</v>
      </c>
      <c r="V184" s="313" t="str">
        <f>IF('2_OPT카드설정(1)'!$N$20=0,"0 / 0 mA", IF(OR('2_OPT카드설정(1)'!$N$20="0~20 mA",'2_OPT카드설정(1)'!$N$20="0~10 V"),"0 / 0 mA","1 / 4 mA"))</f>
        <v>0 / 0 mA</v>
      </c>
      <c r="W184" s="313" t="str">
        <f>IF('2_OPT카드설정(1)'!$N$21=0,"0 / 0 mA", IF(OR('2_OPT카드설정(1)'!$N$21="0~20 mA",'2_OPT카드설정(1)'!$N$21="0~10 V"),"0 / 0 mA","1 / 4 mA"))</f>
        <v>0 / 0 mA</v>
      </c>
      <c r="X184" s="313" t="str">
        <f>IF('2_OPT카드설정(1)'!$N$22=0,"0 / 0 mA", IF(OR('2_OPT카드설정(1)'!$N$22="0~20 mA",'2_OPT카드설정(1)'!$N$22="0~10 V"),"0 / 0 mA","1 / 4 mA"))</f>
        <v>0 / 0 mA</v>
      </c>
      <c r="Y184" s="313" t="str">
        <f>IF('2_OPT카드설정(1)'!$N$23=0,"0 / 0 mA", IF(OR('2_OPT카드설정(1)'!$N$23="0~20 mA",'2_OPT카드설정(1)'!$N$23="0~10 V"),"0 / 0 mA","1 / 4 mA"))</f>
        <v>0 / 0 mA</v>
      </c>
      <c r="Z184" s="313" t="str">
        <f>IF('2_OPT카드설정(1)'!$N$24=0,"0 / 0 mA", IF(OR('2_OPT카드설정(1)'!$N$24="0~20 mA",'2_OPT카드설정(1)'!$N$24="0~10 V"),"0 / 0 mA","1 / 4 mA"))</f>
        <v>0 / 0 mA</v>
      </c>
      <c r="AA184" s="313" t="str">
        <f>IF('2_OPT카드설정(1)'!$N$25=0,"0 / 0 mA", IF(OR('2_OPT카드설정(1)'!$N$25="0~20 mA",'2_OPT카드설정(1)'!$N$25="0~10 V"),"0 / 0 mA","1 / 4 mA"))</f>
        <v>0 / 0 mA</v>
      </c>
      <c r="AB184" s="313" t="str">
        <f>IF('2_OPT카드설정(1)'!$N$26=0,"0 / 0 mA", IF(OR('2_OPT카드설정(1)'!$N$26="0~20 mA",'2_OPT카드설정(1)'!$N$26="0~10 V"),"0 / 0 mA","1 / 4 mA"))</f>
        <v>0 / 0 mA</v>
      </c>
      <c r="AC184" s="313" t="str">
        <f>IF('2_OPT카드설정(1)'!$N$27=0,"0 / 0 mA", IF(OR('2_OPT카드설정(1)'!$N$27="0~20 mA",'2_OPT카드설정(1)'!$N$27="0~10 V"),"0 / 0 mA","1 / 4 mA"))</f>
        <v>0 / 0 mA</v>
      </c>
      <c r="AD184" s="313" t="str">
        <f>IF('2_OPT카드설정(1)'!$N$28=0,"0 / 0 mA", IF(OR('2_OPT카드설정(1)'!$N$28="0~20 mA",'2_OPT카드설정(1)'!$N$28="0~10 V"),"0 / 0 mA","1 / 4 mA"))</f>
        <v>0 / 0 mA</v>
      </c>
      <c r="AE184" s="313" t="str">
        <f>IF('2_OPT카드설정(1)'!$N$29=0,"0 / 0 mA", IF(OR('2_OPT카드설정(1)'!$N$29="0~20 mA",'2_OPT카드설정(1)'!$N$29="0~10 V"),"0 / 0 mA","1 / 4 mA"))</f>
        <v>0 / 0 mA</v>
      </c>
      <c r="AF184" s="313" t="str">
        <f>IF('2_OPT카드설정(1)'!$N$30=0,"0 / 0 mA", IF(OR('2_OPT카드설정(1)'!$N$30="0~20 mA",'2_OPT카드설정(1)'!$N$30="0~10 V"),"0 / 0 mA","1 / 4 mA"))</f>
        <v>0 / 0 mA</v>
      </c>
      <c r="AG184" s="313" t="str">
        <f>IF('2_OPT카드설정(1)'!$N$31=0,"0 / 0 mA", IF(OR('2_OPT카드설정(1)'!$N$31="0~20 mA",'2_OPT카드설정(1)'!$N$31="0~10 V"),"0 / 0 mA","1 / 4 mA"))</f>
        <v>0 / 0 mA</v>
      </c>
      <c r="AH184" s="313" t="str">
        <f>IF('2_OPT카드설정(1)'!$N$32=0,"0 / 0 mA", IF(OR('2_OPT카드설정(1)'!$N$32="0~20 mA",'2_OPT카드설정(1)'!$N$32="0~10 V"),"0 / 0 mA","1 / 4 mA"))</f>
        <v>0 / 0 mA</v>
      </c>
      <c r="AI184" s="313" t="str">
        <f>IF('2_OPT카드설정(1)'!$N$33=0,"0 / 0 mA", IF(OR('2_OPT카드설정(1)'!$N$33="0~20 mA",'2_OPT카드설정(1)'!$N$33="0~10 V"),"0 / 0 mA","1 / 4 mA"))</f>
        <v>0 / 0 mA</v>
      </c>
      <c r="AJ184" s="313" t="str">
        <f>IF('2_OPT카드설정(1)'!$N$34=0,"0 / 0 mA", IF(OR('2_OPT카드설정(1)'!$N$34="0~20 mA",'2_OPT카드설정(1)'!$N$34="0~10 V"),"0 / 0 mA","1 / 4 mA"))</f>
        <v>0 / 0 mA</v>
      </c>
      <c r="AK184" s="313" t="str">
        <f>IF('2_OPT카드설정(1)'!$N$35=0,"0 / 0 mA", IF(OR('2_OPT카드설정(1)'!$N$35="0~20 mA",'2_OPT카드설정(1)'!$N$35="0~10 V"),"0 / 0 mA","1 / 4 mA"))</f>
        <v>0 / 0 mA</v>
      </c>
      <c r="AL184" s="313" t="str">
        <f>IF('2_OPT카드설정(1)'!$N$36=0,"0 / 0 mA", IF(OR('2_OPT카드설정(1)'!$N$36="0~20 mA",'2_OPT카드설정(1)'!$N$36="0~10 V"),"0 / 0 mA","1 / 4 mA"))</f>
        <v>0 / 0 mA</v>
      </c>
      <c r="AM184" s="313" t="str">
        <f>IF('2_OPT카드설정(1)'!$N$37=0,"0 / 0 mA", IF(OR('2_OPT카드설정(1)'!$N$37="0~20 mA",'2_OPT카드설정(1)'!$N$37="0~10 V"),"0 / 0 mA","1 / 4 mA"))</f>
        <v>0 / 0 mA</v>
      </c>
      <c r="AN184" s="313" t="str">
        <f>IF('2_OPT카드설정(1)'!$N$38=0,"0 / 0 mA", IF(OR('2_OPT카드설정(1)'!$N$38="0~20 mA",'2_OPT카드설정(1)'!$N$38="0~10 V"),"0 / 0 mA","1 / 4 mA"))</f>
        <v>0 / 0 mA</v>
      </c>
      <c r="AO184" s="313" t="str">
        <f>IF('2_OPT카드설정(1)'!$N$39=0,"0 / 0 mA", IF(OR('2_OPT카드설정(1)'!$N$39="0~20 mA",'2_OPT카드설정(1)'!$N$39="0~10 V"),"0 / 0 mA","1 / 4 mA"))</f>
        <v>0 / 0 mA</v>
      </c>
      <c r="AP184" s="313" t="str">
        <f>IF('2_OPT카드설정(1)'!$N$40=0,"0 / 0 mA", IF(OR('2_OPT카드설정(1)'!$N$40="0~20 mA",'2_OPT카드설정(1)'!$N$40="0~10 V"),"0 / 0 mA","1 / 4 mA"))</f>
        <v>0 / 0 mA</v>
      </c>
      <c r="AQ184" s="314" t="str">
        <f>IF('2_OPT카드설정(1)'!$N$41=0,"0 / 0 mA", IF(OR('2_OPT카드설정(1)'!$N$41="0~20 mA",'2_OPT카드설정(1)'!$N$41="0~10 V"),"0 / 0 mA","1 / 4 mA"))</f>
        <v>0 / 0 mA</v>
      </c>
    </row>
    <row r="185" spans="2:43" ht="19.95" customHeight="1" x14ac:dyDescent="0.4">
      <c r="B185" s="296">
        <v>182</v>
      </c>
      <c r="C185" s="297" t="s">
        <v>392</v>
      </c>
      <c r="D185" s="297" t="s">
        <v>393</v>
      </c>
      <c r="E185" s="298" t="s">
        <v>1239</v>
      </c>
      <c r="F185" s="299" t="s">
        <v>64</v>
      </c>
      <c r="G185" s="316">
        <v>100</v>
      </c>
      <c r="H185" s="334"/>
      <c r="I185" s="350">
        <f>IF('2_OPT카드설정(1)'!$O$7=0,100, 1 / '2_OPT카드설정(1)'!$O$7*100)</f>
        <v>100</v>
      </c>
      <c r="J185" s="351">
        <f>IF('2_OPT카드설정(1)'!$O$8=0,100, 1 / '2_OPT카드설정(1)'!$O$8*100)</f>
        <v>100</v>
      </c>
      <c r="K185" s="351">
        <f>IF('2_OPT카드설정(1)'!$O$9=0,100, 1 / '2_OPT카드설정(1)'!$O$9*100)</f>
        <v>100</v>
      </c>
      <c r="L185" s="351">
        <f>IF('2_OPT카드설정(1)'!$O$10=0,100, 1 / '2_OPT카드설정(1)'!$O$10*100)</f>
        <v>100</v>
      </c>
      <c r="M185" s="351">
        <f>IF('2_OPT카드설정(1)'!$O$11=0,100, 1 / '2_OPT카드설정(1)'!$O$11*100)</f>
        <v>100</v>
      </c>
      <c r="N185" s="351">
        <f>IF('2_OPT카드설정(1)'!$O$12=0,100, 1 / '2_OPT카드설정(1)'!$O$12*100)</f>
        <v>100</v>
      </c>
      <c r="O185" s="351">
        <f>IF('2_OPT카드설정(1)'!$O$13=0,100, 1 / '2_OPT카드설정(1)'!$O$13*100)</f>
        <v>100</v>
      </c>
      <c r="P185" s="351">
        <f>IF('2_OPT카드설정(1)'!$O$14=0,100, 1 / '2_OPT카드설정(1)'!$O$14*100)</f>
        <v>100</v>
      </c>
      <c r="Q185" s="351">
        <f>IF('2_OPT카드설정(1)'!$O$15=0,100, 1 / '2_OPT카드설정(1)'!$O$15*100)</f>
        <v>100</v>
      </c>
      <c r="R185" s="351">
        <f>IF('2_OPT카드설정(1)'!$O$16=0,100, 1 / '2_OPT카드설정(1)'!$O$16*100)</f>
        <v>100</v>
      </c>
      <c r="S185" s="351">
        <f>IF('2_OPT카드설정(1)'!$O$17=0,100, 1 / '2_OPT카드설정(1)'!$O$17*100)</f>
        <v>100</v>
      </c>
      <c r="T185" s="351">
        <f>IF('2_OPT카드설정(1)'!$O$18=0,100, 1 / '2_OPT카드설정(1)'!$O$18*100)</f>
        <v>100</v>
      </c>
      <c r="U185" s="351">
        <f>IF('2_OPT카드설정(1)'!$O$19=0,100, 1 / '2_OPT카드설정(1)'!$O$19*100)</f>
        <v>100</v>
      </c>
      <c r="V185" s="351">
        <f>IF('2_OPT카드설정(1)'!$O$20=0,100, 1 / '2_OPT카드설정(1)'!$O$20*100)</f>
        <v>100</v>
      </c>
      <c r="W185" s="351">
        <f>IF('2_OPT카드설정(1)'!$O$21=0,100, 1 / '2_OPT카드설정(1)'!$O$21*100)</f>
        <v>100</v>
      </c>
      <c r="X185" s="351">
        <f>IF('2_OPT카드설정(1)'!$O$22=0,100, 1 / '2_OPT카드설정(1)'!$O$22*100)</f>
        <v>100</v>
      </c>
      <c r="Y185" s="351">
        <f>IF('2_OPT카드설정(1)'!$O$23=0,100, 1 / '2_OPT카드설정(1)'!$O$23*100)</f>
        <v>100</v>
      </c>
      <c r="Z185" s="351">
        <f>IF('2_OPT카드설정(1)'!$O$24=0,100, 1 / '2_OPT카드설정(1)'!$O$24*100)</f>
        <v>100</v>
      </c>
      <c r="AA185" s="351">
        <f>IF('2_OPT카드설정(1)'!$O$25=0,100, 1 / '2_OPT카드설정(1)'!$O$25*100)</f>
        <v>100</v>
      </c>
      <c r="AB185" s="351">
        <f>IF('2_OPT카드설정(1)'!$O$26=0,100, 1 / '2_OPT카드설정(1)'!$O$26*100)</f>
        <v>100</v>
      </c>
      <c r="AC185" s="351">
        <f>IF('2_OPT카드설정(1)'!$O$27=0,100, 1 / '2_OPT카드설정(1)'!$O$27*100)</f>
        <v>100</v>
      </c>
      <c r="AD185" s="351">
        <f>IF('2_OPT카드설정(1)'!$O$28=0,100, 1 / '2_OPT카드설정(1)'!$O$28*100)</f>
        <v>100</v>
      </c>
      <c r="AE185" s="351">
        <f>IF('2_OPT카드설정(1)'!$O$29=0,100, 1 / '2_OPT카드설정(1)'!$O$29*100)</f>
        <v>100</v>
      </c>
      <c r="AF185" s="351">
        <f>IF('2_OPT카드설정(1)'!$O$30=0,100, 1 / '2_OPT카드설정(1)'!$O$30*100)</f>
        <v>100</v>
      </c>
      <c r="AG185" s="351">
        <f>IF('2_OPT카드설정(1)'!$O$31=0,100, 1 / '2_OPT카드설정(1)'!$O$31*100)</f>
        <v>100</v>
      </c>
      <c r="AH185" s="351">
        <f>IF('2_OPT카드설정(1)'!$O$32=0,100, 1 / '2_OPT카드설정(1)'!$O$32*100)</f>
        <v>100</v>
      </c>
      <c r="AI185" s="351">
        <f>IF('2_OPT카드설정(1)'!$O$33=0,100, 1 / '2_OPT카드설정(1)'!$O$33*100)</f>
        <v>100</v>
      </c>
      <c r="AJ185" s="351">
        <f>IF('2_OPT카드설정(1)'!$O$34=0,100, 1 / '2_OPT카드설정(1)'!$O$34*100)</f>
        <v>100</v>
      </c>
      <c r="AK185" s="351">
        <f>IF('2_OPT카드설정(1)'!$O$35=0,100, 1 / '2_OPT카드설정(1)'!$O$35*100)</f>
        <v>100</v>
      </c>
      <c r="AL185" s="351">
        <f>IF('2_OPT카드설정(1)'!$O$36=0,100, 1 / '2_OPT카드설정(1)'!$O$36*100)</f>
        <v>100</v>
      </c>
      <c r="AM185" s="351">
        <f>IF('2_OPT카드설정(1)'!$O$37=0,100, 1 / '2_OPT카드설정(1)'!$O$37*100)</f>
        <v>100</v>
      </c>
      <c r="AN185" s="351">
        <f>IF('2_OPT카드설정(1)'!$O$38=0,100, 1 / '2_OPT카드설정(1)'!$O$38*100)</f>
        <v>100</v>
      </c>
      <c r="AO185" s="351">
        <f>IF('2_OPT카드설정(1)'!$O$39=0,100, 1 / '2_OPT카드설정(1)'!$O$39*100)</f>
        <v>100</v>
      </c>
      <c r="AP185" s="351">
        <f>IF('2_OPT카드설정(1)'!$O$40=0,100, 1 / '2_OPT카드설정(1)'!$O$40*100)</f>
        <v>100</v>
      </c>
      <c r="AQ185" s="352">
        <f>IF('2_OPT카드설정(1)'!$O$41=0,100, 1 / '2_OPT카드설정(1)'!$O$41*100)</f>
        <v>100</v>
      </c>
    </row>
    <row r="186" spans="2:43" ht="19.95" customHeight="1" thickBot="1" x14ac:dyDescent="0.45">
      <c r="B186" s="320">
        <v>183</v>
      </c>
      <c r="C186" s="321" t="s">
        <v>394</v>
      </c>
      <c r="D186" s="321" t="s">
        <v>395</v>
      </c>
      <c r="E186" s="322" t="s">
        <v>1240</v>
      </c>
      <c r="F186" s="323" t="s">
        <v>64</v>
      </c>
      <c r="G186" s="389">
        <v>0</v>
      </c>
      <c r="H186" s="390"/>
      <c r="I186" s="391">
        <v>0</v>
      </c>
      <c r="J186" s="392">
        <v>0</v>
      </c>
      <c r="K186" s="392">
        <v>0</v>
      </c>
      <c r="L186" s="392">
        <v>0</v>
      </c>
      <c r="M186" s="392">
        <v>0</v>
      </c>
      <c r="N186" s="392">
        <v>0</v>
      </c>
      <c r="O186" s="392">
        <v>0</v>
      </c>
      <c r="P186" s="392">
        <v>0</v>
      </c>
      <c r="Q186" s="392">
        <v>0</v>
      </c>
      <c r="R186" s="392">
        <v>0</v>
      </c>
      <c r="S186" s="392">
        <v>0</v>
      </c>
      <c r="T186" s="392">
        <v>0</v>
      </c>
      <c r="U186" s="392">
        <v>0</v>
      </c>
      <c r="V186" s="392">
        <v>0</v>
      </c>
      <c r="W186" s="392">
        <v>0</v>
      </c>
      <c r="X186" s="392">
        <v>0</v>
      </c>
      <c r="Y186" s="392">
        <v>0</v>
      </c>
      <c r="Z186" s="392">
        <v>0</v>
      </c>
      <c r="AA186" s="392">
        <v>0</v>
      </c>
      <c r="AB186" s="392">
        <v>0</v>
      </c>
      <c r="AC186" s="392">
        <v>0</v>
      </c>
      <c r="AD186" s="392">
        <v>0</v>
      </c>
      <c r="AE186" s="392">
        <v>0</v>
      </c>
      <c r="AF186" s="392">
        <v>0</v>
      </c>
      <c r="AG186" s="392">
        <v>0</v>
      </c>
      <c r="AH186" s="392">
        <v>0</v>
      </c>
      <c r="AI186" s="392">
        <v>0</v>
      </c>
      <c r="AJ186" s="392">
        <v>0</v>
      </c>
      <c r="AK186" s="392">
        <v>0</v>
      </c>
      <c r="AL186" s="392">
        <v>0</v>
      </c>
      <c r="AM186" s="392">
        <v>0</v>
      </c>
      <c r="AN186" s="392">
        <v>0</v>
      </c>
      <c r="AO186" s="392">
        <v>0</v>
      </c>
      <c r="AP186" s="392">
        <v>0</v>
      </c>
      <c r="AQ186" s="393">
        <v>0</v>
      </c>
    </row>
    <row r="187" spans="2:43" ht="19.95" customHeight="1" x14ac:dyDescent="0.4">
      <c r="B187" s="290">
        <v>184</v>
      </c>
      <c r="C187" s="291" t="s">
        <v>396</v>
      </c>
      <c r="D187" s="291" t="s">
        <v>397</v>
      </c>
      <c r="E187" s="292" t="s">
        <v>1241</v>
      </c>
      <c r="F187" s="293" t="s">
        <v>7</v>
      </c>
      <c r="G187" s="409">
        <v>0.1</v>
      </c>
      <c r="H187" s="410"/>
      <c r="I187" s="444">
        <v>0.1</v>
      </c>
      <c r="J187" s="445">
        <v>0.1</v>
      </c>
      <c r="K187" s="445">
        <v>0.1</v>
      </c>
      <c r="L187" s="445">
        <v>0.1</v>
      </c>
      <c r="M187" s="445">
        <v>0.1</v>
      </c>
      <c r="N187" s="445">
        <v>0.1</v>
      </c>
      <c r="O187" s="445">
        <v>0.1</v>
      </c>
      <c r="P187" s="445">
        <v>0.1</v>
      </c>
      <c r="Q187" s="445">
        <v>0.1</v>
      </c>
      <c r="R187" s="445">
        <v>0.1</v>
      </c>
      <c r="S187" s="445">
        <v>0.1</v>
      </c>
      <c r="T187" s="445">
        <v>0.1</v>
      </c>
      <c r="U187" s="445">
        <v>0.1</v>
      </c>
      <c r="V187" s="445">
        <v>0.1</v>
      </c>
      <c r="W187" s="445">
        <v>0.1</v>
      </c>
      <c r="X187" s="445">
        <v>0.1</v>
      </c>
      <c r="Y187" s="445">
        <v>0.1</v>
      </c>
      <c r="Z187" s="445">
        <v>0.1</v>
      </c>
      <c r="AA187" s="445">
        <v>0.1</v>
      </c>
      <c r="AB187" s="445">
        <v>0.1</v>
      </c>
      <c r="AC187" s="445">
        <v>0.1</v>
      </c>
      <c r="AD187" s="445">
        <v>0.1</v>
      </c>
      <c r="AE187" s="445">
        <v>0.1</v>
      </c>
      <c r="AF187" s="445">
        <v>0.1</v>
      </c>
      <c r="AG187" s="445">
        <v>0.1</v>
      </c>
      <c r="AH187" s="445">
        <v>0.1</v>
      </c>
      <c r="AI187" s="445">
        <v>0.1</v>
      </c>
      <c r="AJ187" s="445">
        <v>0.1</v>
      </c>
      <c r="AK187" s="445">
        <v>0.1</v>
      </c>
      <c r="AL187" s="445">
        <v>0.1</v>
      </c>
      <c r="AM187" s="445">
        <v>0.1</v>
      </c>
      <c r="AN187" s="445">
        <v>0.1</v>
      </c>
      <c r="AO187" s="445">
        <v>0.1</v>
      </c>
      <c r="AP187" s="445">
        <v>0.1</v>
      </c>
      <c r="AQ187" s="431">
        <v>0.1</v>
      </c>
    </row>
    <row r="188" spans="2:43" ht="19.95" customHeight="1" x14ac:dyDescent="0.4">
      <c r="B188" s="296">
        <v>185</v>
      </c>
      <c r="C188" s="297" t="s">
        <v>398</v>
      </c>
      <c r="D188" s="297" t="s">
        <v>399</v>
      </c>
      <c r="E188" s="298" t="s">
        <v>1242</v>
      </c>
      <c r="F188" s="299" t="s">
        <v>7</v>
      </c>
      <c r="G188" s="333">
        <v>0</v>
      </c>
      <c r="H188" s="306"/>
      <c r="I188" s="399">
        <v>0</v>
      </c>
      <c r="J188" s="400">
        <v>0</v>
      </c>
      <c r="K188" s="400">
        <v>0</v>
      </c>
      <c r="L188" s="400">
        <v>0</v>
      </c>
      <c r="M188" s="400">
        <v>0</v>
      </c>
      <c r="N188" s="400">
        <v>0</v>
      </c>
      <c r="O188" s="400">
        <v>0</v>
      </c>
      <c r="P188" s="400">
        <v>0</v>
      </c>
      <c r="Q188" s="400">
        <v>0</v>
      </c>
      <c r="R188" s="400">
        <v>0</v>
      </c>
      <c r="S188" s="400">
        <v>0</v>
      </c>
      <c r="T188" s="400">
        <v>0</v>
      </c>
      <c r="U188" s="400">
        <v>0</v>
      </c>
      <c r="V188" s="400">
        <v>0</v>
      </c>
      <c r="W188" s="400">
        <v>0</v>
      </c>
      <c r="X188" s="400">
        <v>0</v>
      </c>
      <c r="Y188" s="400">
        <v>0</v>
      </c>
      <c r="Z188" s="400">
        <v>0</v>
      </c>
      <c r="AA188" s="400">
        <v>0</v>
      </c>
      <c r="AB188" s="400">
        <v>0</v>
      </c>
      <c r="AC188" s="400">
        <v>0</v>
      </c>
      <c r="AD188" s="400">
        <v>0</v>
      </c>
      <c r="AE188" s="400">
        <v>0</v>
      </c>
      <c r="AF188" s="400">
        <v>0</v>
      </c>
      <c r="AG188" s="400">
        <v>0</v>
      </c>
      <c r="AH188" s="400">
        <v>0</v>
      </c>
      <c r="AI188" s="400">
        <v>0</v>
      </c>
      <c r="AJ188" s="400">
        <v>0</v>
      </c>
      <c r="AK188" s="400">
        <v>0</v>
      </c>
      <c r="AL188" s="400">
        <v>0</v>
      </c>
      <c r="AM188" s="400">
        <v>0</v>
      </c>
      <c r="AN188" s="400">
        <v>0</v>
      </c>
      <c r="AO188" s="400">
        <v>0</v>
      </c>
      <c r="AP188" s="400">
        <v>0</v>
      </c>
      <c r="AQ188" s="401">
        <v>0</v>
      </c>
    </row>
    <row r="189" spans="2:43" ht="19.95" customHeight="1" x14ac:dyDescent="0.4">
      <c r="B189" s="296">
        <v>186</v>
      </c>
      <c r="C189" s="297" t="s">
        <v>400</v>
      </c>
      <c r="D189" s="297" t="s">
        <v>401</v>
      </c>
      <c r="E189" s="298" t="s">
        <v>1243</v>
      </c>
      <c r="F189" s="299" t="s">
        <v>7</v>
      </c>
      <c r="G189" s="333">
        <v>10</v>
      </c>
      <c r="H189" s="306"/>
      <c r="I189" s="399">
        <v>10</v>
      </c>
      <c r="J189" s="400">
        <v>10</v>
      </c>
      <c r="K189" s="400">
        <v>10</v>
      </c>
      <c r="L189" s="400">
        <v>10</v>
      </c>
      <c r="M189" s="400">
        <v>10</v>
      </c>
      <c r="N189" s="400">
        <v>10</v>
      </c>
      <c r="O189" s="400">
        <v>10</v>
      </c>
      <c r="P189" s="400">
        <v>10</v>
      </c>
      <c r="Q189" s="400">
        <v>10</v>
      </c>
      <c r="R189" s="400">
        <v>10</v>
      </c>
      <c r="S189" s="400">
        <v>10</v>
      </c>
      <c r="T189" s="400">
        <v>10</v>
      </c>
      <c r="U189" s="400">
        <v>10</v>
      </c>
      <c r="V189" s="400">
        <v>10</v>
      </c>
      <c r="W189" s="400">
        <v>10</v>
      </c>
      <c r="X189" s="400">
        <v>10</v>
      </c>
      <c r="Y189" s="400">
        <v>10</v>
      </c>
      <c r="Z189" s="400">
        <v>10</v>
      </c>
      <c r="AA189" s="400">
        <v>10</v>
      </c>
      <c r="AB189" s="400">
        <v>10</v>
      </c>
      <c r="AC189" s="400">
        <v>10</v>
      </c>
      <c r="AD189" s="400">
        <v>10</v>
      </c>
      <c r="AE189" s="400">
        <v>10</v>
      </c>
      <c r="AF189" s="400">
        <v>10</v>
      </c>
      <c r="AG189" s="400">
        <v>10</v>
      </c>
      <c r="AH189" s="400">
        <v>10</v>
      </c>
      <c r="AI189" s="400">
        <v>10</v>
      </c>
      <c r="AJ189" s="400">
        <v>10</v>
      </c>
      <c r="AK189" s="400">
        <v>10</v>
      </c>
      <c r="AL189" s="400">
        <v>10</v>
      </c>
      <c r="AM189" s="400">
        <v>10</v>
      </c>
      <c r="AN189" s="400">
        <v>10</v>
      </c>
      <c r="AO189" s="400">
        <v>10</v>
      </c>
      <c r="AP189" s="400">
        <v>10</v>
      </c>
      <c r="AQ189" s="401">
        <v>10</v>
      </c>
    </row>
    <row r="190" spans="2:43" ht="19.95" customHeight="1" x14ac:dyDescent="0.4">
      <c r="B190" s="296">
        <v>187</v>
      </c>
      <c r="C190" s="297" t="s">
        <v>402</v>
      </c>
      <c r="D190" s="297" t="s">
        <v>403</v>
      </c>
      <c r="E190" s="298" t="s">
        <v>1244</v>
      </c>
      <c r="F190" s="299" t="s">
        <v>7</v>
      </c>
      <c r="G190" s="333">
        <v>10</v>
      </c>
      <c r="H190" s="306"/>
      <c r="I190" s="399">
        <v>10</v>
      </c>
      <c r="J190" s="400">
        <v>10</v>
      </c>
      <c r="K190" s="400">
        <v>10</v>
      </c>
      <c r="L190" s="400">
        <v>10</v>
      </c>
      <c r="M190" s="400">
        <v>10</v>
      </c>
      <c r="N190" s="400">
        <v>10</v>
      </c>
      <c r="O190" s="400">
        <v>10</v>
      </c>
      <c r="P190" s="400">
        <v>10</v>
      </c>
      <c r="Q190" s="400">
        <v>10</v>
      </c>
      <c r="R190" s="400">
        <v>10</v>
      </c>
      <c r="S190" s="400">
        <v>10</v>
      </c>
      <c r="T190" s="400">
        <v>10</v>
      </c>
      <c r="U190" s="400">
        <v>10</v>
      </c>
      <c r="V190" s="400">
        <v>10</v>
      </c>
      <c r="W190" s="400">
        <v>10</v>
      </c>
      <c r="X190" s="400">
        <v>10</v>
      </c>
      <c r="Y190" s="400">
        <v>10</v>
      </c>
      <c r="Z190" s="400">
        <v>10</v>
      </c>
      <c r="AA190" s="400">
        <v>10</v>
      </c>
      <c r="AB190" s="400">
        <v>10</v>
      </c>
      <c r="AC190" s="400">
        <v>10</v>
      </c>
      <c r="AD190" s="400">
        <v>10</v>
      </c>
      <c r="AE190" s="400">
        <v>10</v>
      </c>
      <c r="AF190" s="400">
        <v>10</v>
      </c>
      <c r="AG190" s="400">
        <v>10</v>
      </c>
      <c r="AH190" s="400">
        <v>10</v>
      </c>
      <c r="AI190" s="400">
        <v>10</v>
      </c>
      <c r="AJ190" s="400">
        <v>10</v>
      </c>
      <c r="AK190" s="400">
        <v>10</v>
      </c>
      <c r="AL190" s="400">
        <v>10</v>
      </c>
      <c r="AM190" s="400">
        <v>10</v>
      </c>
      <c r="AN190" s="400">
        <v>10</v>
      </c>
      <c r="AO190" s="400">
        <v>10</v>
      </c>
      <c r="AP190" s="400">
        <v>10</v>
      </c>
      <c r="AQ190" s="401">
        <v>10</v>
      </c>
    </row>
    <row r="191" spans="2:43" ht="19.95" customHeight="1" x14ac:dyDescent="0.4">
      <c r="B191" s="296">
        <v>188</v>
      </c>
      <c r="C191" s="297" t="s">
        <v>404</v>
      </c>
      <c r="D191" s="297" t="s">
        <v>405</v>
      </c>
      <c r="E191" s="298" t="s">
        <v>1245</v>
      </c>
      <c r="F191" s="299"/>
      <c r="G191" s="311" t="s">
        <v>2350</v>
      </c>
      <c r="H191" s="509" t="s">
        <v>2481</v>
      </c>
      <c r="I191" s="312" t="str">
        <f>IF('1_Drive및Motor정보'!$Z$7="Y","4 / On,No test","0 / Not Used")</f>
        <v>4 / On,No test</v>
      </c>
      <c r="J191" s="313" t="str">
        <f>IF('1_Drive및Motor정보'!$Z$8="Y","4 / On,No test","0 / Not Used")</f>
        <v>4 / On,No test</v>
      </c>
      <c r="K191" s="313" t="str">
        <f>IF('1_Drive및Motor정보'!$Z$9="Y","4 / On,No test","0 / Not Used")</f>
        <v>0 / Not Used</v>
      </c>
      <c r="L191" s="313" t="str">
        <f>IF('1_Drive및Motor정보'!$Z$10="Y","4 / On,No test","0 / Not Used")</f>
        <v>0 / Not Used</v>
      </c>
      <c r="M191" s="313" t="str">
        <f>IF('1_Drive및Motor정보'!$Z$11="Y","4 / On,No test","0 / Not Used")</f>
        <v>0 / Not Used</v>
      </c>
      <c r="N191" s="313" t="str">
        <f>IF('1_Drive및Motor정보'!$Z$12="Y","4 / On,No test","0 / Not Used")</f>
        <v>0 / Not Used</v>
      </c>
      <c r="O191" s="313" t="str">
        <f>IF('1_Drive및Motor정보'!$Z$13="Y","4 / On,No test","0 / Not Used")</f>
        <v>0 / Not Used</v>
      </c>
      <c r="P191" s="313" t="str">
        <f>IF('1_Drive및Motor정보'!$Z$14="Y","4 / On,No test","0 / Not Used")</f>
        <v>0 / Not Used</v>
      </c>
      <c r="Q191" s="313" t="str">
        <f>IF('1_Drive및Motor정보'!$Z$15="Y","4 / On,No test","0 / Not Used")</f>
        <v>0 / Not Used</v>
      </c>
      <c r="R191" s="313" t="str">
        <f>IF('1_Drive및Motor정보'!$Z$16="Y","4 / On,No test","0 / Not Used")</f>
        <v>0 / Not Used</v>
      </c>
      <c r="S191" s="313" t="str">
        <f>IF('1_Drive및Motor정보'!$Z$17="Y","4 / On,No test","0 / Not Used")</f>
        <v>0 / Not Used</v>
      </c>
      <c r="T191" s="313" t="str">
        <f>IF('1_Drive및Motor정보'!$Z$18="Y","4 / On,No test","0 / Not Used")</f>
        <v>0 / Not Used</v>
      </c>
      <c r="U191" s="313" t="str">
        <f>IF('1_Drive및Motor정보'!$Z$19="Y","4 / On,No test","0 / Not Used")</f>
        <v>0 / Not Used</v>
      </c>
      <c r="V191" s="313" t="str">
        <f>IF('1_Drive및Motor정보'!$Z$20="Y","4 / On,No test","0 / Not Used")</f>
        <v>0 / Not Used</v>
      </c>
      <c r="W191" s="313" t="str">
        <f>IF('1_Drive및Motor정보'!$Z$21="Y","4 / On,No test","0 / Not Used")</f>
        <v>0 / Not Used</v>
      </c>
      <c r="X191" s="313" t="str">
        <f>IF('1_Drive및Motor정보'!$Z$22="Y","4 / On,No test","0 / Not Used")</f>
        <v>0 / Not Used</v>
      </c>
      <c r="Y191" s="313" t="str">
        <f>IF('1_Drive및Motor정보'!$Z$23="Y","4 / On,No test","0 / Not Used")</f>
        <v>0 / Not Used</v>
      </c>
      <c r="Z191" s="313" t="str">
        <f>IF('1_Drive및Motor정보'!$Z$24="Y","4 / On,No test","0 / Not Used")</f>
        <v>0 / Not Used</v>
      </c>
      <c r="AA191" s="313" t="str">
        <f>IF('1_Drive및Motor정보'!$Z$25="Y","4 / On,No test","0 / Not Used")</f>
        <v>0 / Not Used</v>
      </c>
      <c r="AB191" s="313" t="str">
        <f>IF('1_Drive및Motor정보'!$Z$26="Y","4 / On,No test","0 / Not Used")</f>
        <v>0 / Not Used</v>
      </c>
      <c r="AC191" s="313" t="str">
        <f>IF('1_Drive및Motor정보'!$Z$27="Y","4 / On,No test","0 / Not Used")</f>
        <v>0 / Not Used</v>
      </c>
      <c r="AD191" s="313" t="str">
        <f>IF('1_Drive및Motor정보'!$Z$28="Y","4 / On,No test","0 / Not Used")</f>
        <v>0 / Not Used</v>
      </c>
      <c r="AE191" s="313" t="str">
        <f>IF('1_Drive및Motor정보'!$Z$29="Y","4 / On,No test","0 / Not Used")</f>
        <v>0 / Not Used</v>
      </c>
      <c r="AF191" s="313" t="str">
        <f>IF('1_Drive및Motor정보'!$Z$30="Y","4 / On,No test","0 / Not Used")</f>
        <v>0 / Not Used</v>
      </c>
      <c r="AG191" s="313" t="str">
        <f>IF('1_Drive및Motor정보'!$Z$31="Y","4 / On,No test","0 / Not Used")</f>
        <v>0 / Not Used</v>
      </c>
      <c r="AH191" s="313" t="str">
        <f>IF('1_Drive및Motor정보'!$Z$32="Y","4 / On,No test","0 / Not Used")</f>
        <v>0 / Not Used</v>
      </c>
      <c r="AI191" s="313" t="str">
        <f>IF('1_Drive및Motor정보'!$Z$33="Y","4 / On,No test","0 / Not Used")</f>
        <v>0 / Not Used</v>
      </c>
      <c r="AJ191" s="313" t="str">
        <f>IF('1_Drive및Motor정보'!$Z$34="Y","4 / On,No test","0 / Not Used")</f>
        <v>0 / Not Used</v>
      </c>
      <c r="AK191" s="313" t="str">
        <f>IF('1_Drive및Motor정보'!$Z$35="Y","4 / On,No test","0 / Not Used")</f>
        <v>0 / Not Used</v>
      </c>
      <c r="AL191" s="313" t="str">
        <f>IF('1_Drive및Motor정보'!$Z$36="Y","4 / On,No test","0 / Not Used")</f>
        <v>0 / Not Used</v>
      </c>
      <c r="AM191" s="313" t="str">
        <f>IF('1_Drive및Motor정보'!$Z$37="Y","4 / On,No test","0 / Not Used")</f>
        <v>0 / Not Used</v>
      </c>
      <c r="AN191" s="313" t="str">
        <f>IF('1_Drive및Motor정보'!$Z$38="Y","4 / On,No test","0 / Not Used")</f>
        <v>0 / Not Used</v>
      </c>
      <c r="AO191" s="313" t="str">
        <f>IF('1_Drive및Motor정보'!$Z$39="Y","4 / On,No test","0 / Not Used")</f>
        <v>0 / Not Used</v>
      </c>
      <c r="AP191" s="313" t="str">
        <f>IF('1_Drive및Motor정보'!$Z$40="Y","4 / On,No test","0 / Not Used")</f>
        <v>0 / Not Used</v>
      </c>
      <c r="AQ191" s="314" t="str">
        <f>IF('1_Drive및Motor정보'!$Z$41="Y","4 / On,No test","0 / Not Used")</f>
        <v>0 / Not Used</v>
      </c>
    </row>
    <row r="192" spans="2:43" ht="19.95" customHeight="1" x14ac:dyDescent="0.4">
      <c r="B192" s="296">
        <v>189</v>
      </c>
      <c r="C192" s="297" t="s">
        <v>406</v>
      </c>
      <c r="D192" s="297" t="s">
        <v>407</v>
      </c>
      <c r="E192" s="298" t="s">
        <v>1246</v>
      </c>
      <c r="F192" s="299"/>
      <c r="G192" s="311" t="s">
        <v>2393</v>
      </c>
      <c r="H192" s="334" t="s">
        <v>2397</v>
      </c>
      <c r="I192" s="312" t="str">
        <f>IF('3_운전방안(2)'!$J$7="","0 / Ramping",'3_운전방안(2)'!$J$7)</f>
        <v>0 / Ramping</v>
      </c>
      <c r="J192" s="313" t="str">
        <f>IF('3_운전방안(2)'!$J$8="","0 / Ramping",'3_운전방안(2)'!$J$8)</f>
        <v>0 / Ramping</v>
      </c>
      <c r="K192" s="313" t="str">
        <f>IF('3_운전방안(2)'!$J$9="","0 / Ramping",'3_운전방안(2)'!$J$9)</f>
        <v>0 / Ramping</v>
      </c>
      <c r="L192" s="313" t="str">
        <f>IF('3_운전방안(2)'!$J$10="","0 / Ramping",'3_운전방안(2)'!$J$10)</f>
        <v>0 / Ramping</v>
      </c>
      <c r="M192" s="313" t="str">
        <f>IF('3_운전방안(2)'!$J$11="","0 / Ramping",'3_운전방안(2)'!$J$11)</f>
        <v>0 / Ramping</v>
      </c>
      <c r="N192" s="313" t="str">
        <f>IF('3_운전방안(2)'!$J$12="","0 / Ramping",'3_운전방안(2)'!$J$12)</f>
        <v>0 / Ramping</v>
      </c>
      <c r="O192" s="313" t="str">
        <f>IF('3_운전방안(2)'!$J$13="","0 / Ramping",'3_운전방안(2)'!$J$13)</f>
        <v>0 / Ramping</v>
      </c>
      <c r="P192" s="313" t="str">
        <f>IF('3_운전방안(2)'!$J$14="","0 / Ramping",'3_운전방안(2)'!$J$14)</f>
        <v>0 / Ramping</v>
      </c>
      <c r="Q192" s="313" t="str">
        <f>IF('3_운전방안(2)'!$J$15="","0 / Ramping",'3_운전방안(2)'!$J$15)</f>
        <v>0 / Ramping</v>
      </c>
      <c r="R192" s="313" t="str">
        <f>IF('3_운전방안(2)'!$J$16="","0 / Ramping",'3_운전방안(2)'!$J$16)</f>
        <v>0 / Ramping</v>
      </c>
      <c r="S192" s="313" t="str">
        <f>IF('3_운전방안(2)'!$J$17="","0 / Ramping",'3_운전방안(2)'!$J$17)</f>
        <v>0 / Ramping</v>
      </c>
      <c r="T192" s="313" t="str">
        <f>IF('3_운전방안(2)'!$J$18="","0 / Ramping",'3_운전방안(2)'!$J$18)</f>
        <v>0 / Ramping</v>
      </c>
      <c r="U192" s="313" t="str">
        <f>IF('3_운전방안(2)'!$J$19="","0 / Ramping",'3_운전방안(2)'!$J$19)</f>
        <v>0 / Ramping</v>
      </c>
      <c r="V192" s="313" t="str">
        <f>IF('3_운전방안(2)'!$J$20="","0 / Ramping",'3_운전방안(2)'!$J$20)</f>
        <v>0 / Ramping</v>
      </c>
      <c r="W192" s="313" t="str">
        <f>IF('3_운전방안(2)'!$J$21="","0 / Ramping",'3_운전방안(2)'!$J$21)</f>
        <v>0 / Ramping</v>
      </c>
      <c r="X192" s="313" t="str">
        <f>IF('3_운전방안(2)'!$J$22="","0 / Ramping",'3_운전방안(2)'!$J$22)</f>
        <v>0 / Ramping</v>
      </c>
      <c r="Y192" s="313" t="str">
        <f>IF('3_운전방안(2)'!$J$23="","0 / Ramping",'3_운전방안(2)'!$J$23)</f>
        <v>0 / Ramping</v>
      </c>
      <c r="Z192" s="313" t="str">
        <f>IF('3_운전방안(2)'!$J$24="","0 / Ramping",'3_운전방안(2)'!$J$24)</f>
        <v>0 / Ramping</v>
      </c>
      <c r="AA192" s="313" t="str">
        <f>IF('3_운전방안(2)'!$J$25="","0 / Ramping",'3_운전방안(2)'!$J$25)</f>
        <v>0 / Ramping</v>
      </c>
      <c r="AB192" s="313" t="str">
        <f>IF('3_운전방안(2)'!$J$26="","0 / Ramping",'3_운전방안(2)'!$J$26)</f>
        <v>0 / Ramping</v>
      </c>
      <c r="AC192" s="313" t="str">
        <f>IF('3_운전방안(2)'!$J$27="","0 / Ramping",'3_운전방안(2)'!$J$27)</f>
        <v>0 / Ramping</v>
      </c>
      <c r="AD192" s="313" t="str">
        <f>IF('3_운전방안(2)'!$J$28="","0 / Ramping",'3_운전방안(2)'!$J$28)</f>
        <v>0 / Ramping</v>
      </c>
      <c r="AE192" s="313" t="str">
        <f>IF('3_운전방안(2)'!$J$29="","0 / Ramping",'3_운전방안(2)'!$J$29)</f>
        <v>0 / Ramping</v>
      </c>
      <c r="AF192" s="313" t="str">
        <f>IF('3_운전방안(2)'!$J$30="","0 / Ramping",'3_운전방안(2)'!$J$30)</f>
        <v>0 / Ramping</v>
      </c>
      <c r="AG192" s="313" t="str">
        <f>IF('3_운전방안(2)'!$J$31="","0 / Ramping",'3_운전방안(2)'!$J$31)</f>
        <v>0 / Ramping</v>
      </c>
      <c r="AH192" s="313" t="str">
        <f>IF('3_운전방안(2)'!$J$32="","0 / Ramping",'3_운전방안(2)'!$J$32)</f>
        <v>0 / Ramping</v>
      </c>
      <c r="AI192" s="313" t="str">
        <f>IF('3_운전방안(2)'!$J$33="","0 / Ramping",'3_운전방안(2)'!$J$33)</f>
        <v>0 / Ramping</v>
      </c>
      <c r="AJ192" s="313" t="str">
        <f>IF('3_운전방안(2)'!$J$34="","0 / Ramping",'3_운전방안(2)'!$J$34)</f>
        <v>0 / Ramping</v>
      </c>
      <c r="AK192" s="313" t="str">
        <f>IF('3_운전방안(2)'!$J$35="","0 / Ramping",'3_운전방안(2)'!$J$35)</f>
        <v>0 / Ramping</v>
      </c>
      <c r="AL192" s="313" t="str">
        <f>IF('3_운전방안(2)'!$J$36="","0 / Ramping",'3_운전방안(2)'!$J$36)</f>
        <v>0 / Ramping</v>
      </c>
      <c r="AM192" s="313" t="str">
        <f>IF('3_운전방안(2)'!$J$37="","0 / Ramping",'3_운전방안(2)'!$J$37)</f>
        <v>0 / Ramping</v>
      </c>
      <c r="AN192" s="313" t="str">
        <f>IF('3_운전방안(2)'!$J$38="","0 / Ramping",'3_운전방안(2)'!$J$38)</f>
        <v>0 / Ramping</v>
      </c>
      <c r="AO192" s="313" t="str">
        <f>IF('3_운전방안(2)'!$J$39="","0 / Ramping",'3_운전방안(2)'!$J$39)</f>
        <v>0 / Ramping</v>
      </c>
      <c r="AP192" s="313" t="str">
        <f>IF('3_운전방안(2)'!$J$40="","0 / Ramping",'3_운전방안(2)'!$J$40)</f>
        <v>0 / Ramping</v>
      </c>
      <c r="AQ192" s="314" t="str">
        <f>IF('3_운전방안(2)'!$J$41="","0 / Ramping",'3_운전방안(2)'!$J$41)</f>
        <v>0 / Ramping</v>
      </c>
    </row>
    <row r="193" spans="2:43" ht="19.95" customHeight="1" x14ac:dyDescent="0.4">
      <c r="B193" s="296">
        <v>190</v>
      </c>
      <c r="C193" s="297" t="s">
        <v>409</v>
      </c>
      <c r="D193" s="297" t="s">
        <v>410</v>
      </c>
      <c r="E193" s="298" t="s">
        <v>1247</v>
      </c>
      <c r="F193" s="299"/>
      <c r="G193" s="311" t="s">
        <v>2394</v>
      </c>
      <c r="H193" s="334" t="s">
        <v>2398</v>
      </c>
      <c r="I193" s="312" t="str">
        <f>IF('3_운전방안(2)'!$K$7="","0 / Coasting",'3_운전방안(2)'!$K$7)</f>
        <v>1 / Ramping</v>
      </c>
      <c r="J193" s="313" t="str">
        <f>IF('3_운전방안(2)'!$K$8="","0 / Coasting",'3_운전방안(2)'!$K$8)</f>
        <v>1 / Ramping</v>
      </c>
      <c r="K193" s="313" t="str">
        <f>IF('3_운전방안(2)'!$K$9="","0 / Coasting",'3_운전방안(2)'!$K$9)</f>
        <v>1 / Ramping</v>
      </c>
      <c r="L193" s="313" t="str">
        <f>IF('3_운전방안(2)'!$K$10="","0 / Coasting",'3_운전방안(2)'!$K$10)</f>
        <v>1 / Ramping</v>
      </c>
      <c r="M193" s="313" t="str">
        <f>IF('3_운전방안(2)'!$K$11="","0 / Coasting",'3_운전방안(2)'!$K$11)</f>
        <v>1 / Ramping</v>
      </c>
      <c r="N193" s="313" t="str">
        <f>IF('3_운전방안(2)'!$K$12="","0 / Coasting",'3_운전방안(2)'!$K$12)</f>
        <v>1 / Ramping</v>
      </c>
      <c r="O193" s="313" t="str">
        <f>IF('3_운전방안(2)'!$K$13="","0 / Coasting",'3_운전방안(2)'!$K$13)</f>
        <v>1 / Ramping</v>
      </c>
      <c r="P193" s="313" t="str">
        <f>IF('3_운전방안(2)'!$K$14="","0 / Coasting",'3_운전방안(2)'!$K$14)</f>
        <v>1 / Ramping</v>
      </c>
      <c r="Q193" s="313" t="str">
        <f>IF('3_운전방안(2)'!$K$15="","0 / Coasting",'3_운전방안(2)'!$K$15)</f>
        <v>1 / Ramping</v>
      </c>
      <c r="R193" s="313" t="str">
        <f>IF('3_운전방안(2)'!$K$16="","0 / Coasting",'3_운전방안(2)'!$K$16)</f>
        <v>1 / Ramping</v>
      </c>
      <c r="S193" s="313" t="str">
        <f>IF('3_운전방안(2)'!$K$17="","0 / Coasting",'3_운전방안(2)'!$K$17)</f>
        <v>1 / Ramping</v>
      </c>
      <c r="T193" s="313" t="str">
        <f>IF('3_운전방안(2)'!$K$18="","0 / Coasting",'3_운전방안(2)'!$K$18)</f>
        <v>1 / Ramping</v>
      </c>
      <c r="U193" s="313" t="str">
        <f>IF('3_운전방안(2)'!$K$19="","0 / Coasting",'3_운전방안(2)'!$K$19)</f>
        <v>1 / Ramping</v>
      </c>
      <c r="V193" s="313" t="str">
        <f>IF('3_운전방안(2)'!$K$20="","0 / Coasting",'3_운전방안(2)'!$K$20)</f>
        <v>1 / Ramping</v>
      </c>
      <c r="W193" s="313" t="str">
        <f>IF('3_운전방안(2)'!$K$21="","0 / Coasting",'3_운전방안(2)'!$K$21)</f>
        <v>1 / Ramping</v>
      </c>
      <c r="X193" s="313" t="str">
        <f>IF('3_운전방안(2)'!$K$22="","0 / Coasting",'3_운전방안(2)'!$K$22)</f>
        <v>1 / Ramping</v>
      </c>
      <c r="Y193" s="313" t="str">
        <f>IF('3_운전방안(2)'!$K$23="","0 / Coasting",'3_운전방안(2)'!$K$23)</f>
        <v>1 / Ramping</v>
      </c>
      <c r="Z193" s="313" t="str">
        <f>IF('3_운전방안(2)'!$K$24="","0 / Coasting",'3_운전방안(2)'!$K$24)</f>
        <v>1 / Ramping</v>
      </c>
      <c r="AA193" s="313" t="str">
        <f>IF('3_운전방안(2)'!$K$25="","0 / Coasting",'3_운전방안(2)'!$K$25)</f>
        <v>1 / Ramping</v>
      </c>
      <c r="AB193" s="313" t="str">
        <f>IF('3_운전방안(2)'!$K$26="","0 / Coasting",'3_운전방안(2)'!$K$26)</f>
        <v>1 / Ramping</v>
      </c>
      <c r="AC193" s="313" t="str">
        <f>IF('3_운전방안(2)'!$K$27="","0 / Coasting",'3_운전방안(2)'!$K$27)</f>
        <v>1 / Ramping</v>
      </c>
      <c r="AD193" s="313" t="str">
        <f>IF('3_운전방안(2)'!$K$28="","0 / Coasting",'3_운전방안(2)'!$K$28)</f>
        <v>1 / Ramping</v>
      </c>
      <c r="AE193" s="313" t="str">
        <f>IF('3_운전방안(2)'!$K$29="","0 / Coasting",'3_운전방안(2)'!$K$29)</f>
        <v>1 / Ramping</v>
      </c>
      <c r="AF193" s="313" t="str">
        <f>IF('3_운전방안(2)'!$K$30="","0 / Coasting",'3_운전방안(2)'!$K$30)</f>
        <v>1 / Ramping</v>
      </c>
      <c r="AG193" s="313" t="str">
        <f>IF('3_운전방안(2)'!$K$31="","0 / Coasting",'3_운전방안(2)'!$K$31)</f>
        <v>1 / Ramping</v>
      </c>
      <c r="AH193" s="313" t="str">
        <f>IF('3_운전방안(2)'!$K$32="","0 / Coasting",'3_운전방안(2)'!$K$32)</f>
        <v>1 / Ramping</v>
      </c>
      <c r="AI193" s="313" t="str">
        <f>IF('3_운전방안(2)'!$K$33="","0 / Coasting",'3_운전방안(2)'!$K$33)</f>
        <v>1 / Ramping</v>
      </c>
      <c r="AJ193" s="313" t="str">
        <f>IF('3_운전방안(2)'!$K$34="","0 / Coasting",'3_운전방안(2)'!$K$34)</f>
        <v>1 / Ramping</v>
      </c>
      <c r="AK193" s="313" t="str">
        <f>IF('3_운전방안(2)'!$K$35="","0 / Coasting",'3_운전방안(2)'!$K$35)</f>
        <v>1 / Ramping</v>
      </c>
      <c r="AL193" s="313" t="str">
        <f>IF('3_운전방안(2)'!$K$36="","0 / Coasting",'3_운전방안(2)'!$K$36)</f>
        <v>1 / Ramping</v>
      </c>
      <c r="AM193" s="313" t="str">
        <f>IF('3_운전방안(2)'!$K$37="","0 / Coasting",'3_운전방안(2)'!$K$37)</f>
        <v>1 / Ramping</v>
      </c>
      <c r="AN193" s="313" t="str">
        <f>IF('3_운전방안(2)'!$K$38="","0 / Coasting",'3_운전방안(2)'!$K$38)</f>
        <v>1 / Ramping</v>
      </c>
      <c r="AO193" s="313" t="str">
        <f>IF('3_운전방안(2)'!$K$39="","0 / Coasting",'3_운전방안(2)'!$K$39)</f>
        <v>1 / Ramping</v>
      </c>
      <c r="AP193" s="313" t="str">
        <f>IF('3_운전방안(2)'!$K$40="","0 / Coasting",'3_운전방안(2)'!$K$40)</f>
        <v>1 / Ramping</v>
      </c>
      <c r="AQ193" s="314" t="str">
        <f>IF('3_운전방안(2)'!$K$41="","0 / Coasting",'3_운전방안(2)'!$K$41)</f>
        <v>1 / Ramping</v>
      </c>
    </row>
    <row r="194" spans="2:43" ht="19.95" customHeight="1" x14ac:dyDescent="0.4">
      <c r="B194" s="296">
        <v>191</v>
      </c>
      <c r="C194" s="297" t="s">
        <v>412</v>
      </c>
      <c r="D194" s="297" t="s">
        <v>413</v>
      </c>
      <c r="E194" s="298" t="s">
        <v>1248</v>
      </c>
      <c r="F194" s="299" t="s">
        <v>12</v>
      </c>
      <c r="G194" s="315" t="s">
        <v>2309</v>
      </c>
      <c r="H194" s="334" t="s">
        <v>2310</v>
      </c>
      <c r="I194" s="307">
        <f>IF('3_운전방안(2)'!$M$7=0, I$12 * 0.7, I$12*'3_운전방안(2)'!$M$7)</f>
        <v>127.4</v>
      </c>
      <c r="J194" s="308">
        <f>IF('3_운전방안(2)'!$M$8=0, J$12 * 0.7, J$12*'3_운전방안(2)'!$M$8)</f>
        <v>127.4</v>
      </c>
      <c r="K194" s="308">
        <f>IF('3_운전방안(2)'!$M$9=0, K$12 * 0.7, K$12*'3_운전방안(2)'!$M$9)</f>
        <v>0</v>
      </c>
      <c r="L194" s="308">
        <f>IF('3_운전방안(2)'!$M$10=0, L$12 * 0.7, L$12*'3_운전방안(2)'!$M$10)</f>
        <v>0</v>
      </c>
      <c r="M194" s="308">
        <f>IF('3_운전방안(2)'!$M$11=0, M$12 * 0.7, M$12*'3_운전방안(2)'!$M$11)</f>
        <v>0</v>
      </c>
      <c r="N194" s="308">
        <f>IF('3_운전방안(2)'!$M$12=0, N$12 * 0.7, N$12*'3_운전방안(2)'!$M$12)</f>
        <v>0</v>
      </c>
      <c r="O194" s="308">
        <f>IF('3_운전방안(2)'!$M$13=0, O$12 * 0.7, O$12*'3_운전방안(2)'!$M$13)</f>
        <v>0</v>
      </c>
      <c r="P194" s="308">
        <f>IF('3_운전방안(2)'!$M$14=0, P$12 * 0.7, P$12*'3_운전방안(2)'!$M$14)</f>
        <v>0</v>
      </c>
      <c r="Q194" s="308">
        <f>IF('3_운전방안(2)'!$M$15=0, Q$12 * 0.7, Q$12*'3_운전방안(2)'!$M$15)</f>
        <v>0</v>
      </c>
      <c r="R194" s="308">
        <f>IF('3_운전방안(2)'!$M$16=0, R$12 * 0.7, R$12*'3_운전방안(2)'!$M$16)</f>
        <v>0</v>
      </c>
      <c r="S194" s="308">
        <f>IF('3_운전방안(2)'!$M$17=0, S$12 * 0.7, S$12*'3_운전방안(2)'!$M$17)</f>
        <v>0</v>
      </c>
      <c r="T194" s="308">
        <f>IF('3_운전방안(2)'!$M$18=0, T$12 * 0.7, T$12*'3_운전방안(2)'!$M$18)</f>
        <v>0</v>
      </c>
      <c r="U194" s="308">
        <f>IF('3_운전방안(2)'!$M$19=0, U$12 * 0.7, U$12*'3_운전방안(2)'!$M$19)</f>
        <v>0</v>
      </c>
      <c r="V194" s="308">
        <f>IF('3_운전방안(2)'!$M$20=0, V$12 * 0.7, V$12*'3_운전방안(2)'!$M$20)</f>
        <v>0</v>
      </c>
      <c r="W194" s="308">
        <f>IF('3_운전방안(2)'!$M$21=0, W$12 * 0.7, W$12*'3_운전방안(2)'!$M$21)</f>
        <v>0</v>
      </c>
      <c r="X194" s="308">
        <f>IF('3_운전방안(2)'!$M$22=0, X$12 * 0.7, X$12*'3_운전방안(2)'!$M$22)</f>
        <v>0</v>
      </c>
      <c r="Y194" s="308">
        <f>IF('3_운전방안(2)'!$M$23=0, Y$12 * 0.7, Y$12*'3_운전방안(2)'!$M$23)</f>
        <v>0</v>
      </c>
      <c r="Z194" s="308">
        <f>IF('3_운전방안(2)'!$M$24=0, Z$12 * 0.7, Z$12*'3_운전방안(2)'!$M$24)</f>
        <v>0</v>
      </c>
      <c r="AA194" s="308">
        <f>IF('3_운전방안(2)'!$M$25=0, AA$12 * 0.7, AA$12*'3_운전방안(2)'!$M$25)</f>
        <v>0</v>
      </c>
      <c r="AB194" s="308">
        <f>IF('3_운전방안(2)'!$M$26=0, AB$12 * 0.7, AB$12*'3_운전방안(2)'!$M$26)</f>
        <v>0</v>
      </c>
      <c r="AC194" s="308">
        <f>IF('3_운전방안(2)'!$M$27=0, AC$12 * 0.7, AC$12*'3_운전방안(2)'!$M$27)</f>
        <v>0</v>
      </c>
      <c r="AD194" s="308">
        <f>IF('3_운전방안(2)'!$M$28=0, AD$12 * 0.7, AD$12*'3_운전방안(2)'!$M$28)</f>
        <v>0</v>
      </c>
      <c r="AE194" s="308">
        <f>IF('3_운전방안(2)'!$M$29=0, AE$12 * 0.7, AE$12*'3_운전방안(2)'!$M$29)</f>
        <v>0</v>
      </c>
      <c r="AF194" s="308">
        <f>IF('3_운전방안(2)'!$M$30=0, AF$12 * 0.7, AF$12*'3_운전방안(2)'!$M$30)</f>
        <v>0</v>
      </c>
      <c r="AG194" s="308">
        <f>IF('3_운전방안(2)'!$M$31=0, AG$12 * 0.7, AG$12*'3_운전방안(2)'!$M$31)</f>
        <v>0</v>
      </c>
      <c r="AH194" s="308">
        <f>IF('3_운전방안(2)'!$M$32=0, AH$12 * 0.7, AH$12*'3_운전방안(2)'!$M$32)</f>
        <v>0</v>
      </c>
      <c r="AI194" s="308">
        <f>IF('3_운전방안(2)'!$M$33=0, AI$12 * 0.7, AI$12*'3_운전방안(2)'!$M$33)</f>
        <v>0</v>
      </c>
      <c r="AJ194" s="308">
        <f>IF('3_운전방안(2)'!$M$34=0, AJ$12 * 0.7, AJ$12*'3_운전방안(2)'!$M$34)</f>
        <v>0</v>
      </c>
      <c r="AK194" s="308">
        <f>IF('3_운전방안(2)'!$M$35=0, AK$12 * 0.7, AK$12*'3_운전방안(2)'!$M$35)</f>
        <v>0</v>
      </c>
      <c r="AL194" s="308">
        <f>IF('3_운전방안(2)'!$M$36=0, AL$12 * 0.7, AL$12*'3_운전방안(2)'!$M$36)</f>
        <v>0</v>
      </c>
      <c r="AM194" s="308">
        <f>IF('3_운전방안(2)'!$M$37=0, AM$12 * 0.7, AM$12*'3_운전방안(2)'!$M$37)</f>
        <v>0</v>
      </c>
      <c r="AN194" s="308">
        <f>IF('3_운전방안(2)'!$M$38=0, AN$12 * 0.7, AN$12*'3_운전방안(2)'!$M$38)</f>
        <v>0</v>
      </c>
      <c r="AO194" s="308">
        <f>IF('3_운전방안(2)'!$M$39=0, AO$12 * 0.7, AO$12*'3_운전방안(2)'!$M$39)</f>
        <v>0</v>
      </c>
      <c r="AP194" s="308">
        <f>IF('3_운전방안(2)'!$M$40=0, AP$12 * 0.7, AP$12*'3_운전방안(2)'!$M$40)</f>
        <v>0</v>
      </c>
      <c r="AQ194" s="309">
        <f>IF('3_운전방안(2)'!$M$41=0, AQ$12 * 0.7, AQ$12*'3_운전방안(2)'!$M$41)</f>
        <v>0</v>
      </c>
    </row>
    <row r="195" spans="2:43" ht="19.95" customHeight="1" x14ac:dyDescent="0.4">
      <c r="B195" s="296">
        <v>192</v>
      </c>
      <c r="C195" s="297" t="s">
        <v>414</v>
      </c>
      <c r="D195" s="297" t="s">
        <v>415</v>
      </c>
      <c r="E195" s="298" t="s">
        <v>1249</v>
      </c>
      <c r="F195" s="299" t="s">
        <v>7</v>
      </c>
      <c r="G195" s="398">
        <v>0</v>
      </c>
      <c r="H195" s="334" t="s">
        <v>2319</v>
      </c>
      <c r="I195" s="353">
        <f>'3_운전방안(2)'!$N$7</f>
        <v>0</v>
      </c>
      <c r="J195" s="354">
        <f>'3_운전방안(2)'!$N$8</f>
        <v>0</v>
      </c>
      <c r="K195" s="354">
        <f>'3_운전방안(2)'!$N$9</f>
        <v>1</v>
      </c>
      <c r="L195" s="354">
        <f>'3_운전방안(2)'!$N$10</f>
        <v>1</v>
      </c>
      <c r="M195" s="354">
        <f>'3_운전방안(2)'!$N$11</f>
        <v>1</v>
      </c>
      <c r="N195" s="354">
        <f>'3_운전방안(2)'!$N$12</f>
        <v>1</v>
      </c>
      <c r="O195" s="354">
        <f>'3_운전방안(2)'!$N$13</f>
        <v>1</v>
      </c>
      <c r="P195" s="354">
        <f>'3_운전방안(2)'!$N$14</f>
        <v>1</v>
      </c>
      <c r="Q195" s="354">
        <f>'3_운전방안(2)'!$N$15</f>
        <v>1</v>
      </c>
      <c r="R195" s="354">
        <f>'3_운전방안(2)'!$N$16</f>
        <v>1</v>
      </c>
      <c r="S195" s="354">
        <f>'3_운전방안(2)'!$N$17</f>
        <v>1</v>
      </c>
      <c r="T195" s="354">
        <f>'3_운전방안(2)'!$N$18</f>
        <v>1</v>
      </c>
      <c r="U195" s="354">
        <f>'3_운전방안(2)'!$N$19</f>
        <v>1</v>
      </c>
      <c r="V195" s="354">
        <f>'3_운전방안(2)'!$N$20</f>
        <v>1</v>
      </c>
      <c r="W195" s="354">
        <f>'3_운전방안(2)'!$N$21</f>
        <v>1</v>
      </c>
      <c r="X195" s="354">
        <f>'3_운전방안(2)'!$N$22</f>
        <v>1</v>
      </c>
      <c r="Y195" s="354">
        <f>'3_운전방안(2)'!$N$23</f>
        <v>1</v>
      </c>
      <c r="Z195" s="354">
        <f>'3_운전방안(2)'!$N$24</f>
        <v>1</v>
      </c>
      <c r="AA195" s="354">
        <f>'3_운전방안(2)'!$N$25</f>
        <v>1</v>
      </c>
      <c r="AB195" s="354">
        <f>'3_운전방안(2)'!$N$26</f>
        <v>1</v>
      </c>
      <c r="AC195" s="354">
        <f>'3_운전방안(2)'!$N$27</f>
        <v>1</v>
      </c>
      <c r="AD195" s="354">
        <f>'3_운전방안(2)'!$N$28</f>
        <v>1</v>
      </c>
      <c r="AE195" s="354">
        <f>'3_운전방안(2)'!$N$29</f>
        <v>1</v>
      </c>
      <c r="AF195" s="354">
        <f>'3_운전방안(2)'!$N$30</f>
        <v>1</v>
      </c>
      <c r="AG195" s="354">
        <f>'3_운전방안(2)'!$N$31</f>
        <v>1</v>
      </c>
      <c r="AH195" s="354">
        <f>'3_운전방안(2)'!$N$32</f>
        <v>1</v>
      </c>
      <c r="AI195" s="354">
        <f>'3_운전방안(2)'!$N$33</f>
        <v>1</v>
      </c>
      <c r="AJ195" s="354">
        <f>'3_운전방안(2)'!$N$34</f>
        <v>1</v>
      </c>
      <c r="AK195" s="354">
        <f>'3_운전방안(2)'!$N$35</f>
        <v>1</v>
      </c>
      <c r="AL195" s="354">
        <f>'3_운전방안(2)'!$N$36</f>
        <v>1</v>
      </c>
      <c r="AM195" s="354">
        <f>'3_운전방안(2)'!$N$37</f>
        <v>1</v>
      </c>
      <c r="AN195" s="354">
        <f>'3_운전방안(2)'!$N$38</f>
        <v>1</v>
      </c>
      <c r="AO195" s="354">
        <f>'3_운전방안(2)'!$N$39</f>
        <v>1</v>
      </c>
      <c r="AP195" s="354">
        <f>'3_운전방안(2)'!$N$40</f>
        <v>1</v>
      </c>
      <c r="AQ195" s="355">
        <f>'3_운전방안(2)'!$N$41</f>
        <v>1</v>
      </c>
    </row>
    <row r="196" spans="2:43" ht="19.95" customHeight="1" x14ac:dyDescent="0.4">
      <c r="B196" s="296">
        <v>193</v>
      </c>
      <c r="C196" s="297" t="s">
        <v>416</v>
      </c>
      <c r="D196" s="297" t="s">
        <v>417</v>
      </c>
      <c r="E196" s="298" t="s">
        <v>1250</v>
      </c>
      <c r="F196" s="299" t="s">
        <v>2</v>
      </c>
      <c r="G196" s="398">
        <v>1.5</v>
      </c>
      <c r="H196" s="334" t="s">
        <v>2318</v>
      </c>
      <c r="I196" s="302">
        <f>IF('3_운전방안(2)'!$O$7="",1.5,'3_운전방안(2)'!$O$7)</f>
        <v>0.5</v>
      </c>
      <c r="J196" s="303">
        <f>IF('3_운전방안(2)'!$O$8="",1.5,'3_운전방안(2)'!$O$8)</f>
        <v>0.5</v>
      </c>
      <c r="K196" s="303">
        <f>IF('3_운전방안(2)'!$O$9="",1.5,'3_운전방안(2)'!$O$9)</f>
        <v>1.5</v>
      </c>
      <c r="L196" s="303">
        <f>IF('3_운전방안(2)'!$O$10="",1.5,'3_운전방안(2)'!$O$10)</f>
        <v>1.5</v>
      </c>
      <c r="M196" s="303">
        <f>IF('3_운전방안(2)'!$O$11="",1.5,'3_운전방안(2)'!$O$11)</f>
        <v>1.5</v>
      </c>
      <c r="N196" s="303">
        <f>IF('3_운전방안(2)'!$O$12="",1.5,'3_운전방안(2)'!$O$12)</f>
        <v>1.5</v>
      </c>
      <c r="O196" s="303">
        <f>IF('3_운전방안(2)'!$O$13="",1.5,'3_운전방안(2)'!$O$13)</f>
        <v>1.5</v>
      </c>
      <c r="P196" s="303">
        <f>IF('3_운전방안(2)'!$O$14="",1.5,'3_운전방안(2)'!$O$14)</f>
        <v>1.5</v>
      </c>
      <c r="Q196" s="303">
        <f>IF('3_운전방안(2)'!$O$15="",1.5,'3_운전방안(2)'!$O$15)</f>
        <v>1.5</v>
      </c>
      <c r="R196" s="303">
        <f>IF('3_운전방안(2)'!$O$16="",1.5,'3_운전방안(2)'!$O$16)</f>
        <v>1.5</v>
      </c>
      <c r="S196" s="303">
        <f>IF('3_운전방안(2)'!$O$17="",1.5,'3_운전방안(2)'!$O$17)</f>
        <v>1.5</v>
      </c>
      <c r="T196" s="303">
        <f>IF('3_운전방안(2)'!$O$18="",1.5,'3_운전방안(2)'!$O$18)</f>
        <v>1.5</v>
      </c>
      <c r="U196" s="303">
        <f>IF('3_운전방안(2)'!$O$19="",1.5,'3_운전방안(2)'!$O$19)</f>
        <v>1.5</v>
      </c>
      <c r="V196" s="303">
        <f>IF('3_운전방안(2)'!$O$20="",1.5,'3_운전방안(2)'!$O$20)</f>
        <v>1.5</v>
      </c>
      <c r="W196" s="303">
        <f>IF('3_운전방안(2)'!$O$21="",1.5,'3_운전방안(2)'!$O$21)</f>
        <v>1.5</v>
      </c>
      <c r="X196" s="303">
        <f>IF('3_운전방안(2)'!$O$22="",1.5,'3_운전방안(2)'!$O$22)</f>
        <v>1.5</v>
      </c>
      <c r="Y196" s="303">
        <f>IF('3_운전방안(2)'!$O$23="",1.5,'3_운전방안(2)'!$O$23)</f>
        <v>1.5</v>
      </c>
      <c r="Z196" s="303">
        <f>IF('3_운전방안(2)'!$O$24="",1.5,'3_운전방안(2)'!$O$24)</f>
        <v>1.5</v>
      </c>
      <c r="AA196" s="303">
        <f>IF('3_운전방안(2)'!$O$25="",1.5,'3_운전방안(2)'!$O$25)</f>
        <v>1.5</v>
      </c>
      <c r="AB196" s="303">
        <f>IF('3_운전방안(2)'!$O$26="",1.5,'3_운전방안(2)'!$O$26)</f>
        <v>1.5</v>
      </c>
      <c r="AC196" s="303">
        <f>IF('3_운전방안(2)'!$O$27="",1.5,'3_운전방안(2)'!$O$27)</f>
        <v>1.5</v>
      </c>
      <c r="AD196" s="303">
        <f>IF('3_운전방안(2)'!$O$28="",1.5,'3_운전방안(2)'!$O$28)</f>
        <v>1.5</v>
      </c>
      <c r="AE196" s="303">
        <f>IF('3_운전방안(2)'!$O$29="",1.5,'3_운전방안(2)'!$O$29)</f>
        <v>1.5</v>
      </c>
      <c r="AF196" s="303">
        <f>IF('3_운전방안(2)'!$O$30="",1.5,'3_운전방안(2)'!$O$30)</f>
        <v>1.5</v>
      </c>
      <c r="AG196" s="303">
        <f>IF('3_운전방안(2)'!$O$31="",1.5,'3_운전방안(2)'!$O$31)</f>
        <v>1.5</v>
      </c>
      <c r="AH196" s="303">
        <f>IF('3_운전방안(2)'!$O$32="",1.5,'3_운전방안(2)'!$O$32)</f>
        <v>1.5</v>
      </c>
      <c r="AI196" s="303">
        <f>IF('3_운전방안(2)'!$O$33="",1.5,'3_운전방안(2)'!$O$33)</f>
        <v>1.5</v>
      </c>
      <c r="AJ196" s="303">
        <f>IF('3_운전방안(2)'!$O$34="",1.5,'3_운전방안(2)'!$O$34)</f>
        <v>1.5</v>
      </c>
      <c r="AK196" s="303">
        <f>IF('3_운전방안(2)'!$O$35="",1.5,'3_운전방안(2)'!$O$35)</f>
        <v>1.5</v>
      </c>
      <c r="AL196" s="303">
        <f>IF('3_운전방안(2)'!$O$36="",1.5,'3_운전방안(2)'!$O$36)</f>
        <v>1.5</v>
      </c>
      <c r="AM196" s="303">
        <f>IF('3_운전방안(2)'!$O$37="",1.5,'3_운전방안(2)'!$O$37)</f>
        <v>1.5</v>
      </c>
      <c r="AN196" s="303">
        <f>IF('3_운전방안(2)'!$O$38="",1.5,'3_운전방안(2)'!$O$38)</f>
        <v>1.5</v>
      </c>
      <c r="AO196" s="303">
        <f>IF('3_운전방안(2)'!$O$39="",1.5,'3_운전방안(2)'!$O$39)</f>
        <v>1.5</v>
      </c>
      <c r="AP196" s="303">
        <f>IF('3_운전방안(2)'!$O$40="",1.5,'3_운전방안(2)'!$O$40)</f>
        <v>1.5</v>
      </c>
      <c r="AQ196" s="304">
        <f>IF('3_운전방안(2)'!$O$41="",1.5,'3_운전방안(2)'!$O$41)</f>
        <v>1.5</v>
      </c>
    </row>
    <row r="197" spans="2:43" ht="19.95" customHeight="1" x14ac:dyDescent="0.4">
      <c r="B197" s="296">
        <v>194</v>
      </c>
      <c r="C197" s="297" t="s">
        <v>418</v>
      </c>
      <c r="D197" s="297" t="s">
        <v>419</v>
      </c>
      <c r="E197" s="298" t="s">
        <v>1251</v>
      </c>
      <c r="F197" s="299" t="s">
        <v>7</v>
      </c>
      <c r="G197" s="398">
        <v>0</v>
      </c>
      <c r="H197" s="334" t="s">
        <v>2320</v>
      </c>
      <c r="I197" s="302">
        <f>'3_운전방안(2)'!$P$7</f>
        <v>0</v>
      </c>
      <c r="J197" s="303">
        <f>'3_운전방안(2)'!$P$8</f>
        <v>0</v>
      </c>
      <c r="K197" s="303">
        <f>'3_운전방안(2)'!$P$9</f>
        <v>0</v>
      </c>
      <c r="L197" s="303">
        <f>'3_운전방안(2)'!$P$10</f>
        <v>0</v>
      </c>
      <c r="M197" s="303">
        <f>'3_운전방안(2)'!$P$11</f>
        <v>0</v>
      </c>
      <c r="N197" s="303">
        <f>'3_운전방안(2)'!$P$12</f>
        <v>0</v>
      </c>
      <c r="O197" s="303">
        <f>'3_운전방안(2)'!$P$13</f>
        <v>0</v>
      </c>
      <c r="P197" s="303">
        <f>'3_운전방안(2)'!$P$14</f>
        <v>0</v>
      </c>
      <c r="Q197" s="303">
        <f>'3_운전방안(2)'!$P$15</f>
        <v>0</v>
      </c>
      <c r="R197" s="303">
        <f>'3_운전방안(2)'!$P$16</f>
        <v>0</v>
      </c>
      <c r="S197" s="303">
        <f>'3_운전방안(2)'!$P$17</f>
        <v>0</v>
      </c>
      <c r="T197" s="303">
        <f>'3_운전방안(2)'!$P$18</f>
        <v>0</v>
      </c>
      <c r="U197" s="303">
        <f>'3_운전방안(2)'!$P$19</f>
        <v>0</v>
      </c>
      <c r="V197" s="303">
        <f>'3_운전방안(2)'!$P$20</f>
        <v>0</v>
      </c>
      <c r="W197" s="303">
        <f>'3_운전방안(2)'!$P$21</f>
        <v>0</v>
      </c>
      <c r="X197" s="303">
        <f>'3_운전방안(2)'!$P$22</f>
        <v>0</v>
      </c>
      <c r="Y197" s="303">
        <f>'3_운전방안(2)'!$P$23</f>
        <v>0</v>
      </c>
      <c r="Z197" s="303">
        <f>'3_운전방안(2)'!$P$24</f>
        <v>0</v>
      </c>
      <c r="AA197" s="303">
        <f>'3_운전방안(2)'!$P$25</f>
        <v>0</v>
      </c>
      <c r="AB197" s="303">
        <f>'3_운전방안(2)'!$P$26</f>
        <v>0</v>
      </c>
      <c r="AC197" s="303">
        <f>'3_운전방안(2)'!$P$27</f>
        <v>0</v>
      </c>
      <c r="AD197" s="303">
        <f>'3_운전방안(2)'!$P$28</f>
        <v>0</v>
      </c>
      <c r="AE197" s="303">
        <f>'3_운전방안(2)'!$P$29</f>
        <v>0</v>
      </c>
      <c r="AF197" s="303">
        <f>'3_운전방안(2)'!$P$30</f>
        <v>0</v>
      </c>
      <c r="AG197" s="303">
        <f>'3_운전방안(2)'!$P$31</f>
        <v>0</v>
      </c>
      <c r="AH197" s="303">
        <f>'3_운전방안(2)'!$P$32</f>
        <v>0</v>
      </c>
      <c r="AI197" s="303">
        <f>'3_운전방안(2)'!$P$33</f>
        <v>0</v>
      </c>
      <c r="AJ197" s="303">
        <f>'3_운전방안(2)'!$P$34</f>
        <v>0</v>
      </c>
      <c r="AK197" s="303">
        <f>'3_운전방안(2)'!$P$35</f>
        <v>0</v>
      </c>
      <c r="AL197" s="303">
        <f>'3_운전방안(2)'!$P$36</f>
        <v>0</v>
      </c>
      <c r="AM197" s="303">
        <f>'3_운전방안(2)'!$P$37</f>
        <v>0</v>
      </c>
      <c r="AN197" s="303">
        <f>'3_운전방안(2)'!$P$38</f>
        <v>0</v>
      </c>
      <c r="AO197" s="303">
        <f>'3_운전방안(2)'!$P$39</f>
        <v>0</v>
      </c>
      <c r="AP197" s="303">
        <f>'3_운전방안(2)'!$P$40</f>
        <v>0</v>
      </c>
      <c r="AQ197" s="304">
        <f>'3_운전방안(2)'!$P$41</f>
        <v>0</v>
      </c>
    </row>
    <row r="198" spans="2:43" ht="19.95" customHeight="1" x14ac:dyDescent="0.4">
      <c r="B198" s="296">
        <v>195</v>
      </c>
      <c r="C198" s="297" t="s">
        <v>420</v>
      </c>
      <c r="D198" s="297" t="s">
        <v>421</v>
      </c>
      <c r="E198" s="298" t="s">
        <v>1252</v>
      </c>
      <c r="F198" s="299"/>
      <c r="G198" s="311" t="s">
        <v>2396</v>
      </c>
      <c r="H198" s="334" t="s">
        <v>2401</v>
      </c>
      <c r="I198" s="312" t="str">
        <f>IF('3_운전방안(2)'!$Q$7=0,"0 / Off",'3_운전방안(2)'!$Q$7)</f>
        <v>0 / Off</v>
      </c>
      <c r="J198" s="313" t="str">
        <f>IF('3_운전방안(2)'!$Q$8=0,"0 / Off",'3_운전방안(2)'!$Q$8)</f>
        <v>0 / Off</v>
      </c>
      <c r="K198" s="313" t="str">
        <f>IF('3_운전방안(2)'!$Q$9=0,"0 / Off",'3_운전방안(2)'!$Q$9)</f>
        <v>0 / Off</v>
      </c>
      <c r="L198" s="313" t="str">
        <f>IF('3_운전방안(2)'!$Q$10=0,"0 / Off",'3_운전방안(2)'!$Q$10)</f>
        <v>0 / Off</v>
      </c>
      <c r="M198" s="313" t="str">
        <f>IF('3_운전방안(2)'!$Q$11=0,"0 / Off",'3_운전방안(2)'!$Q$11)</f>
        <v>0 / Off</v>
      </c>
      <c r="N198" s="313" t="str">
        <f>IF('3_운전방안(2)'!$Q$12=0,"0 / Off",'3_운전방안(2)'!$Q$12)</f>
        <v>0 / Off</v>
      </c>
      <c r="O198" s="313" t="str">
        <f>IF('3_운전방안(2)'!$Q$13=0,"0 / Off",'3_운전방안(2)'!$Q$13)</f>
        <v>0 / Off</v>
      </c>
      <c r="P198" s="313" t="str">
        <f>IF('3_운전방안(2)'!$Q$14=0,"0 / Off",'3_운전방안(2)'!$Q$14)</f>
        <v>0 / Off</v>
      </c>
      <c r="Q198" s="313" t="str">
        <f>IF('3_운전방안(2)'!$Q$15=0,"0 / Off",'3_운전방안(2)'!$Q$15)</f>
        <v>0 / Off</v>
      </c>
      <c r="R198" s="313" t="str">
        <f>IF('3_운전방안(2)'!$Q$16=0,"0 / Off",'3_운전방안(2)'!$Q$16)</f>
        <v>0 / Off</v>
      </c>
      <c r="S198" s="313" t="str">
        <f>IF('3_운전방안(2)'!$Q$17=0,"0 / Off",'3_운전방안(2)'!$Q$17)</f>
        <v>0 / Off</v>
      </c>
      <c r="T198" s="313" t="str">
        <f>IF('3_운전방안(2)'!$Q$18=0,"0 / Off",'3_운전방안(2)'!$Q$18)</f>
        <v>0 / Off</v>
      </c>
      <c r="U198" s="313" t="str">
        <f>IF('3_운전방안(2)'!$Q$19=0,"0 / Off",'3_운전방안(2)'!$Q$19)</f>
        <v>0 / Off</v>
      </c>
      <c r="V198" s="313" t="str">
        <f>IF('3_운전방안(2)'!$Q$20=0,"0 / Off",'3_운전방안(2)'!$Q$20)</f>
        <v>0 / Off</v>
      </c>
      <c r="W198" s="313" t="str">
        <f>IF('3_운전방안(2)'!$Q$21=0,"0 / Off",'3_운전방안(2)'!$Q$21)</f>
        <v>0 / Off</v>
      </c>
      <c r="X198" s="313" t="str">
        <f>IF('3_운전방안(2)'!$Q$22=0,"0 / Off",'3_운전방안(2)'!$Q$22)</f>
        <v>0 / Off</v>
      </c>
      <c r="Y198" s="313" t="str">
        <f>IF('3_운전방안(2)'!$Q$23=0,"0 / Off",'3_운전방안(2)'!$Q$23)</f>
        <v>0 / Off</v>
      </c>
      <c r="Z198" s="313" t="str">
        <f>IF('3_운전방안(2)'!$Q$24=0,"0 / Off",'3_운전방안(2)'!$Q$24)</f>
        <v>0 / Off</v>
      </c>
      <c r="AA198" s="313" t="str">
        <f>IF('3_운전방안(2)'!$Q$25=0,"0 / Off",'3_운전방안(2)'!$Q$25)</f>
        <v>0 / Off</v>
      </c>
      <c r="AB198" s="313" t="str">
        <f>IF('3_운전방안(2)'!$Q$26=0,"0 / Off",'3_운전방안(2)'!$Q$26)</f>
        <v>0 / Off</v>
      </c>
      <c r="AC198" s="313" t="str">
        <f>IF('3_운전방안(2)'!$Q$27=0,"0 / Off",'3_운전방안(2)'!$Q$27)</f>
        <v>0 / Off</v>
      </c>
      <c r="AD198" s="313" t="str">
        <f>IF('3_운전방안(2)'!$Q$28=0,"0 / Off",'3_운전방안(2)'!$Q$28)</f>
        <v>0 / Off</v>
      </c>
      <c r="AE198" s="313" t="str">
        <f>IF('3_운전방안(2)'!$Q$29=0,"0 / Off",'3_운전방안(2)'!$Q$29)</f>
        <v>0 / Off</v>
      </c>
      <c r="AF198" s="313" t="str">
        <f>IF('3_운전방안(2)'!$Q$30=0,"0 / Off",'3_운전방안(2)'!$Q$30)</f>
        <v>0 / Off</v>
      </c>
      <c r="AG198" s="313" t="str">
        <f>IF('3_운전방안(2)'!$Q$31=0,"0 / Off",'3_운전방안(2)'!$Q$31)</f>
        <v>0 / Off</v>
      </c>
      <c r="AH198" s="313" t="str">
        <f>IF('3_운전방안(2)'!$Q$32=0,"0 / Off",'3_운전방안(2)'!$Q$32)</f>
        <v>0 / Off</v>
      </c>
      <c r="AI198" s="313" t="str">
        <f>IF('3_운전방안(2)'!$Q$33=0,"0 / Off",'3_운전방안(2)'!$Q$33)</f>
        <v>0 / Off</v>
      </c>
      <c r="AJ198" s="313" t="str">
        <f>IF('3_운전방안(2)'!$Q$34=0,"0 / Off",'3_운전방안(2)'!$Q$34)</f>
        <v>0 / Off</v>
      </c>
      <c r="AK198" s="313" t="str">
        <f>IF('3_운전방안(2)'!$Q$35=0,"0 / Off",'3_운전방안(2)'!$Q$35)</f>
        <v>0 / Off</v>
      </c>
      <c r="AL198" s="313" t="str">
        <f>IF('3_운전방안(2)'!$Q$36=0,"0 / Off",'3_운전방안(2)'!$Q$36)</f>
        <v>0 / Off</v>
      </c>
      <c r="AM198" s="313" t="str">
        <f>IF('3_운전방안(2)'!$Q$37=0,"0 / Off",'3_운전방안(2)'!$Q$37)</f>
        <v>0 / Off</v>
      </c>
      <c r="AN198" s="313" t="str">
        <f>IF('3_운전방안(2)'!$Q$38=0,"0 / Off",'3_운전방안(2)'!$Q$38)</f>
        <v>0 / Off</v>
      </c>
      <c r="AO198" s="313" t="str">
        <f>IF('3_운전방안(2)'!$Q$39=0,"0 / Off",'3_운전방안(2)'!$Q$39)</f>
        <v>0 / Off</v>
      </c>
      <c r="AP198" s="313" t="str">
        <f>IF('3_운전방안(2)'!$Q$40=0,"0 / Off",'3_운전방안(2)'!$Q$40)</f>
        <v>0 / Off</v>
      </c>
      <c r="AQ198" s="314" t="str">
        <f>IF('3_운전방안(2)'!$Q$41=0,"0 / Off",'3_운전방안(2)'!$Q$41)</f>
        <v>0 / Off</v>
      </c>
    </row>
    <row r="199" spans="2:43" ht="19.95" customHeight="1" x14ac:dyDescent="0.4">
      <c r="B199" s="296">
        <v>196</v>
      </c>
      <c r="C199" s="297" t="s">
        <v>423</v>
      </c>
      <c r="D199" s="297" t="s">
        <v>424</v>
      </c>
      <c r="E199" s="298" t="s">
        <v>1253</v>
      </c>
      <c r="F199" s="299" t="s">
        <v>12</v>
      </c>
      <c r="G199" s="315" t="s">
        <v>2402</v>
      </c>
      <c r="H199" s="334" t="s">
        <v>2400</v>
      </c>
      <c r="I199" s="302">
        <f>IF('1_Drive및Motor정보'!$Q$7=0, '1_Drive및Motor정보'!$J$7,
   IF('3_운전방안(2)'!$Q$7=0, I$12 * 1, I$12*'3_운전방안(2)'!$R$7))</f>
        <v>254.8</v>
      </c>
      <c r="J199" s="303">
        <f>IF('1_Drive및Motor정보'!$Q$8=0, '1_Drive및Motor정보'!$J$8,
   IF('3_운전방안(2)'!$Q$8=0, J$12 * 1, J$12*'3_운전방안(2)'!$R$8))</f>
        <v>254.8</v>
      </c>
      <c r="K199" s="303">
        <f>IF('1_Drive및Motor정보'!$Q$9=0, '1_Drive및Motor정보'!$J$9,
   IF('3_운전방안(2)'!$Q$9=0, K$12 * 1, K$12*'3_운전방안(2)'!$R$9))</f>
        <v>0</v>
      </c>
      <c r="L199" s="303">
        <f>IF('1_Drive및Motor정보'!$Q$10=0, '1_Drive및Motor정보'!$J$10,
   IF('3_운전방안(2)'!$Q$10=0, L$12 * 1, L$12*'3_운전방안(2)'!$R$10))</f>
        <v>0</v>
      </c>
      <c r="M199" s="303">
        <f>IF('1_Drive및Motor정보'!$Q$11=0, '1_Drive및Motor정보'!$J$11,
   IF('3_운전방안(2)'!$Q$11=0, M$12 * 1, M$12*'3_운전방안(2)'!$R$11))</f>
        <v>0</v>
      </c>
      <c r="N199" s="303">
        <f>IF('1_Drive및Motor정보'!$Q$12=0, '1_Drive및Motor정보'!$J$12,
   IF('3_운전방안(2)'!$Q$12=0, N$12 * 1, N$12*'3_운전방안(2)'!$R$12))</f>
        <v>0</v>
      </c>
      <c r="O199" s="303">
        <f>IF('1_Drive및Motor정보'!$Q$13=0, '1_Drive및Motor정보'!$J$13,
   IF('3_운전방안(2)'!$Q$13=0, O$12 * 1, O$12*'3_운전방안(2)'!$R$13))</f>
        <v>0</v>
      </c>
      <c r="P199" s="303">
        <f>IF('1_Drive및Motor정보'!$Q$14=0, '1_Drive및Motor정보'!$J$14,
   IF('3_운전방안(2)'!$Q$14=0, P$12 * 1, P$12*'3_운전방안(2)'!$R$14))</f>
        <v>0</v>
      </c>
      <c r="Q199" s="303">
        <f>IF('1_Drive및Motor정보'!$Q$15=0, '1_Drive및Motor정보'!$J$15,
   IF('3_운전방안(2)'!$Q$15=0, Q$12 * 1, Q$12*'3_운전방안(2)'!$R$15))</f>
        <v>0</v>
      </c>
      <c r="R199" s="303">
        <f>IF('1_Drive및Motor정보'!$Q$16=0, '1_Drive및Motor정보'!$J$16,
   IF('3_운전방안(2)'!$Q$16=0, R$12 * 1, R$12*'3_운전방안(2)'!$R$16))</f>
        <v>0</v>
      </c>
      <c r="S199" s="303">
        <f>IF('1_Drive및Motor정보'!$Q$17=0, '1_Drive및Motor정보'!$J$17,
   IF('3_운전방안(2)'!$Q$17=0, S$12 * 1, S$12*'3_운전방안(2)'!$R$17))</f>
        <v>0</v>
      </c>
      <c r="T199" s="303">
        <f>IF('1_Drive및Motor정보'!$Q$18=0, '1_Drive및Motor정보'!$J$18,
   IF('3_운전방안(2)'!$Q$18=0, T$12 * 1, T$12*'3_운전방안(2)'!$R$18))</f>
        <v>0</v>
      </c>
      <c r="U199" s="303">
        <f>IF('1_Drive및Motor정보'!$Q$19=0, '1_Drive및Motor정보'!$J$19,
   IF('3_운전방안(2)'!$Q$19=0, U$12 * 1, U$12*'3_운전방안(2)'!$R$19))</f>
        <v>0</v>
      </c>
      <c r="V199" s="303">
        <f>IF('1_Drive및Motor정보'!$Q$20=0, '1_Drive및Motor정보'!$J$20,
   IF('3_운전방안(2)'!$Q$20=0, V$12 * 1, V$12*'3_운전방안(2)'!$R$20))</f>
        <v>0</v>
      </c>
      <c r="W199" s="303">
        <f>IF('1_Drive및Motor정보'!$Q$21=0, '1_Drive및Motor정보'!$J$21,
   IF('3_운전방안(2)'!$Q$21=0, W$12 * 1, W$12*'3_운전방안(2)'!$R$21))</f>
        <v>0</v>
      </c>
      <c r="X199" s="303">
        <f>IF('1_Drive및Motor정보'!$Q$22=0, '1_Drive및Motor정보'!$J$22,
   IF('3_운전방안(2)'!$Q$22=0, X$12 * 1, X$12*'3_운전방안(2)'!$R$22))</f>
        <v>0</v>
      </c>
      <c r="Y199" s="303">
        <f>IF('1_Drive및Motor정보'!$Q$23=0, '1_Drive및Motor정보'!$J$23,
   IF('3_운전방안(2)'!$Q$23=0, Y$12 * 1, Y$12*'3_운전방안(2)'!$R$23))</f>
        <v>0</v>
      </c>
      <c r="Z199" s="303">
        <f>IF('1_Drive및Motor정보'!$Q$24=0, '1_Drive및Motor정보'!$J$24,
   IF('3_운전방안(2)'!$Q$24=0, Z$12 * 1, Z$12*'3_운전방안(2)'!$R$24))</f>
        <v>0</v>
      </c>
      <c r="AA199" s="303">
        <f>IF('1_Drive및Motor정보'!$Q$25=0, '1_Drive및Motor정보'!$J$25,
   IF('3_운전방안(2)'!$Q$25=0, AA$12 * 1, AA$12*'3_운전방안(2)'!$R$25))</f>
        <v>0</v>
      </c>
      <c r="AB199" s="303">
        <f>IF('1_Drive및Motor정보'!$Q$26=0, '1_Drive및Motor정보'!$J$26,
   IF('3_운전방안(2)'!$Q$26=0, AB$12 * 1, AB$12*'3_운전방안(2)'!$R$26))</f>
        <v>0</v>
      </c>
      <c r="AC199" s="303">
        <f>IF('1_Drive및Motor정보'!$Q$27=0, '1_Drive및Motor정보'!$J$27,
   IF('3_운전방안(2)'!$Q$27=0, AC$12 * 1, AC$12*'3_운전방안(2)'!$R$27))</f>
        <v>0</v>
      </c>
      <c r="AD199" s="303">
        <f>IF('1_Drive및Motor정보'!$Q$28=0, '1_Drive및Motor정보'!$J$28,
   IF('3_운전방안(2)'!$Q$28=0, AD$12 * 1, AD$12*'3_운전방안(2)'!$R$28))</f>
        <v>0</v>
      </c>
      <c r="AE199" s="303">
        <f>IF('1_Drive및Motor정보'!$Q$29=0, '1_Drive및Motor정보'!$J$29,
   IF('3_운전방안(2)'!$Q$29=0, AE$12 * 1, AE$12*'3_운전방안(2)'!$R$29))</f>
        <v>0</v>
      </c>
      <c r="AF199" s="303">
        <f>IF('1_Drive및Motor정보'!$Q$30=0, '1_Drive및Motor정보'!$J$30,
   IF('3_운전방안(2)'!$Q$30=0, AF$12 * 1, AF$12*'3_운전방안(2)'!$R$30))</f>
        <v>0</v>
      </c>
      <c r="AG199" s="303">
        <f>IF('1_Drive및Motor정보'!$Q$31=0, '1_Drive및Motor정보'!$J$31,
   IF('3_운전방안(2)'!$Q$31=0, AG$12 * 1, AG$12*'3_운전방안(2)'!$R$31))</f>
        <v>0</v>
      </c>
      <c r="AH199" s="303">
        <f>IF('1_Drive및Motor정보'!$Q$32=0, '1_Drive및Motor정보'!$J$32,
   IF('3_운전방안(2)'!$Q$32=0, AH$12 * 1, AH$12*'3_운전방안(2)'!$R$32))</f>
        <v>0</v>
      </c>
      <c r="AI199" s="303">
        <f>IF('1_Drive및Motor정보'!$Q$33=0, '1_Drive및Motor정보'!$J$33,
   IF('3_운전방안(2)'!$Q$33=0, AI$12 * 1, AI$12*'3_운전방안(2)'!$R$33))</f>
        <v>0</v>
      </c>
      <c r="AJ199" s="303">
        <f>IF('1_Drive및Motor정보'!$Q$34=0, '1_Drive및Motor정보'!$J$34,
   IF('3_운전방안(2)'!$Q$34=0, AJ$12 * 1, AJ$12*'3_운전방안(2)'!$R$34))</f>
        <v>0</v>
      </c>
      <c r="AK199" s="303">
        <f>IF('1_Drive및Motor정보'!$Q$35=0, '1_Drive및Motor정보'!$J$35,
   IF('3_운전방안(2)'!$Q$35=0, AK$12 * 1, AK$12*'3_운전방안(2)'!$R$35))</f>
        <v>0</v>
      </c>
      <c r="AL199" s="303">
        <f>IF('1_Drive및Motor정보'!$Q$36=0, '1_Drive및Motor정보'!$J$36,
   IF('3_운전방안(2)'!$Q$36=0, AL$12 * 1, AL$12*'3_운전방안(2)'!$R$36))</f>
        <v>0</v>
      </c>
      <c r="AM199" s="303">
        <f>IF('1_Drive및Motor정보'!$Q$37=0, '1_Drive및Motor정보'!$J$37,
   IF('3_운전방안(2)'!$Q$37=0, AM$12 * 1, AM$12*'3_운전방안(2)'!$R$37))</f>
        <v>0</v>
      </c>
      <c r="AN199" s="303">
        <f>IF('1_Drive및Motor정보'!$Q$38=0, '1_Drive및Motor정보'!$J$38,
   IF('3_운전방안(2)'!$Q$38=0, AN$12 * 1, AN$12*'3_운전방안(2)'!$R$38))</f>
        <v>0</v>
      </c>
      <c r="AO199" s="303">
        <f>IF('1_Drive및Motor정보'!$Q$39=0, '1_Drive및Motor정보'!$J$39,
   IF('3_운전방안(2)'!$Q$39=0, AO$12 * 1, AO$12*'3_운전방안(2)'!$R$39))</f>
        <v>0</v>
      </c>
      <c r="AP199" s="303">
        <f>IF('1_Drive및Motor정보'!$Q$40=0, '1_Drive및Motor정보'!$J$40,
   IF('3_운전방안(2)'!$Q$40=0, AP$12 * 1, AP$12*'3_운전방안(2)'!$R$40))</f>
        <v>0</v>
      </c>
      <c r="AQ199" s="304">
        <f>IF('1_Drive및Motor정보'!$Q$41=0, '1_Drive및Motor정보'!$J$41,
   IF('3_운전방안(2)'!$Q$41=0, AQ$12 * 1, AQ$12*'3_운전방안(2)'!$R$41))</f>
        <v>0</v>
      </c>
    </row>
    <row r="200" spans="2:43" ht="34.799999999999997" x14ac:dyDescent="0.4">
      <c r="B200" s="296">
        <v>197</v>
      </c>
      <c r="C200" s="297" t="s">
        <v>425</v>
      </c>
      <c r="D200" s="297" t="s">
        <v>426</v>
      </c>
      <c r="E200" s="298" t="s">
        <v>1200</v>
      </c>
      <c r="F200" s="299" t="s">
        <v>12</v>
      </c>
      <c r="G200" s="315" t="s">
        <v>2403</v>
      </c>
      <c r="H200" s="349" t="s">
        <v>2404</v>
      </c>
      <c r="I200" s="302">
        <f>IF('1_Drive및Motor정보'!$W$7&gt;0,'1_Drive및Motor정보'!$W$7,'1_Drive및Motor정보'!$J$7*0.1)</f>
        <v>88.049106287495022</v>
      </c>
      <c r="J200" s="303">
        <f>IF('1_Drive및Motor정보'!$W$8&gt;0,'1_Drive및Motor정보'!$W$8,'1_Drive및Motor정보'!$J$8*0.1)</f>
        <v>88.049106287495022</v>
      </c>
      <c r="K200" s="303">
        <f>IF('1_Drive및Motor정보'!$W$9&gt;0,'1_Drive및Motor정보'!$W$9,'1_Drive및Motor정보'!$J$9*0.1)</f>
        <v>0</v>
      </c>
      <c r="L200" s="303">
        <f>IF('1_Drive및Motor정보'!$W$10&gt;0,'1_Drive및Motor정보'!$W$10,'1_Drive및Motor정보'!$J$10*0.1)</f>
        <v>0</v>
      </c>
      <c r="M200" s="303">
        <f>IF('1_Drive및Motor정보'!$W$11&gt;0,'1_Drive및Motor정보'!$W$11,'1_Drive및Motor정보'!$J$11*0.1)</f>
        <v>0</v>
      </c>
      <c r="N200" s="303">
        <f>IF('1_Drive및Motor정보'!$W$12&gt;0,'1_Drive및Motor정보'!$W$12,'1_Drive및Motor정보'!$J$12*0.1)</f>
        <v>0</v>
      </c>
      <c r="O200" s="303">
        <f>IF('1_Drive및Motor정보'!$W$13&gt;0,'1_Drive및Motor정보'!$W$13,'1_Drive및Motor정보'!$J$13*0.1)</f>
        <v>0</v>
      </c>
      <c r="P200" s="303">
        <f>IF('1_Drive및Motor정보'!$W$14&gt;0,'1_Drive및Motor정보'!$W$14,'1_Drive및Motor정보'!$J$14*0.1)</f>
        <v>0</v>
      </c>
      <c r="Q200" s="303">
        <f>IF('1_Drive및Motor정보'!$W$15&gt;0,'1_Drive및Motor정보'!$W$15,'1_Drive및Motor정보'!$J$15*0.1)</f>
        <v>0</v>
      </c>
      <c r="R200" s="303">
        <f>IF('1_Drive및Motor정보'!$W$16&gt;0,'1_Drive및Motor정보'!$W$16,'1_Drive및Motor정보'!$J$16*0.1)</f>
        <v>0</v>
      </c>
      <c r="S200" s="303">
        <f>IF('1_Drive및Motor정보'!$W$17&gt;0,'1_Drive및Motor정보'!$W$17,'1_Drive및Motor정보'!$J$17*0.1)</f>
        <v>0</v>
      </c>
      <c r="T200" s="303">
        <f>IF('1_Drive및Motor정보'!$W$18&gt;0,'1_Drive및Motor정보'!$W$18,'1_Drive및Motor정보'!$J$18*0.1)</f>
        <v>0</v>
      </c>
      <c r="U200" s="303">
        <f>IF('1_Drive및Motor정보'!$W$19&gt;0,'1_Drive및Motor정보'!$W$19,'1_Drive및Motor정보'!$J$19*0.1)</f>
        <v>0</v>
      </c>
      <c r="V200" s="303">
        <f>IF('1_Drive및Motor정보'!$W$20&gt;0,'1_Drive및Motor정보'!$W$20,'1_Drive및Motor정보'!$J$20*0.1)</f>
        <v>0</v>
      </c>
      <c r="W200" s="303">
        <f>IF('1_Drive및Motor정보'!$W$21&gt;0,'1_Drive및Motor정보'!$W$21,'1_Drive및Motor정보'!$J$21*0.1)</f>
        <v>0</v>
      </c>
      <c r="X200" s="303">
        <f>IF('1_Drive및Motor정보'!$W$22&gt;0,'1_Drive및Motor정보'!$W$22,'1_Drive및Motor정보'!$J$22*0.1)</f>
        <v>0</v>
      </c>
      <c r="Y200" s="303">
        <f>IF('1_Drive및Motor정보'!$W$23&gt;0,'1_Drive및Motor정보'!$W$23,'1_Drive및Motor정보'!$J$23*0.1)</f>
        <v>0</v>
      </c>
      <c r="Z200" s="303">
        <f>IF('1_Drive및Motor정보'!$W$24&gt;0,'1_Drive및Motor정보'!$W$24,'1_Drive및Motor정보'!$J$24*0.1)</f>
        <v>0</v>
      </c>
      <c r="AA200" s="303">
        <f>IF('1_Drive및Motor정보'!$W$25&gt;0,'1_Drive및Motor정보'!$W$25,'1_Drive및Motor정보'!$J$25*0.1)</f>
        <v>0</v>
      </c>
      <c r="AB200" s="303">
        <f>IF('1_Drive및Motor정보'!$W$26&gt;0,'1_Drive및Motor정보'!$W$26,'1_Drive및Motor정보'!$J$26*0.1)</f>
        <v>0</v>
      </c>
      <c r="AC200" s="303">
        <f>IF('1_Drive및Motor정보'!$W$27&gt;0,'1_Drive및Motor정보'!$W$27,'1_Drive및Motor정보'!$J$27*0.1)</f>
        <v>0</v>
      </c>
      <c r="AD200" s="303">
        <f>IF('1_Drive및Motor정보'!$W$28&gt;0,'1_Drive및Motor정보'!$W$28,'1_Drive및Motor정보'!$J$28*0.1)</f>
        <v>0</v>
      </c>
      <c r="AE200" s="303">
        <f>IF('1_Drive및Motor정보'!$W$29&gt;0,'1_Drive및Motor정보'!$W$29,'1_Drive및Motor정보'!$J$29*0.1)</f>
        <v>0</v>
      </c>
      <c r="AF200" s="303">
        <f>IF('1_Drive및Motor정보'!$W$30&gt;0,'1_Drive및Motor정보'!$W$30,'1_Drive및Motor정보'!$J$30*0.1)</f>
        <v>0</v>
      </c>
      <c r="AG200" s="303">
        <f>IF('1_Drive및Motor정보'!$W$31&gt;0,'1_Drive및Motor정보'!$W$31,'1_Drive및Motor정보'!$J$31*0.1)</f>
        <v>0</v>
      </c>
      <c r="AH200" s="303">
        <f>IF('1_Drive및Motor정보'!$W$32&gt;0,'1_Drive및Motor정보'!$W$32,'1_Drive및Motor정보'!$J$32*0.1)</f>
        <v>0</v>
      </c>
      <c r="AI200" s="303">
        <f>IF('1_Drive및Motor정보'!$W$33&gt;0,'1_Drive및Motor정보'!$W$33,'1_Drive및Motor정보'!$J$33*0.1)</f>
        <v>0</v>
      </c>
      <c r="AJ200" s="303">
        <f>IF('1_Drive및Motor정보'!$W$34&gt;0,'1_Drive및Motor정보'!$W$34,'1_Drive및Motor정보'!$J$34*0.1)</f>
        <v>0</v>
      </c>
      <c r="AK200" s="303">
        <f>IF('1_Drive및Motor정보'!$W$35&gt;0,'1_Drive및Motor정보'!$W$35,'1_Drive및Motor정보'!$J$35*0.1)</f>
        <v>0</v>
      </c>
      <c r="AL200" s="303">
        <f>IF('1_Drive및Motor정보'!$W$36&gt;0,'1_Drive및Motor정보'!$W$36,'1_Drive및Motor정보'!$J$36*0.1)</f>
        <v>0</v>
      </c>
      <c r="AM200" s="303">
        <f>IF('1_Drive및Motor정보'!$W$37&gt;0,'1_Drive및Motor정보'!$W$37,'1_Drive및Motor정보'!$J$37*0.1)</f>
        <v>0</v>
      </c>
      <c r="AN200" s="303">
        <f>IF('1_Drive및Motor정보'!$W$38&gt;0,'1_Drive및Motor정보'!$W$38,'1_Drive및Motor정보'!$J$38*0.1)</f>
        <v>0</v>
      </c>
      <c r="AO200" s="303">
        <f>IF('1_Drive및Motor정보'!$W$39&gt;0,'1_Drive및Motor정보'!$W$39,'1_Drive및Motor정보'!$J$39*0.1)</f>
        <v>0</v>
      </c>
      <c r="AP200" s="303">
        <f>IF('1_Drive및Motor정보'!$W$40&gt;0,'1_Drive및Motor정보'!$W$40,'1_Drive및Motor정보'!$J$40*0.1)</f>
        <v>0</v>
      </c>
      <c r="AQ200" s="304">
        <f>IF('1_Drive및Motor정보'!$W$41&gt;0,'1_Drive및Motor정보'!$W$41,'1_Drive및Motor정보'!$J$41*0.1)</f>
        <v>0</v>
      </c>
    </row>
    <row r="201" spans="2:43" ht="19.95" customHeight="1" x14ac:dyDescent="0.4">
      <c r="B201" s="296">
        <v>198</v>
      </c>
      <c r="C201" s="297" t="s">
        <v>427</v>
      </c>
      <c r="D201" s="297" t="s">
        <v>428</v>
      </c>
      <c r="E201" s="298" t="s">
        <v>1254</v>
      </c>
      <c r="F201" s="299" t="s">
        <v>2</v>
      </c>
      <c r="G201" s="379">
        <v>2</v>
      </c>
      <c r="H201" s="301"/>
      <c r="I201" s="386">
        <v>2</v>
      </c>
      <c r="J201" s="387">
        <v>2</v>
      </c>
      <c r="K201" s="387">
        <v>2</v>
      </c>
      <c r="L201" s="387">
        <v>2</v>
      </c>
      <c r="M201" s="387">
        <v>2</v>
      </c>
      <c r="N201" s="387">
        <v>2</v>
      </c>
      <c r="O201" s="387">
        <v>2</v>
      </c>
      <c r="P201" s="387">
        <v>2</v>
      </c>
      <c r="Q201" s="387">
        <v>2</v>
      </c>
      <c r="R201" s="387">
        <v>2</v>
      </c>
      <c r="S201" s="387">
        <v>2</v>
      </c>
      <c r="T201" s="387">
        <v>2</v>
      </c>
      <c r="U201" s="387">
        <v>2</v>
      </c>
      <c r="V201" s="387">
        <v>2</v>
      </c>
      <c r="W201" s="387">
        <v>2</v>
      </c>
      <c r="X201" s="387">
        <v>2</v>
      </c>
      <c r="Y201" s="387">
        <v>2</v>
      </c>
      <c r="Z201" s="387">
        <v>2</v>
      </c>
      <c r="AA201" s="387">
        <v>2</v>
      </c>
      <c r="AB201" s="387">
        <v>2</v>
      </c>
      <c r="AC201" s="387">
        <v>2</v>
      </c>
      <c r="AD201" s="387">
        <v>2</v>
      </c>
      <c r="AE201" s="387">
        <v>2</v>
      </c>
      <c r="AF201" s="387">
        <v>2</v>
      </c>
      <c r="AG201" s="387">
        <v>2</v>
      </c>
      <c r="AH201" s="387">
        <v>2</v>
      </c>
      <c r="AI201" s="387">
        <v>2</v>
      </c>
      <c r="AJ201" s="387">
        <v>2</v>
      </c>
      <c r="AK201" s="387">
        <v>2</v>
      </c>
      <c r="AL201" s="387">
        <v>2</v>
      </c>
      <c r="AM201" s="387">
        <v>2</v>
      </c>
      <c r="AN201" s="387">
        <v>2</v>
      </c>
      <c r="AO201" s="387">
        <v>2</v>
      </c>
      <c r="AP201" s="387">
        <v>2</v>
      </c>
      <c r="AQ201" s="388">
        <v>2</v>
      </c>
    </row>
    <row r="202" spans="2:43" ht="19.95" customHeight="1" x14ac:dyDescent="0.4">
      <c r="B202" s="296">
        <v>199</v>
      </c>
      <c r="C202" s="297" t="s">
        <v>429</v>
      </c>
      <c r="D202" s="297" t="s">
        <v>430</v>
      </c>
      <c r="E202" s="298" t="s">
        <v>1255</v>
      </c>
      <c r="F202" s="299" t="s">
        <v>2</v>
      </c>
      <c r="G202" s="379">
        <v>-2</v>
      </c>
      <c r="H202" s="301"/>
      <c r="I202" s="386">
        <v>-2</v>
      </c>
      <c r="J202" s="387">
        <v>-2</v>
      </c>
      <c r="K202" s="387">
        <v>-2</v>
      </c>
      <c r="L202" s="387">
        <v>-2</v>
      </c>
      <c r="M202" s="387">
        <v>-2</v>
      </c>
      <c r="N202" s="387">
        <v>-2</v>
      </c>
      <c r="O202" s="387">
        <v>-2</v>
      </c>
      <c r="P202" s="387">
        <v>-2</v>
      </c>
      <c r="Q202" s="387">
        <v>-2</v>
      </c>
      <c r="R202" s="387">
        <v>-2</v>
      </c>
      <c r="S202" s="387">
        <v>-2</v>
      </c>
      <c r="T202" s="387">
        <v>-2</v>
      </c>
      <c r="U202" s="387">
        <v>-2</v>
      </c>
      <c r="V202" s="387">
        <v>-2</v>
      </c>
      <c r="W202" s="387">
        <v>-2</v>
      </c>
      <c r="X202" s="387">
        <v>-2</v>
      </c>
      <c r="Y202" s="387">
        <v>-2</v>
      </c>
      <c r="Z202" s="387">
        <v>-2</v>
      </c>
      <c r="AA202" s="387">
        <v>-2</v>
      </c>
      <c r="AB202" s="387">
        <v>-2</v>
      </c>
      <c r="AC202" s="387">
        <v>-2</v>
      </c>
      <c r="AD202" s="387">
        <v>-2</v>
      </c>
      <c r="AE202" s="387">
        <v>-2</v>
      </c>
      <c r="AF202" s="387">
        <v>-2</v>
      </c>
      <c r="AG202" s="387">
        <v>-2</v>
      </c>
      <c r="AH202" s="387">
        <v>-2</v>
      </c>
      <c r="AI202" s="387">
        <v>-2</v>
      </c>
      <c r="AJ202" s="387">
        <v>-2</v>
      </c>
      <c r="AK202" s="387">
        <v>-2</v>
      </c>
      <c r="AL202" s="387">
        <v>-2</v>
      </c>
      <c r="AM202" s="387">
        <v>-2</v>
      </c>
      <c r="AN202" s="387">
        <v>-2</v>
      </c>
      <c r="AO202" s="387">
        <v>-2</v>
      </c>
      <c r="AP202" s="387">
        <v>-2</v>
      </c>
      <c r="AQ202" s="388">
        <v>-2</v>
      </c>
    </row>
    <row r="203" spans="2:43" ht="19.95" customHeight="1" x14ac:dyDescent="0.4">
      <c r="B203" s="296">
        <v>200</v>
      </c>
      <c r="C203" s="297" t="s">
        <v>431</v>
      </c>
      <c r="D203" s="297" t="s">
        <v>432</v>
      </c>
      <c r="E203" s="298" t="s">
        <v>1078</v>
      </c>
      <c r="F203" s="299" t="s">
        <v>7</v>
      </c>
      <c r="G203" s="333">
        <v>1</v>
      </c>
      <c r="H203" s="306"/>
      <c r="I203" s="399">
        <v>1</v>
      </c>
      <c r="J203" s="400">
        <v>1</v>
      </c>
      <c r="K203" s="400">
        <v>1</v>
      </c>
      <c r="L203" s="400">
        <v>1</v>
      </c>
      <c r="M203" s="400">
        <v>1</v>
      </c>
      <c r="N203" s="400">
        <v>1</v>
      </c>
      <c r="O203" s="400">
        <v>1</v>
      </c>
      <c r="P203" s="400">
        <v>1</v>
      </c>
      <c r="Q203" s="400">
        <v>1</v>
      </c>
      <c r="R203" s="400">
        <v>1</v>
      </c>
      <c r="S203" s="400">
        <v>1</v>
      </c>
      <c r="T203" s="400">
        <v>1</v>
      </c>
      <c r="U203" s="400">
        <v>1</v>
      </c>
      <c r="V203" s="400">
        <v>1</v>
      </c>
      <c r="W203" s="400">
        <v>1</v>
      </c>
      <c r="X203" s="400">
        <v>1</v>
      </c>
      <c r="Y203" s="400">
        <v>1</v>
      </c>
      <c r="Z203" s="400">
        <v>1</v>
      </c>
      <c r="AA203" s="400">
        <v>1</v>
      </c>
      <c r="AB203" s="400">
        <v>1</v>
      </c>
      <c r="AC203" s="400">
        <v>1</v>
      </c>
      <c r="AD203" s="400">
        <v>1</v>
      </c>
      <c r="AE203" s="400">
        <v>1</v>
      </c>
      <c r="AF203" s="400">
        <v>1</v>
      </c>
      <c r="AG203" s="400">
        <v>1</v>
      </c>
      <c r="AH203" s="400">
        <v>1</v>
      </c>
      <c r="AI203" s="400">
        <v>1</v>
      </c>
      <c r="AJ203" s="400">
        <v>1</v>
      </c>
      <c r="AK203" s="400">
        <v>1</v>
      </c>
      <c r="AL203" s="400">
        <v>1</v>
      </c>
      <c r="AM203" s="400">
        <v>1</v>
      </c>
      <c r="AN203" s="400">
        <v>1</v>
      </c>
      <c r="AO203" s="400">
        <v>1</v>
      </c>
      <c r="AP203" s="400">
        <v>1</v>
      </c>
      <c r="AQ203" s="401">
        <v>1</v>
      </c>
    </row>
    <row r="204" spans="2:43" ht="19.95" customHeight="1" x14ac:dyDescent="0.4">
      <c r="B204" s="296">
        <v>201</v>
      </c>
      <c r="C204" s="297" t="s">
        <v>433</v>
      </c>
      <c r="D204" s="297" t="s">
        <v>434</v>
      </c>
      <c r="E204" s="298" t="s">
        <v>1123</v>
      </c>
      <c r="F204" s="299"/>
      <c r="G204" s="311" t="s">
        <v>2394</v>
      </c>
      <c r="H204" s="334"/>
      <c r="I204" s="312" t="str">
        <f>'3_운전방안(2)'!$S$7</f>
        <v>0 / Coasting</v>
      </c>
      <c r="J204" s="313" t="str">
        <f>'3_운전방안(2)'!$S$8</f>
        <v>0 / Coasting</v>
      </c>
      <c r="K204" s="313" t="str">
        <f>'3_운전방안(2)'!$S$9</f>
        <v>0 / Coasting</v>
      </c>
      <c r="L204" s="313" t="str">
        <f>'3_운전방안(2)'!$S$10</f>
        <v>0 / Coasting</v>
      </c>
      <c r="M204" s="313" t="str">
        <f>'3_운전방안(2)'!$S$11</f>
        <v>0 / Coasting</v>
      </c>
      <c r="N204" s="313" t="str">
        <f>'3_운전방안(2)'!$S$12</f>
        <v>0 / Coasting</v>
      </c>
      <c r="O204" s="313" t="str">
        <f>'3_운전방안(2)'!$S$13</f>
        <v>0 / Coasting</v>
      </c>
      <c r="P204" s="313" t="str">
        <f>'3_운전방안(2)'!$S$14</f>
        <v>0 / Coasting</v>
      </c>
      <c r="Q204" s="313" t="str">
        <f>'3_운전방안(2)'!$S$15</f>
        <v>0 / Coasting</v>
      </c>
      <c r="R204" s="313" t="str">
        <f>'3_운전방안(2)'!$S$16</f>
        <v>0 / Coasting</v>
      </c>
      <c r="S204" s="313" t="str">
        <f>'3_운전방안(2)'!$S$17</f>
        <v>0 / Coasting</v>
      </c>
      <c r="T204" s="313" t="str">
        <f>'3_운전방안(2)'!$S$18</f>
        <v>0 / Coasting</v>
      </c>
      <c r="U204" s="313" t="str">
        <f>'3_운전방안(2)'!$S$19</f>
        <v>0 / Coasting</v>
      </c>
      <c r="V204" s="313" t="str">
        <f>'3_운전방안(2)'!$S$20</f>
        <v>0 / Coasting</v>
      </c>
      <c r="W204" s="313" t="str">
        <f>'3_운전방안(2)'!$S$21</f>
        <v>0 / Coasting</v>
      </c>
      <c r="X204" s="313" t="str">
        <f>'3_운전방안(2)'!$S$22</f>
        <v>0 / Coasting</v>
      </c>
      <c r="Y204" s="313" t="str">
        <f>'3_운전방안(2)'!$S$23</f>
        <v>0 / Coasting</v>
      </c>
      <c r="Z204" s="313" t="str">
        <f>'3_운전방안(2)'!$S$24</f>
        <v>0 / Coasting</v>
      </c>
      <c r="AA204" s="313" t="str">
        <f>'3_운전방안(2)'!$S$25</f>
        <v>0 / Coasting</v>
      </c>
      <c r="AB204" s="313" t="str">
        <f>'3_운전방안(2)'!$S$26</f>
        <v>0 / Coasting</v>
      </c>
      <c r="AC204" s="313" t="str">
        <f>'3_운전방안(2)'!$S$27</f>
        <v>0 / Coasting</v>
      </c>
      <c r="AD204" s="313" t="str">
        <f>'3_운전방안(2)'!$S$28</f>
        <v>0 / Coasting</v>
      </c>
      <c r="AE204" s="313" t="str">
        <f>'3_운전방안(2)'!$S$29</f>
        <v>0 / Coasting</v>
      </c>
      <c r="AF204" s="313" t="str">
        <f>'3_운전방안(2)'!$S$30</f>
        <v>0 / Coasting</v>
      </c>
      <c r="AG204" s="313" t="str">
        <f>'3_운전방안(2)'!$S$31</f>
        <v>0 / Coasting</v>
      </c>
      <c r="AH204" s="313" t="str">
        <f>'3_운전방안(2)'!$S$32</f>
        <v>0 / Coasting</v>
      </c>
      <c r="AI204" s="313" t="str">
        <f>'3_운전방안(2)'!$S$33</f>
        <v>0 / Coasting</v>
      </c>
      <c r="AJ204" s="313" t="str">
        <f>'3_운전방안(2)'!$S$34</f>
        <v>0 / Coasting</v>
      </c>
      <c r="AK204" s="313" t="str">
        <f>'3_운전방안(2)'!$S$35</f>
        <v>0 / Coasting</v>
      </c>
      <c r="AL204" s="313" t="str">
        <f>'3_운전방안(2)'!$S$36</f>
        <v>0 / Coasting</v>
      </c>
      <c r="AM204" s="313" t="str">
        <f>'3_운전방안(2)'!$S$37</f>
        <v>0 / Coasting</v>
      </c>
      <c r="AN204" s="313" t="str">
        <f>'3_운전방안(2)'!$S$38</f>
        <v>0 / Coasting</v>
      </c>
      <c r="AO204" s="313" t="str">
        <f>'3_운전방안(2)'!$S$39</f>
        <v>0 / Coasting</v>
      </c>
      <c r="AP204" s="313" t="str">
        <f>'3_운전방안(2)'!$S$40</f>
        <v>0 / Coasting</v>
      </c>
      <c r="AQ204" s="314" t="str">
        <f>'3_운전방안(2)'!$S$41</f>
        <v>0 / Coasting</v>
      </c>
    </row>
    <row r="205" spans="2:43" ht="19.95" customHeight="1" x14ac:dyDescent="0.4">
      <c r="B205" s="296">
        <v>202</v>
      </c>
      <c r="C205" s="297" t="s">
        <v>436</v>
      </c>
      <c r="D205" s="297" t="s">
        <v>437</v>
      </c>
      <c r="E205" s="298" t="s">
        <v>1256</v>
      </c>
      <c r="F205" s="299" t="s">
        <v>25</v>
      </c>
      <c r="G205" s="316">
        <v>0</v>
      </c>
      <c r="H205" s="334" t="s">
        <v>2411</v>
      </c>
      <c r="I205" s="281">
        <v>128</v>
      </c>
      <c r="J205" s="282">
        <v>128</v>
      </c>
      <c r="K205" s="282">
        <v>128</v>
      </c>
      <c r="L205" s="282">
        <v>128</v>
      </c>
      <c r="M205" s="282">
        <v>128</v>
      </c>
      <c r="N205" s="282">
        <v>128</v>
      </c>
      <c r="O205" s="282">
        <v>128</v>
      </c>
      <c r="P205" s="282">
        <v>128</v>
      </c>
      <c r="Q205" s="282">
        <v>128</v>
      </c>
      <c r="R205" s="282">
        <v>128</v>
      </c>
      <c r="S205" s="282">
        <v>128</v>
      </c>
      <c r="T205" s="282">
        <v>128</v>
      </c>
      <c r="U205" s="282">
        <v>128</v>
      </c>
      <c r="V205" s="282">
        <v>128</v>
      </c>
      <c r="W205" s="282">
        <v>128</v>
      </c>
      <c r="X205" s="282">
        <v>128</v>
      </c>
      <c r="Y205" s="282">
        <v>128</v>
      </c>
      <c r="Z205" s="282">
        <v>128</v>
      </c>
      <c r="AA205" s="282">
        <v>128</v>
      </c>
      <c r="AB205" s="282">
        <v>128</v>
      </c>
      <c r="AC205" s="282">
        <v>128</v>
      </c>
      <c r="AD205" s="282">
        <v>128</v>
      </c>
      <c r="AE205" s="282">
        <v>128</v>
      </c>
      <c r="AF205" s="282">
        <v>128</v>
      </c>
      <c r="AG205" s="282">
        <v>128</v>
      </c>
      <c r="AH205" s="282">
        <v>128</v>
      </c>
      <c r="AI205" s="282">
        <v>128</v>
      </c>
      <c r="AJ205" s="282">
        <v>128</v>
      </c>
      <c r="AK205" s="282">
        <v>128</v>
      </c>
      <c r="AL205" s="282">
        <v>128</v>
      </c>
      <c r="AM205" s="282">
        <v>128</v>
      </c>
      <c r="AN205" s="282">
        <v>128</v>
      </c>
      <c r="AO205" s="282">
        <v>128</v>
      </c>
      <c r="AP205" s="282">
        <v>128</v>
      </c>
      <c r="AQ205" s="283">
        <v>128</v>
      </c>
    </row>
    <row r="206" spans="2:43" ht="19.95" customHeight="1" x14ac:dyDescent="0.4">
      <c r="B206" s="296">
        <v>203</v>
      </c>
      <c r="C206" s="297" t="s">
        <v>438</v>
      </c>
      <c r="D206" s="297" t="s">
        <v>439</v>
      </c>
      <c r="E206" s="298" t="s">
        <v>1257</v>
      </c>
      <c r="F206" s="299"/>
      <c r="G206" s="316" t="s">
        <v>2308</v>
      </c>
      <c r="H206" s="334" t="s">
        <v>2412</v>
      </c>
      <c r="I206" s="281" t="s">
        <v>440</v>
      </c>
      <c r="J206" s="282" t="s">
        <v>440</v>
      </c>
      <c r="K206" s="282" t="s">
        <v>440</v>
      </c>
      <c r="L206" s="282" t="s">
        <v>440</v>
      </c>
      <c r="M206" s="282" t="s">
        <v>440</v>
      </c>
      <c r="N206" s="282" t="s">
        <v>440</v>
      </c>
      <c r="O206" s="282" t="s">
        <v>440</v>
      </c>
      <c r="P206" s="282" t="s">
        <v>440</v>
      </c>
      <c r="Q206" s="282" t="s">
        <v>440</v>
      </c>
      <c r="R206" s="282" t="s">
        <v>440</v>
      </c>
      <c r="S206" s="282" t="s">
        <v>440</v>
      </c>
      <c r="T206" s="282" t="s">
        <v>440</v>
      </c>
      <c r="U206" s="282" t="s">
        <v>440</v>
      </c>
      <c r="V206" s="282" t="s">
        <v>440</v>
      </c>
      <c r="W206" s="282" t="s">
        <v>440</v>
      </c>
      <c r="X206" s="282" t="s">
        <v>440</v>
      </c>
      <c r="Y206" s="282" t="s">
        <v>440</v>
      </c>
      <c r="Z206" s="282" t="s">
        <v>440</v>
      </c>
      <c r="AA206" s="282" t="s">
        <v>440</v>
      </c>
      <c r="AB206" s="282" t="s">
        <v>440</v>
      </c>
      <c r="AC206" s="282" t="s">
        <v>440</v>
      </c>
      <c r="AD206" s="282" t="s">
        <v>440</v>
      </c>
      <c r="AE206" s="282" t="s">
        <v>440</v>
      </c>
      <c r="AF206" s="282" t="s">
        <v>440</v>
      </c>
      <c r="AG206" s="282" t="s">
        <v>440</v>
      </c>
      <c r="AH206" s="282" t="s">
        <v>440</v>
      </c>
      <c r="AI206" s="282" t="s">
        <v>440</v>
      </c>
      <c r="AJ206" s="282" t="s">
        <v>440</v>
      </c>
      <c r="AK206" s="282" t="s">
        <v>440</v>
      </c>
      <c r="AL206" s="282" t="s">
        <v>440</v>
      </c>
      <c r="AM206" s="282" t="s">
        <v>440</v>
      </c>
      <c r="AN206" s="282" t="s">
        <v>440</v>
      </c>
      <c r="AO206" s="282" t="s">
        <v>440</v>
      </c>
      <c r="AP206" s="282" t="s">
        <v>440</v>
      </c>
      <c r="AQ206" s="283" t="s">
        <v>440</v>
      </c>
    </row>
    <row r="207" spans="2:43" ht="19.95" customHeight="1" x14ac:dyDescent="0.4">
      <c r="B207" s="296">
        <v>204</v>
      </c>
      <c r="C207" s="297" t="s">
        <v>441</v>
      </c>
      <c r="D207" s="297" t="s">
        <v>442</v>
      </c>
      <c r="E207" s="298" t="s">
        <v>1258</v>
      </c>
      <c r="F207" s="299"/>
      <c r="G207" s="316" t="s">
        <v>2307</v>
      </c>
      <c r="H207" s="334" t="s">
        <v>2413</v>
      </c>
      <c r="I207" s="281" t="s">
        <v>443</v>
      </c>
      <c r="J207" s="282" t="s">
        <v>443</v>
      </c>
      <c r="K207" s="282" t="s">
        <v>443</v>
      </c>
      <c r="L207" s="282" t="s">
        <v>443</v>
      </c>
      <c r="M207" s="282" t="s">
        <v>443</v>
      </c>
      <c r="N207" s="282" t="s">
        <v>443</v>
      </c>
      <c r="O207" s="282" t="s">
        <v>443</v>
      </c>
      <c r="P207" s="282" t="s">
        <v>443</v>
      </c>
      <c r="Q207" s="282" t="s">
        <v>443</v>
      </c>
      <c r="R207" s="282" t="s">
        <v>443</v>
      </c>
      <c r="S207" s="282" t="s">
        <v>443</v>
      </c>
      <c r="T207" s="282" t="s">
        <v>443</v>
      </c>
      <c r="U207" s="282" t="s">
        <v>443</v>
      </c>
      <c r="V207" s="282" t="s">
        <v>443</v>
      </c>
      <c r="W207" s="282" t="s">
        <v>443</v>
      </c>
      <c r="X207" s="282" t="s">
        <v>443</v>
      </c>
      <c r="Y207" s="282" t="s">
        <v>443</v>
      </c>
      <c r="Z207" s="282" t="s">
        <v>443</v>
      </c>
      <c r="AA207" s="282" t="s">
        <v>443</v>
      </c>
      <c r="AB207" s="282" t="s">
        <v>443</v>
      </c>
      <c r="AC207" s="282" t="s">
        <v>443</v>
      </c>
      <c r="AD207" s="282" t="s">
        <v>443</v>
      </c>
      <c r="AE207" s="282" t="s">
        <v>443</v>
      </c>
      <c r="AF207" s="282" t="s">
        <v>443</v>
      </c>
      <c r="AG207" s="282" t="s">
        <v>443</v>
      </c>
      <c r="AH207" s="282" t="s">
        <v>443</v>
      </c>
      <c r="AI207" s="282" t="s">
        <v>443</v>
      </c>
      <c r="AJ207" s="282" t="s">
        <v>443</v>
      </c>
      <c r="AK207" s="282" t="s">
        <v>443</v>
      </c>
      <c r="AL207" s="282" t="s">
        <v>443</v>
      </c>
      <c r="AM207" s="282" t="s">
        <v>443</v>
      </c>
      <c r="AN207" s="282" t="s">
        <v>443</v>
      </c>
      <c r="AO207" s="282" t="s">
        <v>443</v>
      </c>
      <c r="AP207" s="282" t="s">
        <v>443</v>
      </c>
      <c r="AQ207" s="283" t="s">
        <v>443</v>
      </c>
    </row>
    <row r="208" spans="2:43" ht="19.95" customHeight="1" x14ac:dyDescent="0.4">
      <c r="B208" s="296">
        <v>205</v>
      </c>
      <c r="C208" s="297" t="s">
        <v>444</v>
      </c>
      <c r="D208" s="297" t="s">
        <v>445</v>
      </c>
      <c r="E208" s="298" t="s">
        <v>1259</v>
      </c>
      <c r="F208" s="299"/>
      <c r="G208" s="316">
        <v>0</v>
      </c>
      <c r="H208" s="422" t="s">
        <v>2414</v>
      </c>
      <c r="I208" s="281">
        <v>0</v>
      </c>
      <c r="J208" s="282">
        <v>0</v>
      </c>
      <c r="K208" s="282">
        <v>0</v>
      </c>
      <c r="L208" s="282">
        <v>0</v>
      </c>
      <c r="M208" s="282">
        <v>0</v>
      </c>
      <c r="N208" s="282">
        <v>0</v>
      </c>
      <c r="O208" s="282">
        <v>0</v>
      </c>
      <c r="P208" s="282">
        <v>0</v>
      </c>
      <c r="Q208" s="282">
        <v>0</v>
      </c>
      <c r="R208" s="282">
        <v>0</v>
      </c>
      <c r="S208" s="282">
        <v>0</v>
      </c>
      <c r="T208" s="282">
        <v>0</v>
      </c>
      <c r="U208" s="282">
        <v>0</v>
      </c>
      <c r="V208" s="282">
        <v>0</v>
      </c>
      <c r="W208" s="282">
        <v>0</v>
      </c>
      <c r="X208" s="282">
        <v>0</v>
      </c>
      <c r="Y208" s="282">
        <v>0</v>
      </c>
      <c r="Z208" s="282">
        <v>0</v>
      </c>
      <c r="AA208" s="282">
        <v>0</v>
      </c>
      <c r="AB208" s="282">
        <v>0</v>
      </c>
      <c r="AC208" s="282">
        <v>0</v>
      </c>
      <c r="AD208" s="282">
        <v>0</v>
      </c>
      <c r="AE208" s="282">
        <v>0</v>
      </c>
      <c r="AF208" s="282">
        <v>0</v>
      </c>
      <c r="AG208" s="282">
        <v>0</v>
      </c>
      <c r="AH208" s="282">
        <v>0</v>
      </c>
      <c r="AI208" s="282">
        <v>0</v>
      </c>
      <c r="AJ208" s="282">
        <v>0</v>
      </c>
      <c r="AK208" s="282">
        <v>0</v>
      </c>
      <c r="AL208" s="282">
        <v>0</v>
      </c>
      <c r="AM208" s="282">
        <v>0</v>
      </c>
      <c r="AN208" s="282">
        <v>0</v>
      </c>
      <c r="AO208" s="282">
        <v>0</v>
      </c>
      <c r="AP208" s="282">
        <v>0</v>
      </c>
      <c r="AQ208" s="283">
        <v>0</v>
      </c>
    </row>
    <row r="209" spans="2:43" ht="19.95" customHeight="1" x14ac:dyDescent="0.4">
      <c r="B209" s="296">
        <v>206</v>
      </c>
      <c r="C209" s="297" t="s">
        <v>446</v>
      </c>
      <c r="D209" s="297" t="s">
        <v>447</v>
      </c>
      <c r="E209" s="298" t="s">
        <v>1091</v>
      </c>
      <c r="F209" s="299"/>
      <c r="G209" s="316" t="s">
        <v>2415</v>
      </c>
      <c r="H209" s="334" t="s">
        <v>2416</v>
      </c>
      <c r="I209" s="281" t="s">
        <v>448</v>
      </c>
      <c r="J209" s="282" t="s">
        <v>448</v>
      </c>
      <c r="K209" s="282" t="s">
        <v>448</v>
      </c>
      <c r="L209" s="282" t="s">
        <v>448</v>
      </c>
      <c r="M209" s="282" t="s">
        <v>448</v>
      </c>
      <c r="N209" s="282" t="s">
        <v>448</v>
      </c>
      <c r="O209" s="282" t="s">
        <v>448</v>
      </c>
      <c r="P209" s="282" t="s">
        <v>448</v>
      </c>
      <c r="Q209" s="282" t="s">
        <v>448</v>
      </c>
      <c r="R209" s="282" t="s">
        <v>448</v>
      </c>
      <c r="S209" s="282" t="s">
        <v>448</v>
      </c>
      <c r="T209" s="282" t="s">
        <v>448</v>
      </c>
      <c r="U209" s="282" t="s">
        <v>448</v>
      </c>
      <c r="V209" s="282" t="s">
        <v>448</v>
      </c>
      <c r="W209" s="282" t="s">
        <v>448</v>
      </c>
      <c r="X209" s="282" t="s">
        <v>448</v>
      </c>
      <c r="Y209" s="282" t="s">
        <v>448</v>
      </c>
      <c r="Z209" s="282" t="s">
        <v>448</v>
      </c>
      <c r="AA209" s="282" t="s">
        <v>448</v>
      </c>
      <c r="AB209" s="282" t="s">
        <v>448</v>
      </c>
      <c r="AC209" s="282" t="s">
        <v>448</v>
      </c>
      <c r="AD209" s="282" t="s">
        <v>448</v>
      </c>
      <c r="AE209" s="282" t="s">
        <v>448</v>
      </c>
      <c r="AF209" s="282" t="s">
        <v>448</v>
      </c>
      <c r="AG209" s="282" t="s">
        <v>448</v>
      </c>
      <c r="AH209" s="282" t="s">
        <v>448</v>
      </c>
      <c r="AI209" s="282" t="s">
        <v>448</v>
      </c>
      <c r="AJ209" s="282" t="s">
        <v>448</v>
      </c>
      <c r="AK209" s="282" t="s">
        <v>448</v>
      </c>
      <c r="AL209" s="282" t="s">
        <v>448</v>
      </c>
      <c r="AM209" s="282" t="s">
        <v>448</v>
      </c>
      <c r="AN209" s="282" t="s">
        <v>448</v>
      </c>
      <c r="AO209" s="282" t="s">
        <v>448</v>
      </c>
      <c r="AP209" s="282" t="s">
        <v>448</v>
      </c>
      <c r="AQ209" s="283" t="s">
        <v>448</v>
      </c>
    </row>
    <row r="210" spans="2:43" ht="19.95" customHeight="1" thickBot="1" x14ac:dyDescent="0.45">
      <c r="B210" s="320">
        <v>207</v>
      </c>
      <c r="C210" s="321" t="s">
        <v>449</v>
      </c>
      <c r="D210" s="321" t="s">
        <v>450</v>
      </c>
      <c r="E210" s="322" t="s">
        <v>1129</v>
      </c>
      <c r="F210" s="323" t="s">
        <v>15</v>
      </c>
      <c r="G210" s="438">
        <v>1100</v>
      </c>
      <c r="H210" s="336" t="s">
        <v>2422</v>
      </c>
      <c r="I210" s="446">
        <f>MIN('3_운전방안(2)'!$V$7,797)</f>
        <v>683</v>
      </c>
      <c r="J210" s="447">
        <f>MIN('3_운전방안(2)'!$V$8,797)</f>
        <v>683</v>
      </c>
      <c r="K210" s="447">
        <f>MIN('3_운전방안(2)'!$V$9,797)</f>
        <v>683</v>
      </c>
      <c r="L210" s="447">
        <f>MIN('3_운전방안(2)'!$V$10,797)</f>
        <v>683</v>
      </c>
      <c r="M210" s="447">
        <f>MIN('3_운전방안(2)'!$V$11,797)</f>
        <v>683</v>
      </c>
      <c r="N210" s="447">
        <f>MIN('3_운전방안(2)'!$V$12,797)</f>
        <v>683</v>
      </c>
      <c r="O210" s="447">
        <f>MIN('3_운전방안(2)'!$V$13,797)</f>
        <v>683</v>
      </c>
      <c r="P210" s="447">
        <f>MIN('3_운전방안(2)'!$V$14,797)</f>
        <v>683</v>
      </c>
      <c r="Q210" s="447">
        <f>MIN('3_운전방안(2)'!$V$15,797)</f>
        <v>683</v>
      </c>
      <c r="R210" s="447">
        <f>MIN('3_운전방안(2)'!$V$16,797)</f>
        <v>683</v>
      </c>
      <c r="S210" s="447">
        <f>MIN('3_운전방안(2)'!$V$17,797)</f>
        <v>683</v>
      </c>
      <c r="T210" s="447">
        <f>MIN('3_운전방안(2)'!$V$18,797)</f>
        <v>683</v>
      </c>
      <c r="U210" s="447">
        <f>MIN('3_운전방안(2)'!$V$19,797)</f>
        <v>683</v>
      </c>
      <c r="V210" s="447">
        <f>MIN('3_운전방안(2)'!$V$20,797)</f>
        <v>683</v>
      </c>
      <c r="W210" s="447">
        <f>MIN('3_운전방안(2)'!$V$21,797)</f>
        <v>683</v>
      </c>
      <c r="X210" s="447">
        <f>MIN('3_운전방안(2)'!$V$22,797)</f>
        <v>683</v>
      </c>
      <c r="Y210" s="447">
        <f>MIN('3_운전방안(2)'!$V$23,797)</f>
        <v>683</v>
      </c>
      <c r="Z210" s="447">
        <f>MIN('3_운전방안(2)'!$V$24,797)</f>
        <v>683</v>
      </c>
      <c r="AA210" s="447">
        <f>MIN('3_운전방안(2)'!$V$25,797)</f>
        <v>683</v>
      </c>
      <c r="AB210" s="447">
        <f>MIN('3_운전방안(2)'!$V$26,797)</f>
        <v>683</v>
      </c>
      <c r="AC210" s="447">
        <f>MIN('3_운전방안(2)'!$V$27,797)</f>
        <v>683</v>
      </c>
      <c r="AD210" s="447">
        <f>MIN('3_운전방안(2)'!$V$28,797)</f>
        <v>683</v>
      </c>
      <c r="AE210" s="447">
        <f>MIN('3_운전방안(2)'!$V$29,797)</f>
        <v>683</v>
      </c>
      <c r="AF210" s="447">
        <f>MIN('3_운전방안(2)'!$V$30,797)</f>
        <v>683</v>
      </c>
      <c r="AG210" s="447">
        <f>MIN('3_운전방안(2)'!$V$31,797)</f>
        <v>683</v>
      </c>
      <c r="AH210" s="447">
        <f>MIN('3_운전방안(2)'!$V$32,797)</f>
        <v>683</v>
      </c>
      <c r="AI210" s="447">
        <f>MIN('3_운전방안(2)'!$V$33,797)</f>
        <v>683</v>
      </c>
      <c r="AJ210" s="447">
        <f>MIN('3_운전방안(2)'!$V$34,797)</f>
        <v>683</v>
      </c>
      <c r="AK210" s="447">
        <f>MIN('3_운전방안(2)'!$V$35,797)</f>
        <v>683</v>
      </c>
      <c r="AL210" s="447">
        <f>MIN('3_운전방안(2)'!$V$36,797)</f>
        <v>683</v>
      </c>
      <c r="AM210" s="447">
        <f>MIN('3_운전방안(2)'!$V$37,797)</f>
        <v>683</v>
      </c>
      <c r="AN210" s="447">
        <f>MIN('3_운전방안(2)'!$V$38,797)</f>
        <v>683</v>
      </c>
      <c r="AO210" s="447">
        <f>MIN('3_운전방안(2)'!$V$39,797)</f>
        <v>683</v>
      </c>
      <c r="AP210" s="447">
        <f>MIN('3_운전방안(2)'!$V$40,797)</f>
        <v>683</v>
      </c>
      <c r="AQ210" s="448">
        <f>MIN('3_운전방안(2)'!$V$41,797)</f>
        <v>683</v>
      </c>
    </row>
    <row r="211" spans="2:43" ht="19.95" customHeight="1" x14ac:dyDescent="0.4">
      <c r="B211" s="290">
        <v>208</v>
      </c>
      <c r="C211" s="291" t="s">
        <v>451</v>
      </c>
      <c r="D211" s="291" t="s">
        <v>452</v>
      </c>
      <c r="E211" s="292" t="s">
        <v>1261</v>
      </c>
      <c r="F211" s="293" t="s">
        <v>2</v>
      </c>
      <c r="G211" s="294">
        <v>0</v>
      </c>
      <c r="H211" s="1047" t="s">
        <v>2425</v>
      </c>
      <c r="I211" s="278">
        <v>0</v>
      </c>
      <c r="J211" s="279">
        <v>0</v>
      </c>
      <c r="K211" s="279">
        <v>0</v>
      </c>
      <c r="L211" s="279">
        <v>0</v>
      </c>
      <c r="M211" s="279">
        <v>0</v>
      </c>
      <c r="N211" s="279">
        <v>0</v>
      </c>
      <c r="O211" s="279">
        <v>0</v>
      </c>
      <c r="P211" s="279">
        <v>0</v>
      </c>
      <c r="Q211" s="279">
        <v>0</v>
      </c>
      <c r="R211" s="279">
        <v>0</v>
      </c>
      <c r="S211" s="279">
        <v>0</v>
      </c>
      <c r="T211" s="279">
        <v>0</v>
      </c>
      <c r="U211" s="279">
        <v>0</v>
      </c>
      <c r="V211" s="279">
        <v>0</v>
      </c>
      <c r="W211" s="279">
        <v>0</v>
      </c>
      <c r="X211" s="279">
        <v>0</v>
      </c>
      <c r="Y211" s="279">
        <v>0</v>
      </c>
      <c r="Z211" s="279">
        <v>0</v>
      </c>
      <c r="AA211" s="279">
        <v>0</v>
      </c>
      <c r="AB211" s="279">
        <v>0</v>
      </c>
      <c r="AC211" s="279">
        <v>0</v>
      </c>
      <c r="AD211" s="279">
        <v>0</v>
      </c>
      <c r="AE211" s="279">
        <v>0</v>
      </c>
      <c r="AF211" s="279">
        <v>0</v>
      </c>
      <c r="AG211" s="279">
        <v>0</v>
      </c>
      <c r="AH211" s="279">
        <v>0</v>
      </c>
      <c r="AI211" s="279">
        <v>0</v>
      </c>
      <c r="AJ211" s="279">
        <v>0</v>
      </c>
      <c r="AK211" s="279">
        <v>0</v>
      </c>
      <c r="AL211" s="279">
        <v>0</v>
      </c>
      <c r="AM211" s="279">
        <v>0</v>
      </c>
      <c r="AN211" s="279">
        <v>0</v>
      </c>
      <c r="AO211" s="279">
        <v>0</v>
      </c>
      <c r="AP211" s="279">
        <v>0</v>
      </c>
      <c r="AQ211" s="280">
        <v>0</v>
      </c>
    </row>
    <row r="212" spans="2:43" ht="19.95" customHeight="1" x14ac:dyDescent="0.4">
      <c r="B212" s="296">
        <v>209</v>
      </c>
      <c r="C212" s="297" t="s">
        <v>453</v>
      </c>
      <c r="D212" s="297" t="s">
        <v>454</v>
      </c>
      <c r="E212" s="298" t="s">
        <v>1262</v>
      </c>
      <c r="F212" s="299" t="s">
        <v>2</v>
      </c>
      <c r="G212" s="379">
        <v>0</v>
      </c>
      <c r="H212" s="1045"/>
      <c r="I212" s="386">
        <v>0</v>
      </c>
      <c r="J212" s="387">
        <v>0</v>
      </c>
      <c r="K212" s="387">
        <v>0</v>
      </c>
      <c r="L212" s="387">
        <v>0</v>
      </c>
      <c r="M212" s="387">
        <v>0</v>
      </c>
      <c r="N212" s="387">
        <v>0</v>
      </c>
      <c r="O212" s="387">
        <v>0</v>
      </c>
      <c r="P212" s="387">
        <v>0</v>
      </c>
      <c r="Q212" s="387">
        <v>0</v>
      </c>
      <c r="R212" s="387">
        <v>0</v>
      </c>
      <c r="S212" s="387">
        <v>0</v>
      </c>
      <c r="T212" s="387">
        <v>0</v>
      </c>
      <c r="U212" s="387">
        <v>0</v>
      </c>
      <c r="V212" s="387">
        <v>0</v>
      </c>
      <c r="W212" s="387">
        <v>0</v>
      </c>
      <c r="X212" s="387">
        <v>0</v>
      </c>
      <c r="Y212" s="387">
        <v>0</v>
      </c>
      <c r="Z212" s="387">
        <v>0</v>
      </c>
      <c r="AA212" s="387">
        <v>0</v>
      </c>
      <c r="AB212" s="387">
        <v>0</v>
      </c>
      <c r="AC212" s="387">
        <v>0</v>
      </c>
      <c r="AD212" s="387">
        <v>0</v>
      </c>
      <c r="AE212" s="387">
        <v>0</v>
      </c>
      <c r="AF212" s="387">
        <v>0</v>
      </c>
      <c r="AG212" s="387">
        <v>0</v>
      </c>
      <c r="AH212" s="387">
        <v>0</v>
      </c>
      <c r="AI212" s="387">
        <v>0</v>
      </c>
      <c r="AJ212" s="387">
        <v>0</v>
      </c>
      <c r="AK212" s="387">
        <v>0</v>
      </c>
      <c r="AL212" s="387">
        <v>0</v>
      </c>
      <c r="AM212" s="387">
        <v>0</v>
      </c>
      <c r="AN212" s="387">
        <v>0</v>
      </c>
      <c r="AO212" s="387">
        <v>0</v>
      </c>
      <c r="AP212" s="387">
        <v>0</v>
      </c>
      <c r="AQ212" s="388">
        <v>0</v>
      </c>
    </row>
    <row r="213" spans="2:43" ht="19.95" customHeight="1" x14ac:dyDescent="0.4">
      <c r="B213" s="296">
        <v>210</v>
      </c>
      <c r="C213" s="297" t="s">
        <v>455</v>
      </c>
      <c r="D213" s="297" t="s">
        <v>456</v>
      </c>
      <c r="E213" s="298" t="s">
        <v>1263</v>
      </c>
      <c r="F213" s="299" t="s">
        <v>2</v>
      </c>
      <c r="G213" s="379">
        <v>0</v>
      </c>
      <c r="H213" s="1045"/>
      <c r="I213" s="386">
        <v>0</v>
      </c>
      <c r="J213" s="387">
        <v>0</v>
      </c>
      <c r="K213" s="387">
        <v>0</v>
      </c>
      <c r="L213" s="387">
        <v>0</v>
      </c>
      <c r="M213" s="387">
        <v>0</v>
      </c>
      <c r="N213" s="387">
        <v>0</v>
      </c>
      <c r="O213" s="387">
        <v>0</v>
      </c>
      <c r="P213" s="387">
        <v>0</v>
      </c>
      <c r="Q213" s="387">
        <v>0</v>
      </c>
      <c r="R213" s="387">
        <v>0</v>
      </c>
      <c r="S213" s="387">
        <v>0</v>
      </c>
      <c r="T213" s="387">
        <v>0</v>
      </c>
      <c r="U213" s="387">
        <v>0</v>
      </c>
      <c r="V213" s="387">
        <v>0</v>
      </c>
      <c r="W213" s="387">
        <v>0</v>
      </c>
      <c r="X213" s="387">
        <v>0</v>
      </c>
      <c r="Y213" s="387">
        <v>0</v>
      </c>
      <c r="Z213" s="387">
        <v>0</v>
      </c>
      <c r="AA213" s="387">
        <v>0</v>
      </c>
      <c r="AB213" s="387">
        <v>0</v>
      </c>
      <c r="AC213" s="387">
        <v>0</v>
      </c>
      <c r="AD213" s="387">
        <v>0</v>
      </c>
      <c r="AE213" s="387">
        <v>0</v>
      </c>
      <c r="AF213" s="387">
        <v>0</v>
      </c>
      <c r="AG213" s="387">
        <v>0</v>
      </c>
      <c r="AH213" s="387">
        <v>0</v>
      </c>
      <c r="AI213" s="387">
        <v>0</v>
      </c>
      <c r="AJ213" s="387">
        <v>0</v>
      </c>
      <c r="AK213" s="387">
        <v>0</v>
      </c>
      <c r="AL213" s="387">
        <v>0</v>
      </c>
      <c r="AM213" s="387">
        <v>0</v>
      </c>
      <c r="AN213" s="387">
        <v>0</v>
      </c>
      <c r="AO213" s="387">
        <v>0</v>
      </c>
      <c r="AP213" s="387">
        <v>0</v>
      </c>
      <c r="AQ213" s="388">
        <v>0</v>
      </c>
    </row>
    <row r="214" spans="2:43" ht="19.95" customHeight="1" x14ac:dyDescent="0.4">
      <c r="B214" s="296">
        <v>211</v>
      </c>
      <c r="C214" s="297" t="s">
        <v>457</v>
      </c>
      <c r="D214" s="297" t="s">
        <v>458</v>
      </c>
      <c r="E214" s="298" t="s">
        <v>1264</v>
      </c>
      <c r="F214" s="299" t="s">
        <v>2</v>
      </c>
      <c r="G214" s="379">
        <v>0</v>
      </c>
      <c r="H214" s="1045"/>
      <c r="I214" s="386">
        <v>0</v>
      </c>
      <c r="J214" s="387">
        <v>0</v>
      </c>
      <c r="K214" s="387">
        <v>0</v>
      </c>
      <c r="L214" s="387">
        <v>0</v>
      </c>
      <c r="M214" s="387">
        <v>0</v>
      </c>
      <c r="N214" s="387">
        <v>0</v>
      </c>
      <c r="O214" s="387">
        <v>0</v>
      </c>
      <c r="P214" s="387">
        <v>0</v>
      </c>
      <c r="Q214" s="387">
        <v>0</v>
      </c>
      <c r="R214" s="387">
        <v>0</v>
      </c>
      <c r="S214" s="387">
        <v>0</v>
      </c>
      <c r="T214" s="387">
        <v>0</v>
      </c>
      <c r="U214" s="387">
        <v>0</v>
      </c>
      <c r="V214" s="387">
        <v>0</v>
      </c>
      <c r="W214" s="387">
        <v>0</v>
      </c>
      <c r="X214" s="387">
        <v>0</v>
      </c>
      <c r="Y214" s="387">
        <v>0</v>
      </c>
      <c r="Z214" s="387">
        <v>0</v>
      </c>
      <c r="AA214" s="387">
        <v>0</v>
      </c>
      <c r="AB214" s="387">
        <v>0</v>
      </c>
      <c r="AC214" s="387">
        <v>0</v>
      </c>
      <c r="AD214" s="387">
        <v>0</v>
      </c>
      <c r="AE214" s="387">
        <v>0</v>
      </c>
      <c r="AF214" s="387">
        <v>0</v>
      </c>
      <c r="AG214" s="387">
        <v>0</v>
      </c>
      <c r="AH214" s="387">
        <v>0</v>
      </c>
      <c r="AI214" s="387">
        <v>0</v>
      </c>
      <c r="AJ214" s="387">
        <v>0</v>
      </c>
      <c r="AK214" s="387">
        <v>0</v>
      </c>
      <c r="AL214" s="387">
        <v>0</v>
      </c>
      <c r="AM214" s="387">
        <v>0</v>
      </c>
      <c r="AN214" s="387">
        <v>0</v>
      </c>
      <c r="AO214" s="387">
        <v>0</v>
      </c>
      <c r="AP214" s="387">
        <v>0</v>
      </c>
      <c r="AQ214" s="388">
        <v>0</v>
      </c>
    </row>
    <row r="215" spans="2:43" ht="19.95" customHeight="1" x14ac:dyDescent="0.4">
      <c r="B215" s="296">
        <v>212</v>
      </c>
      <c r="C215" s="297" t="s">
        <v>459</v>
      </c>
      <c r="D215" s="297" t="s">
        <v>460</v>
      </c>
      <c r="E215" s="298" t="s">
        <v>1265</v>
      </c>
      <c r="F215" s="299" t="s">
        <v>2</v>
      </c>
      <c r="G215" s="379">
        <v>0</v>
      </c>
      <c r="H215" s="1045"/>
      <c r="I215" s="386">
        <v>0</v>
      </c>
      <c r="J215" s="387">
        <v>0</v>
      </c>
      <c r="K215" s="387">
        <v>0</v>
      </c>
      <c r="L215" s="387">
        <v>0</v>
      </c>
      <c r="M215" s="387">
        <v>0</v>
      </c>
      <c r="N215" s="387">
        <v>0</v>
      </c>
      <c r="O215" s="387">
        <v>0</v>
      </c>
      <c r="P215" s="387">
        <v>0</v>
      </c>
      <c r="Q215" s="387">
        <v>0</v>
      </c>
      <c r="R215" s="387">
        <v>0</v>
      </c>
      <c r="S215" s="387">
        <v>0</v>
      </c>
      <c r="T215" s="387">
        <v>0</v>
      </c>
      <c r="U215" s="387">
        <v>0</v>
      </c>
      <c r="V215" s="387">
        <v>0</v>
      </c>
      <c r="W215" s="387">
        <v>0</v>
      </c>
      <c r="X215" s="387">
        <v>0</v>
      </c>
      <c r="Y215" s="387">
        <v>0</v>
      </c>
      <c r="Z215" s="387">
        <v>0</v>
      </c>
      <c r="AA215" s="387">
        <v>0</v>
      </c>
      <c r="AB215" s="387">
        <v>0</v>
      </c>
      <c r="AC215" s="387">
        <v>0</v>
      </c>
      <c r="AD215" s="387">
        <v>0</v>
      </c>
      <c r="AE215" s="387">
        <v>0</v>
      </c>
      <c r="AF215" s="387">
        <v>0</v>
      </c>
      <c r="AG215" s="387">
        <v>0</v>
      </c>
      <c r="AH215" s="387">
        <v>0</v>
      </c>
      <c r="AI215" s="387">
        <v>0</v>
      </c>
      <c r="AJ215" s="387">
        <v>0</v>
      </c>
      <c r="AK215" s="387">
        <v>0</v>
      </c>
      <c r="AL215" s="387">
        <v>0</v>
      </c>
      <c r="AM215" s="387">
        <v>0</v>
      </c>
      <c r="AN215" s="387">
        <v>0</v>
      </c>
      <c r="AO215" s="387">
        <v>0</v>
      </c>
      <c r="AP215" s="387">
        <v>0</v>
      </c>
      <c r="AQ215" s="388">
        <v>0</v>
      </c>
    </row>
    <row r="216" spans="2:43" ht="19.95" customHeight="1" x14ac:dyDescent="0.4">
      <c r="B216" s="296">
        <v>213</v>
      </c>
      <c r="C216" s="297" t="s">
        <v>461</v>
      </c>
      <c r="D216" s="297" t="s">
        <v>462</v>
      </c>
      <c r="E216" s="298" t="s">
        <v>1266</v>
      </c>
      <c r="F216" s="299" t="s">
        <v>2</v>
      </c>
      <c r="G216" s="379">
        <v>0</v>
      </c>
      <c r="H216" s="1014"/>
      <c r="I216" s="386">
        <v>0</v>
      </c>
      <c r="J216" s="387">
        <v>0</v>
      </c>
      <c r="K216" s="387">
        <v>0</v>
      </c>
      <c r="L216" s="387">
        <v>0</v>
      </c>
      <c r="M216" s="387">
        <v>0</v>
      </c>
      <c r="N216" s="387">
        <v>0</v>
      </c>
      <c r="O216" s="387">
        <v>0</v>
      </c>
      <c r="P216" s="387">
        <v>0</v>
      </c>
      <c r="Q216" s="387">
        <v>0</v>
      </c>
      <c r="R216" s="387">
        <v>0</v>
      </c>
      <c r="S216" s="387">
        <v>0</v>
      </c>
      <c r="T216" s="387">
        <v>0</v>
      </c>
      <c r="U216" s="387">
        <v>0</v>
      </c>
      <c r="V216" s="387">
        <v>0</v>
      </c>
      <c r="W216" s="387">
        <v>0</v>
      </c>
      <c r="X216" s="387">
        <v>0</v>
      </c>
      <c r="Y216" s="387">
        <v>0</v>
      </c>
      <c r="Z216" s="387">
        <v>0</v>
      </c>
      <c r="AA216" s="387">
        <v>0</v>
      </c>
      <c r="AB216" s="387">
        <v>0</v>
      </c>
      <c r="AC216" s="387">
        <v>0</v>
      </c>
      <c r="AD216" s="387">
        <v>0</v>
      </c>
      <c r="AE216" s="387">
        <v>0</v>
      </c>
      <c r="AF216" s="387">
        <v>0</v>
      </c>
      <c r="AG216" s="387">
        <v>0</v>
      </c>
      <c r="AH216" s="387">
        <v>0</v>
      </c>
      <c r="AI216" s="387">
        <v>0</v>
      </c>
      <c r="AJ216" s="387">
        <v>0</v>
      </c>
      <c r="AK216" s="387">
        <v>0</v>
      </c>
      <c r="AL216" s="387">
        <v>0</v>
      </c>
      <c r="AM216" s="387">
        <v>0</v>
      </c>
      <c r="AN216" s="387">
        <v>0</v>
      </c>
      <c r="AO216" s="387">
        <v>0</v>
      </c>
      <c r="AP216" s="387">
        <v>0</v>
      </c>
      <c r="AQ216" s="388">
        <v>0</v>
      </c>
    </row>
    <row r="217" spans="2:43" ht="19.95" customHeight="1" thickBot="1" x14ac:dyDescent="0.45">
      <c r="B217" s="320">
        <v>214</v>
      </c>
      <c r="C217" s="321" t="s">
        <v>463</v>
      </c>
      <c r="D217" s="321" t="s">
        <v>464</v>
      </c>
      <c r="E217" s="322" t="s">
        <v>1267</v>
      </c>
      <c r="F217" s="323" t="s">
        <v>465</v>
      </c>
      <c r="G217" s="449">
        <v>1</v>
      </c>
      <c r="H217" s="450" t="s">
        <v>2424</v>
      </c>
      <c r="I217" s="451">
        <v>1</v>
      </c>
      <c r="J217" s="452">
        <v>1</v>
      </c>
      <c r="K217" s="452">
        <v>1</v>
      </c>
      <c r="L217" s="452">
        <v>1</v>
      </c>
      <c r="M217" s="452">
        <v>1</v>
      </c>
      <c r="N217" s="452">
        <v>1</v>
      </c>
      <c r="O217" s="452">
        <v>1</v>
      </c>
      <c r="P217" s="452">
        <v>1</v>
      </c>
      <c r="Q217" s="452">
        <v>1</v>
      </c>
      <c r="R217" s="452">
        <v>1</v>
      </c>
      <c r="S217" s="452">
        <v>1</v>
      </c>
      <c r="T217" s="452">
        <v>1</v>
      </c>
      <c r="U217" s="452">
        <v>1</v>
      </c>
      <c r="V217" s="452">
        <v>1</v>
      </c>
      <c r="W217" s="452">
        <v>1</v>
      </c>
      <c r="X217" s="452">
        <v>1</v>
      </c>
      <c r="Y217" s="452">
        <v>1</v>
      </c>
      <c r="Z217" s="452">
        <v>1</v>
      </c>
      <c r="AA217" s="452">
        <v>1</v>
      </c>
      <c r="AB217" s="452">
        <v>1</v>
      </c>
      <c r="AC217" s="452">
        <v>1</v>
      </c>
      <c r="AD217" s="452">
        <v>1</v>
      </c>
      <c r="AE217" s="452">
        <v>1</v>
      </c>
      <c r="AF217" s="452">
        <v>1</v>
      </c>
      <c r="AG217" s="452">
        <v>1</v>
      </c>
      <c r="AH217" s="452">
        <v>1</v>
      </c>
      <c r="AI217" s="452">
        <v>1</v>
      </c>
      <c r="AJ217" s="452">
        <v>1</v>
      </c>
      <c r="AK217" s="452">
        <v>1</v>
      </c>
      <c r="AL217" s="452">
        <v>1</v>
      </c>
      <c r="AM217" s="452">
        <v>1</v>
      </c>
      <c r="AN217" s="452">
        <v>1</v>
      </c>
      <c r="AO217" s="452">
        <v>1</v>
      </c>
      <c r="AP217" s="452">
        <v>1</v>
      </c>
      <c r="AQ217" s="432">
        <v>1</v>
      </c>
    </row>
    <row r="218" spans="2:43" ht="19.95" customHeight="1" x14ac:dyDescent="0.4">
      <c r="B218" s="290">
        <v>215</v>
      </c>
      <c r="C218" s="291" t="s">
        <v>466</v>
      </c>
      <c r="D218" s="291" t="s">
        <v>467</v>
      </c>
      <c r="E218" s="292" t="s">
        <v>1269</v>
      </c>
      <c r="F218" s="293"/>
      <c r="G218" s="328" t="s">
        <v>1268</v>
      </c>
      <c r="H218" s="345" t="s">
        <v>2426</v>
      </c>
      <c r="I218" s="330" t="str">
        <f>'3_운전방안(2)'!$W$7</f>
        <v>0 / Freq Control</v>
      </c>
      <c r="J218" s="331" t="str">
        <f>'3_운전방안(2)'!$W$8</f>
        <v>0 / Freq Control</v>
      </c>
      <c r="K218" s="331" t="str">
        <f>'3_운전방안(2)'!$W$9</f>
        <v>0 / Freq Control</v>
      </c>
      <c r="L218" s="331" t="str">
        <f>'3_운전방안(2)'!$W$10</f>
        <v>0 / Freq Control</v>
      </c>
      <c r="M218" s="331" t="str">
        <f>'3_운전방안(2)'!$W$11</f>
        <v>0 / Freq Control</v>
      </c>
      <c r="N218" s="331" t="str">
        <f>'3_운전방안(2)'!$W$12</f>
        <v>0 / Freq Control</v>
      </c>
      <c r="O218" s="331" t="str">
        <f>'3_운전방안(2)'!$W$13</f>
        <v>0 / Freq Control</v>
      </c>
      <c r="P218" s="331" t="str">
        <f>'3_운전방안(2)'!$W$14</f>
        <v>0 / Freq Control</v>
      </c>
      <c r="Q218" s="331" t="str">
        <f>'3_운전방안(2)'!$W$15</f>
        <v>0 / Freq Control</v>
      </c>
      <c r="R218" s="331" t="str">
        <f>'3_운전방안(2)'!$W$16</f>
        <v>0 / Freq Control</v>
      </c>
      <c r="S218" s="331" t="str">
        <f>'3_운전방안(2)'!$W$17</f>
        <v>0 / Freq Control</v>
      </c>
      <c r="T218" s="331" t="str">
        <f>'3_운전방안(2)'!$W$18</f>
        <v>0 / Freq Control</v>
      </c>
      <c r="U218" s="331" t="str">
        <f>'3_운전방안(2)'!$W$19</f>
        <v>0 / Freq Control</v>
      </c>
      <c r="V218" s="331" t="str">
        <f>'3_운전방안(2)'!$W$20</f>
        <v>0 / Freq Control</v>
      </c>
      <c r="W218" s="331" t="str">
        <f>'3_운전방안(2)'!$W$21</f>
        <v>0 / Freq Control</v>
      </c>
      <c r="X218" s="331" t="str">
        <f>'3_운전방안(2)'!$W$22</f>
        <v>0 / Freq Control</v>
      </c>
      <c r="Y218" s="331" t="str">
        <f>'3_운전방안(2)'!$W$23</f>
        <v>0 / Freq Control</v>
      </c>
      <c r="Z218" s="331" t="str">
        <f>'3_운전방안(2)'!$W$24</f>
        <v>0 / Freq Control</v>
      </c>
      <c r="AA218" s="331" t="str">
        <f>'3_운전방안(2)'!$W$25</f>
        <v>0 / Freq Control</v>
      </c>
      <c r="AB218" s="331" t="str">
        <f>'3_운전방안(2)'!$W$26</f>
        <v>0 / Freq Control</v>
      </c>
      <c r="AC218" s="331" t="str">
        <f>'3_운전방안(2)'!$W$27</f>
        <v>0 / Freq Control</v>
      </c>
      <c r="AD218" s="331" t="str">
        <f>'3_운전방안(2)'!$W$28</f>
        <v>0 / Freq Control</v>
      </c>
      <c r="AE218" s="331" t="str">
        <f>'3_운전방안(2)'!$W$29</f>
        <v>0 / Freq Control</v>
      </c>
      <c r="AF218" s="331" t="str">
        <f>'3_운전방안(2)'!$W$30</f>
        <v>0 / Freq Control</v>
      </c>
      <c r="AG218" s="331" t="str">
        <f>'3_운전방안(2)'!$W$31</f>
        <v>0 / Freq Control</v>
      </c>
      <c r="AH218" s="331" t="str">
        <f>'3_운전방안(2)'!$W$32</f>
        <v>0 / Freq Control</v>
      </c>
      <c r="AI218" s="331" t="str">
        <f>'3_운전방안(2)'!$W$33</f>
        <v>0 / Freq Control</v>
      </c>
      <c r="AJ218" s="331" t="str">
        <f>'3_운전방안(2)'!$W$34</f>
        <v>0 / Freq Control</v>
      </c>
      <c r="AK218" s="331" t="str">
        <f>'3_운전방안(2)'!$W$35</f>
        <v>0 / Freq Control</v>
      </c>
      <c r="AL218" s="331" t="str">
        <f>'3_운전방안(2)'!$W$36</f>
        <v>0 / Freq Control</v>
      </c>
      <c r="AM218" s="331" t="str">
        <f>'3_운전방안(2)'!$W$37</f>
        <v>0 / Freq Control</v>
      </c>
      <c r="AN218" s="331" t="str">
        <f>'3_운전방안(2)'!$W$38</f>
        <v>0 / Freq Control</v>
      </c>
      <c r="AO218" s="331" t="str">
        <f>'3_운전방안(2)'!$W$39</f>
        <v>0 / Freq Control</v>
      </c>
      <c r="AP218" s="331" t="str">
        <f>'3_운전방안(2)'!$W$40</f>
        <v>0 / Freq Control</v>
      </c>
      <c r="AQ218" s="332" t="str">
        <f>'3_운전방안(2)'!$W$41</f>
        <v>0 / Freq Control</v>
      </c>
    </row>
    <row r="219" spans="2:43" ht="39" customHeight="1" x14ac:dyDescent="0.4">
      <c r="B219" s="296">
        <v>216</v>
      </c>
      <c r="C219" s="297" t="s">
        <v>468</v>
      </c>
      <c r="D219" s="297" t="s">
        <v>469</v>
      </c>
      <c r="E219" s="298" t="s">
        <v>1270</v>
      </c>
      <c r="F219" s="299" t="s">
        <v>470</v>
      </c>
      <c r="G219" s="310" t="s">
        <v>2434</v>
      </c>
      <c r="H219" s="402" t="s">
        <v>2520</v>
      </c>
      <c r="I219" s="419">
        <f>'3_운전방안(2)'!$X$7</f>
        <v>4</v>
      </c>
      <c r="J219" s="420">
        <f>'3_운전방안(2)'!$X$8</f>
        <v>4</v>
      </c>
      <c r="K219" s="420">
        <f>'3_운전방안(2)'!$X$9</f>
        <v>4</v>
      </c>
      <c r="L219" s="420">
        <f>'3_운전방안(2)'!$X$10</f>
        <v>4</v>
      </c>
      <c r="M219" s="420">
        <f>'3_운전방안(2)'!$X$11</f>
        <v>4</v>
      </c>
      <c r="N219" s="420">
        <f>'3_운전방안(2)'!$X$12</f>
        <v>4</v>
      </c>
      <c r="O219" s="420">
        <f>'3_운전방안(2)'!$X$13</f>
        <v>4</v>
      </c>
      <c r="P219" s="420">
        <f>'3_운전방안(2)'!$X$14</f>
        <v>4</v>
      </c>
      <c r="Q219" s="420">
        <f>'3_운전방안(2)'!$X$15</f>
        <v>4</v>
      </c>
      <c r="R219" s="420">
        <f>'3_운전방안(2)'!$X$16</f>
        <v>4</v>
      </c>
      <c r="S219" s="420">
        <f>'3_운전방안(2)'!$X$17</f>
        <v>4</v>
      </c>
      <c r="T219" s="420">
        <f>'3_운전방안(2)'!$X$18</f>
        <v>4</v>
      </c>
      <c r="U219" s="420">
        <f>'3_운전방안(2)'!$X$19</f>
        <v>4</v>
      </c>
      <c r="V219" s="420">
        <f>'3_운전방안(2)'!$X$20</f>
        <v>4</v>
      </c>
      <c r="W219" s="420">
        <f>'3_운전방안(2)'!$X$21</f>
        <v>4</v>
      </c>
      <c r="X219" s="420">
        <f>'3_운전방안(2)'!$X$22</f>
        <v>4</v>
      </c>
      <c r="Y219" s="420">
        <f>'3_운전방안(2)'!$X$23</f>
        <v>4</v>
      </c>
      <c r="Z219" s="420">
        <f>'3_운전방안(2)'!$X$24</f>
        <v>4</v>
      </c>
      <c r="AA219" s="420">
        <f>'3_운전방안(2)'!$X$25</f>
        <v>4</v>
      </c>
      <c r="AB219" s="420">
        <f>'3_운전방안(2)'!$X$26</f>
        <v>4</v>
      </c>
      <c r="AC219" s="420">
        <f>'3_운전방안(2)'!$X$27</f>
        <v>4</v>
      </c>
      <c r="AD219" s="420">
        <f>'3_운전방안(2)'!$X$28</f>
        <v>4</v>
      </c>
      <c r="AE219" s="420">
        <f>'3_운전방안(2)'!$X$29</f>
        <v>4</v>
      </c>
      <c r="AF219" s="420">
        <f>'3_운전방안(2)'!$X$30</f>
        <v>4</v>
      </c>
      <c r="AG219" s="420">
        <f>'3_운전방안(2)'!$X$31</f>
        <v>4</v>
      </c>
      <c r="AH219" s="420">
        <f>'3_운전방안(2)'!$X$32</f>
        <v>4</v>
      </c>
      <c r="AI219" s="420">
        <f>'3_운전방안(2)'!$X$33</f>
        <v>4</v>
      </c>
      <c r="AJ219" s="420">
        <f>'3_운전방안(2)'!$X$34</f>
        <v>4</v>
      </c>
      <c r="AK219" s="420">
        <f>'3_운전방안(2)'!$X$35</f>
        <v>4</v>
      </c>
      <c r="AL219" s="420">
        <f>'3_운전방안(2)'!$X$36</f>
        <v>4</v>
      </c>
      <c r="AM219" s="420">
        <f>'3_운전방안(2)'!$X$37</f>
        <v>4</v>
      </c>
      <c r="AN219" s="420">
        <f>'3_운전방안(2)'!$X$38</f>
        <v>4</v>
      </c>
      <c r="AO219" s="420">
        <f>'3_운전방안(2)'!$X$39</f>
        <v>4</v>
      </c>
      <c r="AP219" s="420">
        <f>'3_운전방안(2)'!$X$40</f>
        <v>4</v>
      </c>
      <c r="AQ219" s="421">
        <f>'3_운전방안(2)'!$X$41</f>
        <v>4</v>
      </c>
    </row>
    <row r="220" spans="2:43" ht="19.95" customHeight="1" x14ac:dyDescent="0.4">
      <c r="B220" s="296">
        <v>217</v>
      </c>
      <c r="C220" s="297" t="s">
        <v>471</v>
      </c>
      <c r="D220" s="297" t="s">
        <v>472</v>
      </c>
      <c r="E220" s="298" t="s">
        <v>1271</v>
      </c>
      <c r="F220" s="299"/>
      <c r="G220" s="316" t="s">
        <v>475</v>
      </c>
      <c r="H220" s="334" t="s">
        <v>2447</v>
      </c>
      <c r="I220" s="281" t="s">
        <v>475</v>
      </c>
      <c r="J220" s="282" t="s">
        <v>475</v>
      </c>
      <c r="K220" s="282" t="s">
        <v>475</v>
      </c>
      <c r="L220" s="282" t="s">
        <v>475</v>
      </c>
      <c r="M220" s="282" t="s">
        <v>475</v>
      </c>
      <c r="N220" s="282" t="s">
        <v>475</v>
      </c>
      <c r="O220" s="282" t="s">
        <v>475</v>
      </c>
      <c r="P220" s="282" t="s">
        <v>475</v>
      </c>
      <c r="Q220" s="282" t="s">
        <v>475</v>
      </c>
      <c r="R220" s="282" t="s">
        <v>475</v>
      </c>
      <c r="S220" s="282" t="s">
        <v>475</v>
      </c>
      <c r="T220" s="282" t="s">
        <v>475</v>
      </c>
      <c r="U220" s="282" t="s">
        <v>475</v>
      </c>
      <c r="V220" s="282" t="s">
        <v>475</v>
      </c>
      <c r="W220" s="282" t="s">
        <v>475</v>
      </c>
      <c r="X220" s="282" t="s">
        <v>475</v>
      </c>
      <c r="Y220" s="282" t="s">
        <v>475</v>
      </c>
      <c r="Z220" s="282" t="s">
        <v>475</v>
      </c>
      <c r="AA220" s="282" t="s">
        <v>475</v>
      </c>
      <c r="AB220" s="282" t="s">
        <v>475</v>
      </c>
      <c r="AC220" s="282" t="s">
        <v>475</v>
      </c>
      <c r="AD220" s="282" t="s">
        <v>475</v>
      </c>
      <c r="AE220" s="282" t="s">
        <v>475</v>
      </c>
      <c r="AF220" s="282" t="s">
        <v>475</v>
      </c>
      <c r="AG220" s="282" t="s">
        <v>475</v>
      </c>
      <c r="AH220" s="282" t="s">
        <v>475</v>
      </c>
      <c r="AI220" s="282" t="s">
        <v>475</v>
      </c>
      <c r="AJ220" s="282" t="s">
        <v>475</v>
      </c>
      <c r="AK220" s="282" t="s">
        <v>475</v>
      </c>
      <c r="AL220" s="282" t="s">
        <v>475</v>
      </c>
      <c r="AM220" s="282" t="s">
        <v>475</v>
      </c>
      <c r="AN220" s="282" t="s">
        <v>475</v>
      </c>
      <c r="AO220" s="282" t="s">
        <v>475</v>
      </c>
      <c r="AP220" s="282" t="s">
        <v>475</v>
      </c>
      <c r="AQ220" s="283" t="s">
        <v>475</v>
      </c>
    </row>
    <row r="221" spans="2:43" ht="19.95" customHeight="1" x14ac:dyDescent="0.4">
      <c r="B221" s="296">
        <v>218</v>
      </c>
      <c r="C221" s="297" t="s">
        <v>473</v>
      </c>
      <c r="D221" s="297" t="s">
        <v>474</v>
      </c>
      <c r="E221" s="298" t="s">
        <v>1272</v>
      </c>
      <c r="F221" s="299"/>
      <c r="G221" s="316" t="s">
        <v>475</v>
      </c>
      <c r="H221" s="334"/>
      <c r="I221" s="281" t="s">
        <v>475</v>
      </c>
      <c r="J221" s="282" t="s">
        <v>475</v>
      </c>
      <c r="K221" s="282" t="s">
        <v>475</v>
      </c>
      <c r="L221" s="282" t="s">
        <v>475</v>
      </c>
      <c r="M221" s="282" t="s">
        <v>475</v>
      </c>
      <c r="N221" s="282" t="s">
        <v>475</v>
      </c>
      <c r="O221" s="282" t="s">
        <v>475</v>
      </c>
      <c r="P221" s="282" t="s">
        <v>475</v>
      </c>
      <c r="Q221" s="282" t="s">
        <v>475</v>
      </c>
      <c r="R221" s="282" t="s">
        <v>475</v>
      </c>
      <c r="S221" s="282" t="s">
        <v>475</v>
      </c>
      <c r="T221" s="282" t="s">
        <v>475</v>
      </c>
      <c r="U221" s="282" t="s">
        <v>475</v>
      </c>
      <c r="V221" s="282" t="s">
        <v>475</v>
      </c>
      <c r="W221" s="282" t="s">
        <v>475</v>
      </c>
      <c r="X221" s="282" t="s">
        <v>475</v>
      </c>
      <c r="Y221" s="282" t="s">
        <v>475</v>
      </c>
      <c r="Z221" s="282" t="s">
        <v>475</v>
      </c>
      <c r="AA221" s="282" t="s">
        <v>475</v>
      </c>
      <c r="AB221" s="282" t="s">
        <v>475</v>
      </c>
      <c r="AC221" s="282" t="s">
        <v>475</v>
      </c>
      <c r="AD221" s="282" t="s">
        <v>475</v>
      </c>
      <c r="AE221" s="282" t="s">
        <v>475</v>
      </c>
      <c r="AF221" s="282" t="s">
        <v>475</v>
      </c>
      <c r="AG221" s="282" t="s">
        <v>475</v>
      </c>
      <c r="AH221" s="282" t="s">
        <v>475</v>
      </c>
      <c r="AI221" s="282" t="s">
        <v>475</v>
      </c>
      <c r="AJ221" s="282" t="s">
        <v>475</v>
      </c>
      <c r="AK221" s="282" t="s">
        <v>475</v>
      </c>
      <c r="AL221" s="282" t="s">
        <v>475</v>
      </c>
      <c r="AM221" s="282" t="s">
        <v>475</v>
      </c>
      <c r="AN221" s="282" t="s">
        <v>475</v>
      </c>
      <c r="AO221" s="282" t="s">
        <v>475</v>
      </c>
      <c r="AP221" s="282" t="s">
        <v>475</v>
      </c>
      <c r="AQ221" s="283" t="s">
        <v>475</v>
      </c>
    </row>
    <row r="222" spans="2:43" ht="19.95" customHeight="1" x14ac:dyDescent="0.4">
      <c r="B222" s="296">
        <v>219</v>
      </c>
      <c r="C222" s="297" t="s">
        <v>476</v>
      </c>
      <c r="D222" s="297" t="s">
        <v>477</v>
      </c>
      <c r="E222" s="298" t="s">
        <v>1273</v>
      </c>
      <c r="F222" s="299"/>
      <c r="G222" s="316" t="s">
        <v>478</v>
      </c>
      <c r="H222" s="334"/>
      <c r="I222" s="281" t="s">
        <v>478</v>
      </c>
      <c r="J222" s="282" t="s">
        <v>478</v>
      </c>
      <c r="K222" s="282" t="s">
        <v>478</v>
      </c>
      <c r="L222" s="282" t="s">
        <v>478</v>
      </c>
      <c r="M222" s="282" t="s">
        <v>478</v>
      </c>
      <c r="N222" s="282" t="s">
        <v>478</v>
      </c>
      <c r="O222" s="282" t="s">
        <v>478</v>
      </c>
      <c r="P222" s="282" t="s">
        <v>478</v>
      </c>
      <c r="Q222" s="282" t="s">
        <v>478</v>
      </c>
      <c r="R222" s="282" t="s">
        <v>478</v>
      </c>
      <c r="S222" s="282" t="s">
        <v>478</v>
      </c>
      <c r="T222" s="282" t="s">
        <v>478</v>
      </c>
      <c r="U222" s="282" t="s">
        <v>478</v>
      </c>
      <c r="V222" s="282" t="s">
        <v>478</v>
      </c>
      <c r="W222" s="282" t="s">
        <v>478</v>
      </c>
      <c r="X222" s="282" t="s">
        <v>478</v>
      </c>
      <c r="Y222" s="282" t="s">
        <v>478</v>
      </c>
      <c r="Z222" s="282" t="s">
        <v>478</v>
      </c>
      <c r="AA222" s="282" t="s">
        <v>478</v>
      </c>
      <c r="AB222" s="282" t="s">
        <v>478</v>
      </c>
      <c r="AC222" s="282" t="s">
        <v>478</v>
      </c>
      <c r="AD222" s="282" t="s">
        <v>478</v>
      </c>
      <c r="AE222" s="282" t="s">
        <v>478</v>
      </c>
      <c r="AF222" s="282" t="s">
        <v>478</v>
      </c>
      <c r="AG222" s="282" t="s">
        <v>478</v>
      </c>
      <c r="AH222" s="282" t="s">
        <v>478</v>
      </c>
      <c r="AI222" s="282" t="s">
        <v>478</v>
      </c>
      <c r="AJ222" s="282" t="s">
        <v>478</v>
      </c>
      <c r="AK222" s="282" t="s">
        <v>478</v>
      </c>
      <c r="AL222" s="282" t="s">
        <v>478</v>
      </c>
      <c r="AM222" s="282" t="s">
        <v>478</v>
      </c>
      <c r="AN222" s="282" t="s">
        <v>478</v>
      </c>
      <c r="AO222" s="282" t="s">
        <v>478</v>
      </c>
      <c r="AP222" s="282" t="s">
        <v>478</v>
      </c>
      <c r="AQ222" s="283" t="s">
        <v>478</v>
      </c>
    </row>
    <row r="223" spans="2:43" ht="19.95" customHeight="1" x14ac:dyDescent="0.4">
      <c r="B223" s="296">
        <v>220</v>
      </c>
      <c r="C223" s="297" t="s">
        <v>479</v>
      </c>
      <c r="D223" s="297" t="s">
        <v>480</v>
      </c>
      <c r="E223" s="298" t="s">
        <v>1274</v>
      </c>
      <c r="F223" s="299" t="s">
        <v>64</v>
      </c>
      <c r="G223" s="379">
        <v>0</v>
      </c>
      <c r="H223" s="461" t="s">
        <v>2448</v>
      </c>
      <c r="I223" s="386">
        <v>0</v>
      </c>
      <c r="J223" s="387">
        <v>0</v>
      </c>
      <c r="K223" s="387">
        <v>0</v>
      </c>
      <c r="L223" s="387">
        <v>0</v>
      </c>
      <c r="M223" s="387">
        <v>0</v>
      </c>
      <c r="N223" s="387">
        <v>0</v>
      </c>
      <c r="O223" s="387">
        <v>0</v>
      </c>
      <c r="P223" s="387">
        <v>0</v>
      </c>
      <c r="Q223" s="387">
        <v>0</v>
      </c>
      <c r="R223" s="387">
        <v>0</v>
      </c>
      <c r="S223" s="387">
        <v>0</v>
      </c>
      <c r="T223" s="387">
        <v>0</v>
      </c>
      <c r="U223" s="387">
        <v>0</v>
      </c>
      <c r="V223" s="387">
        <v>0</v>
      </c>
      <c r="W223" s="387">
        <v>0</v>
      </c>
      <c r="X223" s="387">
        <v>0</v>
      </c>
      <c r="Y223" s="387">
        <v>0</v>
      </c>
      <c r="Z223" s="387">
        <v>0</v>
      </c>
      <c r="AA223" s="387">
        <v>0</v>
      </c>
      <c r="AB223" s="387">
        <v>0</v>
      </c>
      <c r="AC223" s="387">
        <v>0</v>
      </c>
      <c r="AD223" s="387">
        <v>0</v>
      </c>
      <c r="AE223" s="387">
        <v>0</v>
      </c>
      <c r="AF223" s="387">
        <v>0</v>
      </c>
      <c r="AG223" s="387">
        <v>0</v>
      </c>
      <c r="AH223" s="387">
        <v>0</v>
      </c>
      <c r="AI223" s="387">
        <v>0</v>
      </c>
      <c r="AJ223" s="387">
        <v>0</v>
      </c>
      <c r="AK223" s="387">
        <v>0</v>
      </c>
      <c r="AL223" s="387">
        <v>0</v>
      </c>
      <c r="AM223" s="387">
        <v>0</v>
      </c>
      <c r="AN223" s="387">
        <v>0</v>
      </c>
      <c r="AO223" s="387">
        <v>0</v>
      </c>
      <c r="AP223" s="387">
        <v>0</v>
      </c>
      <c r="AQ223" s="388">
        <v>0</v>
      </c>
    </row>
    <row r="224" spans="2:43" ht="19.95" customHeight="1" x14ac:dyDescent="0.4">
      <c r="B224" s="296">
        <v>221</v>
      </c>
      <c r="C224" s="297" t="s">
        <v>481</v>
      </c>
      <c r="D224" s="297" t="s">
        <v>482</v>
      </c>
      <c r="E224" s="298" t="s">
        <v>1275</v>
      </c>
      <c r="F224" s="299"/>
      <c r="G224" s="316" t="s">
        <v>483</v>
      </c>
      <c r="H224" s="422" t="s">
        <v>2449</v>
      </c>
      <c r="I224" s="281" t="s">
        <v>483</v>
      </c>
      <c r="J224" s="282" t="s">
        <v>483</v>
      </c>
      <c r="K224" s="282" t="s">
        <v>483</v>
      </c>
      <c r="L224" s="282" t="s">
        <v>483</v>
      </c>
      <c r="M224" s="282" t="s">
        <v>483</v>
      </c>
      <c r="N224" s="282" t="s">
        <v>483</v>
      </c>
      <c r="O224" s="282" t="s">
        <v>483</v>
      </c>
      <c r="P224" s="282" t="s">
        <v>483</v>
      </c>
      <c r="Q224" s="282" t="s">
        <v>483</v>
      </c>
      <c r="R224" s="282" t="s">
        <v>483</v>
      </c>
      <c r="S224" s="282" t="s">
        <v>483</v>
      </c>
      <c r="T224" s="282" t="s">
        <v>483</v>
      </c>
      <c r="U224" s="282" t="s">
        <v>483</v>
      </c>
      <c r="V224" s="282" t="s">
        <v>483</v>
      </c>
      <c r="W224" s="282" t="s">
        <v>483</v>
      </c>
      <c r="X224" s="282" t="s">
        <v>483</v>
      </c>
      <c r="Y224" s="282" t="s">
        <v>483</v>
      </c>
      <c r="Z224" s="282" t="s">
        <v>483</v>
      </c>
      <c r="AA224" s="282" t="s">
        <v>483</v>
      </c>
      <c r="AB224" s="282" t="s">
        <v>483</v>
      </c>
      <c r="AC224" s="282" t="s">
        <v>483</v>
      </c>
      <c r="AD224" s="282" t="s">
        <v>483</v>
      </c>
      <c r="AE224" s="282" t="s">
        <v>483</v>
      </c>
      <c r="AF224" s="282" t="s">
        <v>483</v>
      </c>
      <c r="AG224" s="282" t="s">
        <v>483</v>
      </c>
      <c r="AH224" s="282" t="s">
        <v>483</v>
      </c>
      <c r="AI224" s="282" t="s">
        <v>483</v>
      </c>
      <c r="AJ224" s="282" t="s">
        <v>483</v>
      </c>
      <c r="AK224" s="282" t="s">
        <v>483</v>
      </c>
      <c r="AL224" s="282" t="s">
        <v>483</v>
      </c>
      <c r="AM224" s="282" t="s">
        <v>483</v>
      </c>
      <c r="AN224" s="282" t="s">
        <v>483</v>
      </c>
      <c r="AO224" s="282" t="s">
        <v>483</v>
      </c>
      <c r="AP224" s="282" t="s">
        <v>483</v>
      </c>
      <c r="AQ224" s="283" t="s">
        <v>483</v>
      </c>
    </row>
    <row r="225" spans="2:43" ht="19.95" customHeight="1" x14ac:dyDescent="0.4">
      <c r="B225" s="296">
        <v>222</v>
      </c>
      <c r="C225" s="297" t="s">
        <v>484</v>
      </c>
      <c r="D225" s="297" t="s">
        <v>485</v>
      </c>
      <c r="E225" s="298" t="s">
        <v>1276</v>
      </c>
      <c r="F225" s="299" t="s">
        <v>7</v>
      </c>
      <c r="G225" s="463" t="s">
        <v>2434</v>
      </c>
      <c r="H225" s="462" t="s">
        <v>2450</v>
      </c>
      <c r="I225" s="474">
        <v>1</v>
      </c>
      <c r="J225" s="475">
        <v>1</v>
      </c>
      <c r="K225" s="475">
        <v>1</v>
      </c>
      <c r="L225" s="475">
        <v>1</v>
      </c>
      <c r="M225" s="475">
        <v>1</v>
      </c>
      <c r="N225" s="475">
        <v>1</v>
      </c>
      <c r="O225" s="475">
        <v>1</v>
      </c>
      <c r="P225" s="475">
        <v>1</v>
      </c>
      <c r="Q225" s="475">
        <v>1</v>
      </c>
      <c r="R225" s="475">
        <v>1</v>
      </c>
      <c r="S225" s="475">
        <v>1</v>
      </c>
      <c r="T225" s="475">
        <v>1</v>
      </c>
      <c r="U225" s="475">
        <v>1</v>
      </c>
      <c r="V225" s="475">
        <v>1</v>
      </c>
      <c r="W225" s="475">
        <v>1</v>
      </c>
      <c r="X225" s="475">
        <v>1</v>
      </c>
      <c r="Y225" s="475">
        <v>1</v>
      </c>
      <c r="Z225" s="475">
        <v>1</v>
      </c>
      <c r="AA225" s="475">
        <v>1</v>
      </c>
      <c r="AB225" s="475">
        <v>1</v>
      </c>
      <c r="AC225" s="475">
        <v>1</v>
      </c>
      <c r="AD225" s="475">
        <v>1</v>
      </c>
      <c r="AE225" s="475">
        <v>1</v>
      </c>
      <c r="AF225" s="475">
        <v>1</v>
      </c>
      <c r="AG225" s="475">
        <v>1</v>
      </c>
      <c r="AH225" s="475">
        <v>1</v>
      </c>
      <c r="AI225" s="475">
        <v>1</v>
      </c>
      <c r="AJ225" s="475">
        <v>1</v>
      </c>
      <c r="AK225" s="475">
        <v>1</v>
      </c>
      <c r="AL225" s="475">
        <v>1</v>
      </c>
      <c r="AM225" s="475">
        <v>1</v>
      </c>
      <c r="AN225" s="475">
        <v>1</v>
      </c>
      <c r="AO225" s="475">
        <v>1</v>
      </c>
      <c r="AP225" s="475">
        <v>1</v>
      </c>
      <c r="AQ225" s="430">
        <v>1</v>
      </c>
    </row>
    <row r="226" spans="2:43" ht="19.95" customHeight="1" x14ac:dyDescent="0.4">
      <c r="B226" s="296">
        <v>223</v>
      </c>
      <c r="C226" s="297" t="s">
        <v>486</v>
      </c>
      <c r="D226" s="297" t="s">
        <v>487</v>
      </c>
      <c r="E226" s="298" t="s">
        <v>1277</v>
      </c>
      <c r="F226" s="299" t="s">
        <v>488</v>
      </c>
      <c r="G226" s="316">
        <v>0</v>
      </c>
      <c r="H226" s="334" t="s">
        <v>2451</v>
      </c>
      <c r="I226" s="476">
        <v>0</v>
      </c>
      <c r="J226" s="477">
        <v>0</v>
      </c>
      <c r="K226" s="477">
        <v>0</v>
      </c>
      <c r="L226" s="477">
        <v>0</v>
      </c>
      <c r="M226" s="477">
        <v>0</v>
      </c>
      <c r="N226" s="477">
        <v>0</v>
      </c>
      <c r="O226" s="477">
        <v>0</v>
      </c>
      <c r="P226" s="477">
        <v>0</v>
      </c>
      <c r="Q226" s="477">
        <v>0</v>
      </c>
      <c r="R226" s="477">
        <v>0</v>
      </c>
      <c r="S226" s="477">
        <v>0</v>
      </c>
      <c r="T226" s="477">
        <v>0</v>
      </c>
      <c r="U226" s="477">
        <v>0</v>
      </c>
      <c r="V226" s="477">
        <v>0</v>
      </c>
      <c r="W226" s="477">
        <v>0</v>
      </c>
      <c r="X226" s="477">
        <v>0</v>
      </c>
      <c r="Y226" s="477">
        <v>0</v>
      </c>
      <c r="Z226" s="477">
        <v>0</v>
      </c>
      <c r="AA226" s="477">
        <v>0</v>
      </c>
      <c r="AB226" s="477">
        <v>0</v>
      </c>
      <c r="AC226" s="477">
        <v>0</v>
      </c>
      <c r="AD226" s="477">
        <v>0</v>
      </c>
      <c r="AE226" s="477">
        <v>0</v>
      </c>
      <c r="AF226" s="477">
        <v>0</v>
      </c>
      <c r="AG226" s="477">
        <v>0</v>
      </c>
      <c r="AH226" s="477">
        <v>0</v>
      </c>
      <c r="AI226" s="477">
        <v>0</v>
      </c>
      <c r="AJ226" s="477">
        <v>0</v>
      </c>
      <c r="AK226" s="477">
        <v>0</v>
      </c>
      <c r="AL226" s="477">
        <v>0</v>
      </c>
      <c r="AM226" s="477">
        <v>0</v>
      </c>
      <c r="AN226" s="477">
        <v>0</v>
      </c>
      <c r="AO226" s="477">
        <v>0</v>
      </c>
      <c r="AP226" s="477">
        <v>0</v>
      </c>
      <c r="AQ226" s="433">
        <v>0</v>
      </c>
    </row>
    <row r="227" spans="2:43" ht="19.95" customHeight="1" x14ac:dyDescent="0.4">
      <c r="B227" s="296">
        <v>224</v>
      </c>
      <c r="C227" s="297" t="s">
        <v>489</v>
      </c>
      <c r="D227" s="297" t="s">
        <v>490</v>
      </c>
      <c r="E227" s="298" t="s">
        <v>1111</v>
      </c>
      <c r="F227" s="299" t="s">
        <v>2</v>
      </c>
      <c r="G227" s="300">
        <v>-327.67</v>
      </c>
      <c r="H227" s="1044" t="s">
        <v>2455</v>
      </c>
      <c r="I227" s="302">
        <f>'3_운전방안(2)'!$Y$7</f>
        <v>0</v>
      </c>
      <c r="J227" s="303">
        <f>'3_운전방안(2)'!$Y$8</f>
        <v>0</v>
      </c>
      <c r="K227" s="303">
        <f>'3_운전방안(2)'!$Y$9</f>
        <v>-60</v>
      </c>
      <c r="L227" s="303">
        <f>'3_운전방안(2)'!$Y$10</f>
        <v>-60</v>
      </c>
      <c r="M227" s="303">
        <f>'3_운전방안(2)'!$Y$11</f>
        <v>-60</v>
      </c>
      <c r="N227" s="303">
        <f>'3_운전방안(2)'!$Y$12</f>
        <v>-60</v>
      </c>
      <c r="O227" s="303">
        <f>'3_운전방안(2)'!$Y$13</f>
        <v>-60</v>
      </c>
      <c r="P227" s="303">
        <f>'3_운전방안(2)'!$Y$14</f>
        <v>-60</v>
      </c>
      <c r="Q227" s="303">
        <f>'3_운전방안(2)'!$Y$15</f>
        <v>-60</v>
      </c>
      <c r="R227" s="303">
        <f>'3_운전방안(2)'!$Y$16</f>
        <v>-60</v>
      </c>
      <c r="S227" s="303">
        <f>'3_운전방안(2)'!$Y$17</f>
        <v>-60</v>
      </c>
      <c r="T227" s="303">
        <f>'3_운전방안(2)'!$Y$18</f>
        <v>-60</v>
      </c>
      <c r="U227" s="303">
        <f>'3_운전방안(2)'!$Y$19</f>
        <v>-60</v>
      </c>
      <c r="V227" s="303">
        <f>'3_운전방안(2)'!$Y$20</f>
        <v>-60</v>
      </c>
      <c r="W227" s="303">
        <f>'3_운전방안(2)'!$Y$21</f>
        <v>-60</v>
      </c>
      <c r="X227" s="303">
        <f>'3_운전방안(2)'!$Y$22</f>
        <v>-60</v>
      </c>
      <c r="Y227" s="303">
        <f>'3_운전방안(2)'!$Y$23</f>
        <v>-60</v>
      </c>
      <c r="Z227" s="303">
        <f>'3_운전방안(2)'!$Y$24</f>
        <v>-60</v>
      </c>
      <c r="AA227" s="303">
        <f>'3_운전방안(2)'!$Y$25</f>
        <v>-60</v>
      </c>
      <c r="AB227" s="303">
        <f>'3_운전방안(2)'!$Y$26</f>
        <v>-60</v>
      </c>
      <c r="AC227" s="303">
        <f>'3_운전방안(2)'!$Y$27</f>
        <v>-60</v>
      </c>
      <c r="AD227" s="303">
        <f>'3_운전방안(2)'!$Y$28</f>
        <v>-60</v>
      </c>
      <c r="AE227" s="303">
        <f>'3_운전방안(2)'!$Y$29</f>
        <v>-60</v>
      </c>
      <c r="AF227" s="303">
        <f>'3_운전방안(2)'!$Y$30</f>
        <v>-60</v>
      </c>
      <c r="AG227" s="303">
        <f>'3_운전방안(2)'!$Y$31</f>
        <v>-60</v>
      </c>
      <c r="AH227" s="303">
        <f>'3_운전방안(2)'!$Y$32</f>
        <v>-60</v>
      </c>
      <c r="AI227" s="303">
        <f>'3_운전방안(2)'!$Y$33</f>
        <v>-60</v>
      </c>
      <c r="AJ227" s="303">
        <f>'3_운전방안(2)'!$Y$34</f>
        <v>-60</v>
      </c>
      <c r="AK227" s="303">
        <f>'3_운전방안(2)'!$Y$35</f>
        <v>-60</v>
      </c>
      <c r="AL227" s="303">
        <f>'3_운전방안(2)'!$Y$36</f>
        <v>-60</v>
      </c>
      <c r="AM227" s="303">
        <f>'3_운전방안(2)'!$Y$37</f>
        <v>-60</v>
      </c>
      <c r="AN227" s="303">
        <f>'3_운전방안(2)'!$Y$38</f>
        <v>-60</v>
      </c>
      <c r="AO227" s="303">
        <f>'3_운전방안(2)'!$Y$39</f>
        <v>-60</v>
      </c>
      <c r="AP227" s="303">
        <f>'3_운전방안(2)'!$Y$40</f>
        <v>-60</v>
      </c>
      <c r="AQ227" s="304">
        <f>'3_운전방안(2)'!$Y$41</f>
        <v>-60</v>
      </c>
    </row>
    <row r="228" spans="2:43" ht="19.95" customHeight="1" x14ac:dyDescent="0.4">
      <c r="B228" s="296">
        <v>225</v>
      </c>
      <c r="C228" s="297" t="s">
        <v>491</v>
      </c>
      <c r="D228" s="297" t="s">
        <v>492</v>
      </c>
      <c r="E228" s="298" t="s">
        <v>1109</v>
      </c>
      <c r="F228" s="299" t="s">
        <v>2</v>
      </c>
      <c r="G228" s="300">
        <v>327.67</v>
      </c>
      <c r="H228" s="1014"/>
      <c r="I228" s="302">
        <f>'3_운전방안(2)'!$Z$7</f>
        <v>60</v>
      </c>
      <c r="J228" s="303">
        <f>'3_운전방안(2)'!$Z$8</f>
        <v>60</v>
      </c>
      <c r="K228" s="303">
        <f>'3_운전방안(2)'!$Z$9</f>
        <v>60</v>
      </c>
      <c r="L228" s="303">
        <f>'3_운전방안(2)'!$Z$10</f>
        <v>60</v>
      </c>
      <c r="M228" s="303">
        <f>'3_운전방안(2)'!$Z$11</f>
        <v>60</v>
      </c>
      <c r="N228" s="303">
        <f>'3_운전방안(2)'!$Z$12</f>
        <v>60</v>
      </c>
      <c r="O228" s="303">
        <f>'3_운전방안(2)'!$Z$13</f>
        <v>60</v>
      </c>
      <c r="P228" s="303">
        <f>'3_운전방안(2)'!$Z$14</f>
        <v>60</v>
      </c>
      <c r="Q228" s="303">
        <f>'3_운전방안(2)'!$Z$15</f>
        <v>60</v>
      </c>
      <c r="R228" s="303">
        <f>'3_운전방안(2)'!$Z$16</f>
        <v>60</v>
      </c>
      <c r="S228" s="303">
        <f>'3_운전방안(2)'!$Z$17</f>
        <v>60</v>
      </c>
      <c r="T228" s="303">
        <f>'3_운전방안(2)'!$Z$18</f>
        <v>60</v>
      </c>
      <c r="U228" s="303">
        <f>'3_운전방안(2)'!$Z$19</f>
        <v>60</v>
      </c>
      <c r="V228" s="303">
        <f>'3_운전방안(2)'!$Z$20</f>
        <v>60</v>
      </c>
      <c r="W228" s="303">
        <f>'3_운전방안(2)'!$Z$21</f>
        <v>60</v>
      </c>
      <c r="X228" s="303">
        <f>'3_운전방안(2)'!$Z$22</f>
        <v>60</v>
      </c>
      <c r="Y228" s="303">
        <f>'3_운전방안(2)'!$Z$23</f>
        <v>60</v>
      </c>
      <c r="Z228" s="303">
        <f>'3_운전방안(2)'!$Z$24</f>
        <v>60</v>
      </c>
      <c r="AA228" s="303">
        <f>'3_운전방안(2)'!$Z$25</f>
        <v>60</v>
      </c>
      <c r="AB228" s="303">
        <f>'3_운전방안(2)'!$Z$26</f>
        <v>60</v>
      </c>
      <c r="AC228" s="303">
        <f>'3_운전방안(2)'!$Z$27</f>
        <v>60</v>
      </c>
      <c r="AD228" s="303">
        <f>'3_운전방안(2)'!$Z$28</f>
        <v>60</v>
      </c>
      <c r="AE228" s="303">
        <f>'3_운전방안(2)'!$Z$29</f>
        <v>60</v>
      </c>
      <c r="AF228" s="303">
        <f>'3_운전방안(2)'!$Z$30</f>
        <v>60</v>
      </c>
      <c r="AG228" s="303">
        <f>'3_운전방안(2)'!$Z$31</f>
        <v>60</v>
      </c>
      <c r="AH228" s="303">
        <f>'3_운전방안(2)'!$Z$32</f>
        <v>60</v>
      </c>
      <c r="AI228" s="303">
        <f>'3_운전방안(2)'!$Z$33</f>
        <v>60</v>
      </c>
      <c r="AJ228" s="303">
        <f>'3_운전방안(2)'!$Z$34</f>
        <v>60</v>
      </c>
      <c r="AK228" s="303">
        <f>'3_운전방안(2)'!$Z$35</f>
        <v>60</v>
      </c>
      <c r="AL228" s="303">
        <f>'3_운전방안(2)'!$Z$36</f>
        <v>60</v>
      </c>
      <c r="AM228" s="303">
        <f>'3_운전방안(2)'!$Z$37</f>
        <v>60</v>
      </c>
      <c r="AN228" s="303">
        <f>'3_운전방안(2)'!$Z$38</f>
        <v>60</v>
      </c>
      <c r="AO228" s="303">
        <f>'3_운전방안(2)'!$Z$39</f>
        <v>60</v>
      </c>
      <c r="AP228" s="303">
        <f>'3_운전방안(2)'!$Z$40</f>
        <v>60</v>
      </c>
      <c r="AQ228" s="304">
        <f>'3_운전방안(2)'!$Z$41</f>
        <v>60</v>
      </c>
    </row>
    <row r="229" spans="2:43" ht="19.95" customHeight="1" x14ac:dyDescent="0.4">
      <c r="B229" s="296">
        <v>226</v>
      </c>
      <c r="C229" s="297" t="s">
        <v>493</v>
      </c>
      <c r="D229" s="297" t="s">
        <v>152</v>
      </c>
      <c r="E229" s="298" t="s">
        <v>1103</v>
      </c>
      <c r="F229" s="299" t="s">
        <v>64</v>
      </c>
      <c r="G229" s="305">
        <v>300</v>
      </c>
      <c r="H229" s="306" t="s">
        <v>2459</v>
      </c>
      <c r="I229" s="307">
        <f>'3_운전방안(2)'!$AA$7</f>
        <v>200</v>
      </c>
      <c r="J229" s="308">
        <f>'3_운전방안(2)'!$AA$8</f>
        <v>200</v>
      </c>
      <c r="K229" s="308">
        <f>'3_운전방안(2)'!$AA$9</f>
        <v>200</v>
      </c>
      <c r="L229" s="308">
        <f>'3_운전방안(2)'!$AA$10</f>
        <v>200</v>
      </c>
      <c r="M229" s="308">
        <f>'3_운전방안(2)'!$AA$11</f>
        <v>200</v>
      </c>
      <c r="N229" s="308">
        <f>'3_운전방안(2)'!$AA$12</f>
        <v>200</v>
      </c>
      <c r="O229" s="308">
        <f>'3_운전방안(2)'!$AA$13</f>
        <v>200</v>
      </c>
      <c r="P229" s="308">
        <f>'3_운전방안(2)'!$AA$14</f>
        <v>200</v>
      </c>
      <c r="Q229" s="308">
        <f>'3_운전방안(2)'!$AA$15</f>
        <v>200</v>
      </c>
      <c r="R229" s="308">
        <f>'3_운전방안(2)'!$AA$16</f>
        <v>200</v>
      </c>
      <c r="S229" s="308">
        <f>'3_운전방안(2)'!$AA$17</f>
        <v>200</v>
      </c>
      <c r="T229" s="308">
        <f>'3_운전방안(2)'!$AA$18</f>
        <v>200</v>
      </c>
      <c r="U229" s="308">
        <f>'3_운전방안(2)'!$AA$19</f>
        <v>200</v>
      </c>
      <c r="V229" s="308">
        <f>'3_운전방안(2)'!$AA$20</f>
        <v>200</v>
      </c>
      <c r="W229" s="308">
        <f>'3_운전방안(2)'!$AA$21</f>
        <v>200</v>
      </c>
      <c r="X229" s="308">
        <f>'3_운전방안(2)'!$AA$22</f>
        <v>200</v>
      </c>
      <c r="Y229" s="308">
        <f>'3_운전방안(2)'!$AA$23</f>
        <v>200</v>
      </c>
      <c r="Z229" s="308">
        <f>'3_운전방안(2)'!$AA$24</f>
        <v>200</v>
      </c>
      <c r="AA229" s="308">
        <f>'3_운전방안(2)'!$AA$25</f>
        <v>200</v>
      </c>
      <c r="AB229" s="308">
        <f>'3_운전방안(2)'!$AA$26</f>
        <v>200</v>
      </c>
      <c r="AC229" s="308">
        <f>'3_운전방안(2)'!$AA$27</f>
        <v>200</v>
      </c>
      <c r="AD229" s="308">
        <f>'3_운전방안(2)'!$AA$28</f>
        <v>200</v>
      </c>
      <c r="AE229" s="308">
        <f>'3_운전방안(2)'!$AA$29</f>
        <v>200</v>
      </c>
      <c r="AF229" s="308">
        <f>'3_운전방안(2)'!$AA$30</f>
        <v>200</v>
      </c>
      <c r="AG229" s="308">
        <f>'3_운전방안(2)'!$AA$31</f>
        <v>200</v>
      </c>
      <c r="AH229" s="308">
        <f>'3_운전방안(2)'!$AA$32</f>
        <v>200</v>
      </c>
      <c r="AI229" s="308">
        <f>'3_운전방안(2)'!$AA$33</f>
        <v>200</v>
      </c>
      <c r="AJ229" s="308">
        <f>'3_운전방안(2)'!$AA$34</f>
        <v>200</v>
      </c>
      <c r="AK229" s="308">
        <f>'3_운전방안(2)'!$AA$35</f>
        <v>200</v>
      </c>
      <c r="AL229" s="308">
        <f>'3_운전방안(2)'!$AA$36</f>
        <v>200</v>
      </c>
      <c r="AM229" s="308">
        <f>'3_운전방안(2)'!$AA$37</f>
        <v>200</v>
      </c>
      <c r="AN229" s="308">
        <f>'3_운전방안(2)'!$AA$38</f>
        <v>200</v>
      </c>
      <c r="AO229" s="308">
        <f>'3_운전방안(2)'!$AA$39</f>
        <v>200</v>
      </c>
      <c r="AP229" s="308">
        <f>'3_운전방안(2)'!$AA$40</f>
        <v>200</v>
      </c>
      <c r="AQ229" s="309">
        <f>'3_운전방안(2)'!$AA$41</f>
        <v>200</v>
      </c>
    </row>
    <row r="230" spans="2:43" ht="19.95" customHeight="1" thickBot="1" x14ac:dyDescent="0.45">
      <c r="B230" s="320">
        <v>227</v>
      </c>
      <c r="C230" s="321" t="s">
        <v>494</v>
      </c>
      <c r="D230" s="321" t="s">
        <v>150</v>
      </c>
      <c r="E230" s="322" t="s">
        <v>1125</v>
      </c>
      <c r="F230" s="323" t="s">
        <v>64</v>
      </c>
      <c r="G230" s="483">
        <v>300</v>
      </c>
      <c r="H230" s="375" t="s">
        <v>2460</v>
      </c>
      <c r="I230" s="484">
        <f>'3_운전방안(2)'!$AB$7</f>
        <v>200</v>
      </c>
      <c r="J230" s="485">
        <f>'3_운전방안(2)'!$AB$8</f>
        <v>200</v>
      </c>
      <c r="K230" s="485">
        <f>'3_운전방안(2)'!$AB$9</f>
        <v>200</v>
      </c>
      <c r="L230" s="485">
        <f>'3_운전방안(2)'!$AB$10</f>
        <v>200</v>
      </c>
      <c r="M230" s="485">
        <f>'3_운전방안(2)'!$AB$11</f>
        <v>200</v>
      </c>
      <c r="N230" s="485">
        <f>'3_운전방안(2)'!$AB$12</f>
        <v>200</v>
      </c>
      <c r="O230" s="485">
        <f>'3_운전방안(2)'!$AB$13</f>
        <v>200</v>
      </c>
      <c r="P230" s="485">
        <f>'3_운전방안(2)'!$AB$14</f>
        <v>200</v>
      </c>
      <c r="Q230" s="485">
        <f>'3_운전방안(2)'!$AB$15</f>
        <v>200</v>
      </c>
      <c r="R230" s="485">
        <f>'3_운전방안(2)'!$AB$16</f>
        <v>200</v>
      </c>
      <c r="S230" s="485">
        <f>'3_운전방안(2)'!$AB$17</f>
        <v>200</v>
      </c>
      <c r="T230" s="485">
        <f>'3_운전방안(2)'!$AB$18</f>
        <v>200</v>
      </c>
      <c r="U230" s="485">
        <f>'3_운전방안(2)'!$AB$19</f>
        <v>200</v>
      </c>
      <c r="V230" s="485">
        <f>'3_운전방안(2)'!$AB$20</f>
        <v>200</v>
      </c>
      <c r="W230" s="485">
        <f>'3_운전방안(2)'!$AB$21</f>
        <v>200</v>
      </c>
      <c r="X230" s="485">
        <f>'3_운전방안(2)'!$AB$22</f>
        <v>200</v>
      </c>
      <c r="Y230" s="485">
        <f>'3_운전방안(2)'!$AB$23</f>
        <v>200</v>
      </c>
      <c r="Z230" s="485">
        <f>'3_운전방안(2)'!$AB$24</f>
        <v>200</v>
      </c>
      <c r="AA230" s="485">
        <f>'3_운전방안(2)'!$AB$25</f>
        <v>200</v>
      </c>
      <c r="AB230" s="485">
        <f>'3_운전방안(2)'!$AB$26</f>
        <v>200</v>
      </c>
      <c r="AC230" s="485">
        <f>'3_운전방안(2)'!$AB$27</f>
        <v>200</v>
      </c>
      <c r="AD230" s="485">
        <f>'3_운전방안(2)'!$AB$28</f>
        <v>200</v>
      </c>
      <c r="AE230" s="485">
        <f>'3_운전방안(2)'!$AB$29</f>
        <v>200</v>
      </c>
      <c r="AF230" s="485">
        <f>'3_운전방안(2)'!$AB$30</f>
        <v>200</v>
      </c>
      <c r="AG230" s="485">
        <f>'3_운전방안(2)'!$AB$31</f>
        <v>200</v>
      </c>
      <c r="AH230" s="485">
        <f>'3_운전방안(2)'!$AB$32</f>
        <v>200</v>
      </c>
      <c r="AI230" s="485">
        <f>'3_운전방안(2)'!$AB$33</f>
        <v>200</v>
      </c>
      <c r="AJ230" s="485">
        <f>'3_운전방안(2)'!$AB$34</f>
        <v>200</v>
      </c>
      <c r="AK230" s="485">
        <f>'3_운전방안(2)'!$AB$35</f>
        <v>200</v>
      </c>
      <c r="AL230" s="485">
        <f>'3_운전방안(2)'!$AB$36</f>
        <v>200</v>
      </c>
      <c r="AM230" s="485">
        <f>'3_운전방안(2)'!$AB$37</f>
        <v>200</v>
      </c>
      <c r="AN230" s="485">
        <f>'3_운전방안(2)'!$AB$38</f>
        <v>200</v>
      </c>
      <c r="AO230" s="485">
        <f>'3_운전방안(2)'!$AB$39</f>
        <v>200</v>
      </c>
      <c r="AP230" s="485">
        <f>'3_운전방안(2)'!$AB$40</f>
        <v>200</v>
      </c>
      <c r="AQ230" s="486">
        <f>'3_운전방안(2)'!$AB$41</f>
        <v>200</v>
      </c>
    </row>
    <row r="231" spans="2:43" ht="19.95" customHeight="1" x14ac:dyDescent="0.4">
      <c r="B231" s="290">
        <v>228</v>
      </c>
      <c r="C231" s="291" t="s">
        <v>495</v>
      </c>
      <c r="D231" s="291" t="s">
        <v>496</v>
      </c>
      <c r="E231" s="292" t="s">
        <v>1279</v>
      </c>
      <c r="F231" s="293"/>
      <c r="G231" s="396" t="s">
        <v>1278</v>
      </c>
      <c r="H231" s="338" t="s">
        <v>2461</v>
      </c>
      <c r="I231" s="330" t="str">
        <f>'3_운전방안(2)'!$AC$7</f>
        <v>0 / None</v>
      </c>
      <c r="J231" s="331" t="str">
        <f>'3_운전방안(2)'!$AC$8</f>
        <v>0 / None</v>
      </c>
      <c r="K231" s="331" t="str">
        <f>'3_운전방안(2)'!$AC$9</f>
        <v>0 / None</v>
      </c>
      <c r="L231" s="331" t="str">
        <f>'3_운전방안(2)'!$AC$10</f>
        <v>0 / None</v>
      </c>
      <c r="M231" s="331" t="str">
        <f>'3_운전방안(2)'!$AC$11</f>
        <v>0 / None</v>
      </c>
      <c r="N231" s="331" t="str">
        <f>'3_운전방안(2)'!$AC$12</f>
        <v>0 / None</v>
      </c>
      <c r="O231" s="331" t="str">
        <f>'3_운전방안(2)'!$AC$13</f>
        <v>0 / None</v>
      </c>
      <c r="P231" s="331" t="str">
        <f>'3_운전방안(2)'!$AC$14</f>
        <v>0 / None</v>
      </c>
      <c r="Q231" s="331" t="str">
        <f>'3_운전방안(2)'!$AC$15</f>
        <v>0 / None</v>
      </c>
      <c r="R231" s="331" t="str">
        <f>'3_운전방안(2)'!$AC$16</f>
        <v>0 / None</v>
      </c>
      <c r="S231" s="331" t="str">
        <f>'3_운전방안(2)'!$AC$17</f>
        <v>0 / None</v>
      </c>
      <c r="T231" s="331" t="str">
        <f>'3_운전방안(2)'!$AC$18</f>
        <v>0 / None</v>
      </c>
      <c r="U231" s="331" t="str">
        <f>'3_운전방안(2)'!$AC$19</f>
        <v>0 / None</v>
      </c>
      <c r="V231" s="331" t="str">
        <f>'3_운전방안(2)'!$AC$20</f>
        <v>0 / None</v>
      </c>
      <c r="W231" s="331" t="str">
        <f>'3_운전방안(2)'!$AC$21</f>
        <v>0 / None</v>
      </c>
      <c r="X231" s="331" t="str">
        <f>'3_운전방안(2)'!$AC$22</f>
        <v>0 / None</v>
      </c>
      <c r="Y231" s="331" t="str">
        <f>'3_운전방안(2)'!$AC$23</f>
        <v>0 / None</v>
      </c>
      <c r="Z231" s="331" t="str">
        <f>'3_운전방안(2)'!$AC$24</f>
        <v>0 / None</v>
      </c>
      <c r="AA231" s="331" t="str">
        <f>'3_운전방안(2)'!$AC$25</f>
        <v>0 / None</v>
      </c>
      <c r="AB231" s="331" t="str">
        <f>'3_운전방안(2)'!$AC$26</f>
        <v>0 / None</v>
      </c>
      <c r="AC231" s="331" t="str">
        <f>'3_운전방안(2)'!$AC$27</f>
        <v>0 / None</v>
      </c>
      <c r="AD231" s="331" t="str">
        <f>'3_운전방안(2)'!$AC$28</f>
        <v>0 / None</v>
      </c>
      <c r="AE231" s="331" t="str">
        <f>'3_운전방안(2)'!$AC$29</f>
        <v>0 / None</v>
      </c>
      <c r="AF231" s="331" t="str">
        <f>'3_운전방안(2)'!$AC$30</f>
        <v>0 / None</v>
      </c>
      <c r="AG231" s="331" t="str">
        <f>'3_운전방안(2)'!$AC$31</f>
        <v>0 / None</v>
      </c>
      <c r="AH231" s="331" t="str">
        <f>'3_운전방안(2)'!$AC$32</f>
        <v>0 / None</v>
      </c>
      <c r="AI231" s="331" t="str">
        <f>'3_운전방안(2)'!$AC$33</f>
        <v>0 / None</v>
      </c>
      <c r="AJ231" s="331" t="str">
        <f>'3_운전방안(2)'!$AC$34</f>
        <v>0 / None</v>
      </c>
      <c r="AK231" s="331" t="str">
        <f>'3_운전방안(2)'!$AC$35</f>
        <v>0 / None</v>
      </c>
      <c r="AL231" s="331" t="str">
        <f>'3_운전방안(2)'!$AC$36</f>
        <v>0 / None</v>
      </c>
      <c r="AM231" s="331" t="str">
        <f>'3_운전방안(2)'!$AC$37</f>
        <v>0 / None</v>
      </c>
      <c r="AN231" s="331" t="str">
        <f>'3_운전방안(2)'!$AC$38</f>
        <v>0 / None</v>
      </c>
      <c r="AO231" s="331" t="str">
        <f>'3_운전방안(2)'!$AC$39</f>
        <v>0 / None</v>
      </c>
      <c r="AP231" s="331" t="str">
        <f>'3_운전방안(2)'!$AC$40</f>
        <v>0 / None</v>
      </c>
      <c r="AQ231" s="332" t="str">
        <f>'3_운전방안(2)'!$AC$41</f>
        <v>0 / None</v>
      </c>
    </row>
    <row r="232" spans="2:43" ht="19.95" customHeight="1" x14ac:dyDescent="0.4">
      <c r="B232" s="296">
        <v>229</v>
      </c>
      <c r="C232" s="297" t="s">
        <v>497</v>
      </c>
      <c r="D232" s="297" t="s">
        <v>498</v>
      </c>
      <c r="E232" s="298" t="s">
        <v>1281</v>
      </c>
      <c r="F232" s="299"/>
      <c r="G232" s="311" t="s">
        <v>1280</v>
      </c>
      <c r="H232" s="334" t="s">
        <v>2468</v>
      </c>
      <c r="I232" s="312" t="str">
        <f>'3_운전방안(2)'!$AD$7</f>
        <v>2 / Programmable</v>
      </c>
      <c r="J232" s="313" t="str">
        <f>'3_운전방안(2)'!$AD$8</f>
        <v>2 / Programmable</v>
      </c>
      <c r="K232" s="313" t="str">
        <f>'3_운전방안(2)'!$AD$9</f>
        <v>0 / Linear</v>
      </c>
      <c r="L232" s="313" t="str">
        <f>'3_운전방안(2)'!$AD$10</f>
        <v>0 / Linear</v>
      </c>
      <c r="M232" s="313" t="str">
        <f>'3_운전방안(2)'!$AD$11</f>
        <v>0 / Linear</v>
      </c>
      <c r="N232" s="313" t="str">
        <f>'3_운전방안(2)'!$AD$12</f>
        <v>0 / Linear</v>
      </c>
      <c r="O232" s="313" t="str">
        <f>'3_운전방안(2)'!$AD$13</f>
        <v>0 / Linear</v>
      </c>
      <c r="P232" s="313" t="str">
        <f>'3_운전방안(2)'!$AD$14</f>
        <v>0 / Linear</v>
      </c>
      <c r="Q232" s="313" t="str">
        <f>'3_운전방안(2)'!$AD$15</f>
        <v>0 / Linear</v>
      </c>
      <c r="R232" s="313" t="str">
        <f>'3_운전방안(2)'!$AD$16</f>
        <v>0 / Linear</v>
      </c>
      <c r="S232" s="313" t="str">
        <f>'3_운전방안(2)'!$AD$17</f>
        <v>0 / Linear</v>
      </c>
      <c r="T232" s="313" t="str">
        <f>'3_운전방안(2)'!$AD$18</f>
        <v>0 / Linear</v>
      </c>
      <c r="U232" s="313" t="str">
        <f>'3_운전방안(2)'!$AD$19</f>
        <v>0 / Linear</v>
      </c>
      <c r="V232" s="313" t="str">
        <f>'3_운전방안(2)'!$AD$20</f>
        <v>0 / Linear</v>
      </c>
      <c r="W232" s="313" t="str">
        <f>'3_운전방안(2)'!$AD$21</f>
        <v>0 / Linear</v>
      </c>
      <c r="X232" s="313" t="str">
        <f>'3_운전방안(2)'!$AD$22</f>
        <v>0 / Linear</v>
      </c>
      <c r="Y232" s="313" t="str">
        <f>'3_운전방안(2)'!$AD$23</f>
        <v>0 / Linear</v>
      </c>
      <c r="Z232" s="313" t="str">
        <f>'3_운전방안(2)'!$AD$24</f>
        <v>0 / Linear</v>
      </c>
      <c r="AA232" s="313" t="str">
        <f>'3_운전방안(2)'!$AD$25</f>
        <v>0 / Linear</v>
      </c>
      <c r="AB232" s="313" t="str">
        <f>'3_운전방안(2)'!$AD$26</f>
        <v>0 / Linear</v>
      </c>
      <c r="AC232" s="313" t="str">
        <f>'3_운전방안(2)'!$AD$27</f>
        <v>0 / Linear</v>
      </c>
      <c r="AD232" s="313" t="str">
        <f>'3_운전방안(2)'!$AD$28</f>
        <v>0 / Linear</v>
      </c>
      <c r="AE232" s="313" t="str">
        <f>'3_운전방안(2)'!$AD$29</f>
        <v>0 / Linear</v>
      </c>
      <c r="AF232" s="313" t="str">
        <f>'3_운전방안(2)'!$AD$30</f>
        <v>0 / Linear</v>
      </c>
      <c r="AG232" s="313" t="str">
        <f>'3_운전방안(2)'!$AD$31</f>
        <v>0 / Linear</v>
      </c>
      <c r="AH232" s="313" t="str">
        <f>'3_운전방안(2)'!$AD$32</f>
        <v>0 / Linear</v>
      </c>
      <c r="AI232" s="313" t="str">
        <f>'3_운전방안(2)'!$AD$33</f>
        <v>0 / Linear</v>
      </c>
      <c r="AJ232" s="313" t="str">
        <f>'3_운전방안(2)'!$AD$34</f>
        <v>0 / Linear</v>
      </c>
      <c r="AK232" s="313" t="str">
        <f>'3_운전방안(2)'!$AD$35</f>
        <v>0 / Linear</v>
      </c>
      <c r="AL232" s="313" t="str">
        <f>'3_운전방안(2)'!$AD$36</f>
        <v>0 / Linear</v>
      </c>
      <c r="AM232" s="313" t="str">
        <f>'3_운전방안(2)'!$AD$37</f>
        <v>0 / Linear</v>
      </c>
      <c r="AN232" s="313" t="str">
        <f>'3_운전방안(2)'!$AD$38</f>
        <v>0 / Linear</v>
      </c>
      <c r="AO232" s="313" t="str">
        <f>'3_운전방안(2)'!$AD$39</f>
        <v>0 / Linear</v>
      </c>
      <c r="AP232" s="313" t="str">
        <f>'3_운전방안(2)'!$AD$40</f>
        <v>0 / Linear</v>
      </c>
      <c r="AQ232" s="314" t="str">
        <f>'3_운전방안(2)'!$AD$41</f>
        <v>0 / Linear</v>
      </c>
    </row>
    <row r="233" spans="2:43" ht="19.95" customHeight="1" x14ac:dyDescent="0.4">
      <c r="B233" s="296">
        <v>230</v>
      </c>
      <c r="C233" s="297" t="s">
        <v>499</v>
      </c>
      <c r="D233" s="297" t="s">
        <v>500</v>
      </c>
      <c r="E233" s="298" t="s">
        <v>1282</v>
      </c>
      <c r="F233" s="299" t="s">
        <v>2</v>
      </c>
      <c r="G233" s="300">
        <v>50</v>
      </c>
      <c r="H233" s="301"/>
      <c r="I233" s="302">
        <f>I10</f>
        <v>60</v>
      </c>
      <c r="J233" s="303">
        <f t="shared" ref="J233:AQ233" si="0">J10</f>
        <v>60</v>
      </c>
      <c r="K233" s="303">
        <f t="shared" si="0"/>
        <v>0</v>
      </c>
      <c r="L233" s="303">
        <f t="shared" si="0"/>
        <v>0</v>
      </c>
      <c r="M233" s="303">
        <f t="shared" si="0"/>
        <v>0</v>
      </c>
      <c r="N233" s="303">
        <f t="shared" si="0"/>
        <v>0</v>
      </c>
      <c r="O233" s="303">
        <f t="shared" si="0"/>
        <v>0</v>
      </c>
      <c r="P233" s="303">
        <f t="shared" si="0"/>
        <v>0</v>
      </c>
      <c r="Q233" s="303">
        <f t="shared" si="0"/>
        <v>0</v>
      </c>
      <c r="R233" s="303">
        <f t="shared" si="0"/>
        <v>0</v>
      </c>
      <c r="S233" s="303">
        <f t="shared" si="0"/>
        <v>0</v>
      </c>
      <c r="T233" s="303">
        <f t="shared" si="0"/>
        <v>0</v>
      </c>
      <c r="U233" s="303">
        <f t="shared" si="0"/>
        <v>0</v>
      </c>
      <c r="V233" s="303">
        <f t="shared" si="0"/>
        <v>0</v>
      </c>
      <c r="W233" s="303">
        <f t="shared" si="0"/>
        <v>0</v>
      </c>
      <c r="X233" s="303">
        <f t="shared" si="0"/>
        <v>0</v>
      </c>
      <c r="Y233" s="303">
        <f t="shared" si="0"/>
        <v>0</v>
      </c>
      <c r="Z233" s="303">
        <f t="shared" si="0"/>
        <v>0</v>
      </c>
      <c r="AA233" s="303">
        <f t="shared" si="0"/>
        <v>0</v>
      </c>
      <c r="AB233" s="303">
        <f t="shared" si="0"/>
        <v>0</v>
      </c>
      <c r="AC233" s="303">
        <f t="shared" si="0"/>
        <v>0</v>
      </c>
      <c r="AD233" s="303">
        <f t="shared" si="0"/>
        <v>0</v>
      </c>
      <c r="AE233" s="303">
        <f t="shared" si="0"/>
        <v>0</v>
      </c>
      <c r="AF233" s="303">
        <f t="shared" si="0"/>
        <v>0</v>
      </c>
      <c r="AG233" s="303">
        <f t="shared" si="0"/>
        <v>0</v>
      </c>
      <c r="AH233" s="303">
        <f t="shared" si="0"/>
        <v>0</v>
      </c>
      <c r="AI233" s="303">
        <f t="shared" si="0"/>
        <v>0</v>
      </c>
      <c r="AJ233" s="303">
        <f t="shared" si="0"/>
        <v>0</v>
      </c>
      <c r="AK233" s="303">
        <f t="shared" si="0"/>
        <v>0</v>
      </c>
      <c r="AL233" s="303">
        <f t="shared" si="0"/>
        <v>0</v>
      </c>
      <c r="AM233" s="303">
        <f t="shared" si="0"/>
        <v>0</v>
      </c>
      <c r="AN233" s="303">
        <f t="shared" si="0"/>
        <v>0</v>
      </c>
      <c r="AO233" s="303">
        <f t="shared" si="0"/>
        <v>0</v>
      </c>
      <c r="AP233" s="303">
        <f t="shared" si="0"/>
        <v>0</v>
      </c>
      <c r="AQ233" s="304">
        <f t="shared" si="0"/>
        <v>0</v>
      </c>
    </row>
    <row r="234" spans="2:43" ht="19.95" customHeight="1" x14ac:dyDescent="0.4">
      <c r="B234" s="296">
        <v>231</v>
      </c>
      <c r="C234" s="297" t="s">
        <v>501</v>
      </c>
      <c r="D234" s="297" t="s">
        <v>502</v>
      </c>
      <c r="E234" s="298" t="s">
        <v>1283</v>
      </c>
      <c r="F234" s="299" t="s">
        <v>64</v>
      </c>
      <c r="G234" s="379">
        <v>100</v>
      </c>
      <c r="H234" s="301"/>
      <c r="I234" s="386">
        <v>100</v>
      </c>
      <c r="J234" s="387">
        <v>100</v>
      </c>
      <c r="K234" s="387">
        <v>100</v>
      </c>
      <c r="L234" s="387">
        <v>100</v>
      </c>
      <c r="M234" s="387">
        <v>100</v>
      </c>
      <c r="N234" s="387">
        <v>100</v>
      </c>
      <c r="O234" s="387">
        <v>100</v>
      </c>
      <c r="P234" s="387">
        <v>100</v>
      </c>
      <c r="Q234" s="387">
        <v>100</v>
      </c>
      <c r="R234" s="387">
        <v>100</v>
      </c>
      <c r="S234" s="387">
        <v>100</v>
      </c>
      <c r="T234" s="387">
        <v>100</v>
      </c>
      <c r="U234" s="387">
        <v>100</v>
      </c>
      <c r="V234" s="387">
        <v>100</v>
      </c>
      <c r="W234" s="387">
        <v>100</v>
      </c>
      <c r="X234" s="387">
        <v>100</v>
      </c>
      <c r="Y234" s="387">
        <v>100</v>
      </c>
      <c r="Z234" s="387">
        <v>100</v>
      </c>
      <c r="AA234" s="387">
        <v>100</v>
      </c>
      <c r="AB234" s="387">
        <v>100</v>
      </c>
      <c r="AC234" s="387">
        <v>100</v>
      </c>
      <c r="AD234" s="387">
        <v>100</v>
      </c>
      <c r="AE234" s="387">
        <v>100</v>
      </c>
      <c r="AF234" s="387">
        <v>100</v>
      </c>
      <c r="AG234" s="387">
        <v>100</v>
      </c>
      <c r="AH234" s="387">
        <v>100</v>
      </c>
      <c r="AI234" s="387">
        <v>100</v>
      </c>
      <c r="AJ234" s="387">
        <v>100</v>
      </c>
      <c r="AK234" s="387">
        <v>100</v>
      </c>
      <c r="AL234" s="387">
        <v>100</v>
      </c>
      <c r="AM234" s="387">
        <v>100</v>
      </c>
      <c r="AN234" s="387">
        <v>100</v>
      </c>
      <c r="AO234" s="387">
        <v>100</v>
      </c>
      <c r="AP234" s="387">
        <v>100</v>
      </c>
      <c r="AQ234" s="388">
        <v>100</v>
      </c>
    </row>
    <row r="235" spans="2:43" ht="19.95" customHeight="1" x14ac:dyDescent="0.4">
      <c r="B235" s="296">
        <v>232</v>
      </c>
      <c r="C235" s="297" t="s">
        <v>503</v>
      </c>
      <c r="D235" s="297" t="s">
        <v>504</v>
      </c>
      <c r="E235" s="298" t="s">
        <v>1284</v>
      </c>
      <c r="F235" s="299" t="s">
        <v>2</v>
      </c>
      <c r="G235" s="300">
        <v>50</v>
      </c>
      <c r="H235" s="1044" t="s">
        <v>2469</v>
      </c>
      <c r="I235" s="487">
        <f>IF(I$232="2 / Programmable",I$10*10%, I$10)</f>
        <v>6</v>
      </c>
      <c r="J235" s="488">
        <f t="shared" ref="J235:AQ235" si="1">IF(J$232="2 / Programmable",J$10*10%, J$10)</f>
        <v>6</v>
      </c>
      <c r="K235" s="488">
        <f t="shared" si="1"/>
        <v>0</v>
      </c>
      <c r="L235" s="488">
        <f t="shared" si="1"/>
        <v>0</v>
      </c>
      <c r="M235" s="488">
        <f t="shared" si="1"/>
        <v>0</v>
      </c>
      <c r="N235" s="488">
        <f t="shared" si="1"/>
        <v>0</v>
      </c>
      <c r="O235" s="488">
        <f t="shared" si="1"/>
        <v>0</v>
      </c>
      <c r="P235" s="488">
        <f t="shared" si="1"/>
        <v>0</v>
      </c>
      <c r="Q235" s="488">
        <f t="shared" si="1"/>
        <v>0</v>
      </c>
      <c r="R235" s="488">
        <f t="shared" si="1"/>
        <v>0</v>
      </c>
      <c r="S235" s="488">
        <f t="shared" si="1"/>
        <v>0</v>
      </c>
      <c r="T235" s="488">
        <f t="shared" si="1"/>
        <v>0</v>
      </c>
      <c r="U235" s="488">
        <f t="shared" si="1"/>
        <v>0</v>
      </c>
      <c r="V235" s="488">
        <f t="shared" si="1"/>
        <v>0</v>
      </c>
      <c r="W235" s="488">
        <f t="shared" si="1"/>
        <v>0</v>
      </c>
      <c r="X235" s="488">
        <f t="shared" si="1"/>
        <v>0</v>
      </c>
      <c r="Y235" s="488">
        <f t="shared" si="1"/>
        <v>0</v>
      </c>
      <c r="Z235" s="488">
        <f t="shared" si="1"/>
        <v>0</v>
      </c>
      <c r="AA235" s="488">
        <f t="shared" si="1"/>
        <v>0</v>
      </c>
      <c r="AB235" s="488">
        <f t="shared" si="1"/>
        <v>0</v>
      </c>
      <c r="AC235" s="488">
        <f t="shared" si="1"/>
        <v>0</v>
      </c>
      <c r="AD235" s="488">
        <f t="shared" si="1"/>
        <v>0</v>
      </c>
      <c r="AE235" s="488">
        <f t="shared" si="1"/>
        <v>0</v>
      </c>
      <c r="AF235" s="488">
        <f t="shared" si="1"/>
        <v>0</v>
      </c>
      <c r="AG235" s="488">
        <f t="shared" si="1"/>
        <v>0</v>
      </c>
      <c r="AH235" s="488">
        <f t="shared" si="1"/>
        <v>0</v>
      </c>
      <c r="AI235" s="488">
        <f t="shared" si="1"/>
        <v>0</v>
      </c>
      <c r="AJ235" s="488">
        <f t="shared" si="1"/>
        <v>0</v>
      </c>
      <c r="AK235" s="488">
        <f t="shared" si="1"/>
        <v>0</v>
      </c>
      <c r="AL235" s="488">
        <f t="shared" si="1"/>
        <v>0</v>
      </c>
      <c r="AM235" s="488">
        <f t="shared" si="1"/>
        <v>0</v>
      </c>
      <c r="AN235" s="488">
        <f t="shared" si="1"/>
        <v>0</v>
      </c>
      <c r="AO235" s="488">
        <f t="shared" si="1"/>
        <v>0</v>
      </c>
      <c r="AP235" s="488">
        <f t="shared" si="1"/>
        <v>0</v>
      </c>
      <c r="AQ235" s="489">
        <f t="shared" si="1"/>
        <v>0</v>
      </c>
    </row>
    <row r="236" spans="2:43" ht="19.95" customHeight="1" x14ac:dyDescent="0.4">
      <c r="B236" s="296">
        <v>233</v>
      </c>
      <c r="C236" s="297" t="s">
        <v>505</v>
      </c>
      <c r="D236" s="297" t="s">
        <v>506</v>
      </c>
      <c r="E236" s="298" t="s">
        <v>1285</v>
      </c>
      <c r="F236" s="299" t="s">
        <v>64</v>
      </c>
      <c r="G236" s="300">
        <v>100</v>
      </c>
      <c r="H236" s="1014"/>
      <c r="I236" s="487">
        <f>IF(I$232="2 / Programmable",10, 100)</f>
        <v>10</v>
      </c>
      <c r="J236" s="488">
        <f t="shared" ref="J236:AQ236" si="2">IF(J$232="2 / Programmable",10, 100)</f>
        <v>10</v>
      </c>
      <c r="K236" s="488">
        <f t="shared" si="2"/>
        <v>100</v>
      </c>
      <c r="L236" s="488">
        <f t="shared" si="2"/>
        <v>100</v>
      </c>
      <c r="M236" s="488">
        <f t="shared" si="2"/>
        <v>100</v>
      </c>
      <c r="N236" s="488">
        <f t="shared" si="2"/>
        <v>100</v>
      </c>
      <c r="O236" s="488">
        <f t="shared" si="2"/>
        <v>100</v>
      </c>
      <c r="P236" s="488">
        <f t="shared" si="2"/>
        <v>100</v>
      </c>
      <c r="Q236" s="488">
        <f t="shared" si="2"/>
        <v>100</v>
      </c>
      <c r="R236" s="488">
        <f t="shared" si="2"/>
        <v>100</v>
      </c>
      <c r="S236" s="488">
        <f t="shared" si="2"/>
        <v>100</v>
      </c>
      <c r="T236" s="488">
        <f t="shared" si="2"/>
        <v>100</v>
      </c>
      <c r="U236" s="488">
        <f t="shared" si="2"/>
        <v>100</v>
      </c>
      <c r="V236" s="488">
        <f t="shared" si="2"/>
        <v>100</v>
      </c>
      <c r="W236" s="488">
        <f t="shared" si="2"/>
        <v>100</v>
      </c>
      <c r="X236" s="488">
        <f t="shared" si="2"/>
        <v>100</v>
      </c>
      <c r="Y236" s="488">
        <f t="shared" si="2"/>
        <v>100</v>
      </c>
      <c r="Z236" s="488">
        <f t="shared" si="2"/>
        <v>100</v>
      </c>
      <c r="AA236" s="488">
        <f t="shared" si="2"/>
        <v>100</v>
      </c>
      <c r="AB236" s="488">
        <f t="shared" si="2"/>
        <v>100</v>
      </c>
      <c r="AC236" s="488">
        <f t="shared" si="2"/>
        <v>100</v>
      </c>
      <c r="AD236" s="488">
        <f t="shared" si="2"/>
        <v>100</v>
      </c>
      <c r="AE236" s="488">
        <f t="shared" si="2"/>
        <v>100</v>
      </c>
      <c r="AF236" s="488">
        <f t="shared" si="2"/>
        <v>100</v>
      </c>
      <c r="AG236" s="488">
        <f t="shared" si="2"/>
        <v>100</v>
      </c>
      <c r="AH236" s="488">
        <f t="shared" si="2"/>
        <v>100</v>
      </c>
      <c r="AI236" s="488">
        <f t="shared" si="2"/>
        <v>100</v>
      </c>
      <c r="AJ236" s="488">
        <f t="shared" si="2"/>
        <v>100</v>
      </c>
      <c r="AK236" s="488">
        <f t="shared" si="2"/>
        <v>100</v>
      </c>
      <c r="AL236" s="488">
        <f t="shared" si="2"/>
        <v>100</v>
      </c>
      <c r="AM236" s="488">
        <f t="shared" si="2"/>
        <v>100</v>
      </c>
      <c r="AN236" s="488">
        <f t="shared" si="2"/>
        <v>100</v>
      </c>
      <c r="AO236" s="488">
        <f t="shared" si="2"/>
        <v>100</v>
      </c>
      <c r="AP236" s="488">
        <f t="shared" si="2"/>
        <v>100</v>
      </c>
      <c r="AQ236" s="489">
        <f t="shared" si="2"/>
        <v>100</v>
      </c>
    </row>
    <row r="237" spans="2:43" ht="46.8" x14ac:dyDescent="0.4">
      <c r="B237" s="296">
        <v>234</v>
      </c>
      <c r="C237" s="297" t="s">
        <v>507</v>
      </c>
      <c r="D237" s="297" t="s">
        <v>508</v>
      </c>
      <c r="E237" s="298" t="s">
        <v>1286</v>
      </c>
      <c r="F237" s="299" t="s">
        <v>64</v>
      </c>
      <c r="G237" s="379">
        <v>1.5</v>
      </c>
      <c r="H237" s="495" t="s">
        <v>2471</v>
      </c>
      <c r="I237" s="386">
        <v>1.5</v>
      </c>
      <c r="J237" s="387">
        <v>1.5</v>
      </c>
      <c r="K237" s="387">
        <v>1.5</v>
      </c>
      <c r="L237" s="387">
        <v>1.5</v>
      </c>
      <c r="M237" s="387">
        <v>1.5</v>
      </c>
      <c r="N237" s="387">
        <v>1.5</v>
      </c>
      <c r="O237" s="387">
        <v>1.5</v>
      </c>
      <c r="P237" s="387">
        <v>1.5</v>
      </c>
      <c r="Q237" s="387">
        <v>1.5</v>
      </c>
      <c r="R237" s="387">
        <v>1.5</v>
      </c>
      <c r="S237" s="387">
        <v>1.5</v>
      </c>
      <c r="T237" s="387">
        <v>1.5</v>
      </c>
      <c r="U237" s="387">
        <v>1.5</v>
      </c>
      <c r="V237" s="387">
        <v>1.5</v>
      </c>
      <c r="W237" s="387">
        <v>1.5</v>
      </c>
      <c r="X237" s="387">
        <v>1.5</v>
      </c>
      <c r="Y237" s="387">
        <v>1.5</v>
      </c>
      <c r="Z237" s="387">
        <v>1.5</v>
      </c>
      <c r="AA237" s="387">
        <v>1.5</v>
      </c>
      <c r="AB237" s="387">
        <v>1.5</v>
      </c>
      <c r="AC237" s="387">
        <v>1.5</v>
      </c>
      <c r="AD237" s="387">
        <v>1.5</v>
      </c>
      <c r="AE237" s="387">
        <v>1.5</v>
      </c>
      <c r="AF237" s="387">
        <v>1.5</v>
      </c>
      <c r="AG237" s="387">
        <v>1.5</v>
      </c>
      <c r="AH237" s="387">
        <v>1.5</v>
      </c>
      <c r="AI237" s="387">
        <v>1.5</v>
      </c>
      <c r="AJ237" s="387">
        <v>1.5</v>
      </c>
      <c r="AK237" s="387">
        <v>1.5</v>
      </c>
      <c r="AL237" s="387">
        <v>1.5</v>
      </c>
      <c r="AM237" s="387">
        <v>1.5</v>
      </c>
      <c r="AN237" s="387">
        <v>1.5</v>
      </c>
      <c r="AO237" s="387">
        <v>1.5</v>
      </c>
      <c r="AP237" s="387">
        <v>1.5</v>
      </c>
      <c r="AQ237" s="388">
        <v>1.5</v>
      </c>
    </row>
    <row r="238" spans="2:43" ht="19.95" customHeight="1" x14ac:dyDescent="0.4">
      <c r="B238" s="296">
        <v>235</v>
      </c>
      <c r="C238" s="297" t="s">
        <v>509</v>
      </c>
      <c r="D238" s="297" t="s">
        <v>510</v>
      </c>
      <c r="E238" s="298" t="s">
        <v>1287</v>
      </c>
      <c r="F238" s="299" t="s">
        <v>25</v>
      </c>
      <c r="G238" s="316">
        <v>3000</v>
      </c>
      <c r="H238" s="334"/>
      <c r="I238" s="281">
        <v>3000</v>
      </c>
      <c r="J238" s="282">
        <v>3000</v>
      </c>
      <c r="K238" s="282">
        <v>3000</v>
      </c>
      <c r="L238" s="282">
        <v>3000</v>
      </c>
      <c r="M238" s="282">
        <v>3000</v>
      </c>
      <c r="N238" s="282">
        <v>3000</v>
      </c>
      <c r="O238" s="282">
        <v>3000</v>
      </c>
      <c r="P238" s="282">
        <v>3000</v>
      </c>
      <c r="Q238" s="282">
        <v>3000</v>
      </c>
      <c r="R238" s="282">
        <v>3000</v>
      </c>
      <c r="S238" s="282">
        <v>3000</v>
      </c>
      <c r="T238" s="282">
        <v>3000</v>
      </c>
      <c r="U238" s="282">
        <v>3000</v>
      </c>
      <c r="V238" s="282">
        <v>3000</v>
      </c>
      <c r="W238" s="282">
        <v>3000</v>
      </c>
      <c r="X238" s="282">
        <v>3000</v>
      </c>
      <c r="Y238" s="282">
        <v>3000</v>
      </c>
      <c r="Z238" s="282">
        <v>3000</v>
      </c>
      <c r="AA238" s="282">
        <v>3000</v>
      </c>
      <c r="AB238" s="282">
        <v>3000</v>
      </c>
      <c r="AC238" s="282">
        <v>3000</v>
      </c>
      <c r="AD238" s="282">
        <v>3000</v>
      </c>
      <c r="AE238" s="282">
        <v>3000</v>
      </c>
      <c r="AF238" s="282">
        <v>3000</v>
      </c>
      <c r="AG238" s="282">
        <v>3000</v>
      </c>
      <c r="AH238" s="282">
        <v>3000</v>
      </c>
      <c r="AI238" s="282">
        <v>3000</v>
      </c>
      <c r="AJ238" s="282">
        <v>3000</v>
      </c>
      <c r="AK238" s="282">
        <v>3000</v>
      </c>
      <c r="AL238" s="282">
        <v>3000</v>
      </c>
      <c r="AM238" s="282">
        <v>3000</v>
      </c>
      <c r="AN238" s="282">
        <v>3000</v>
      </c>
      <c r="AO238" s="282">
        <v>3000</v>
      </c>
      <c r="AP238" s="282">
        <v>3000</v>
      </c>
      <c r="AQ238" s="283">
        <v>3000</v>
      </c>
    </row>
    <row r="239" spans="2:43" ht="19.95" customHeight="1" x14ac:dyDescent="0.4">
      <c r="B239" s="296">
        <v>236</v>
      </c>
      <c r="C239" s="297" t="s">
        <v>511</v>
      </c>
      <c r="D239" s="297" t="s">
        <v>512</v>
      </c>
      <c r="E239" s="298" t="s">
        <v>1288</v>
      </c>
      <c r="F239" s="299" t="s">
        <v>25</v>
      </c>
      <c r="G239" s="316">
        <v>300</v>
      </c>
      <c r="H239" s="334"/>
      <c r="I239" s="281">
        <v>300</v>
      </c>
      <c r="J239" s="282">
        <v>300</v>
      </c>
      <c r="K239" s="282">
        <v>300</v>
      </c>
      <c r="L239" s="282">
        <v>300</v>
      </c>
      <c r="M239" s="282">
        <v>300</v>
      </c>
      <c r="N239" s="282">
        <v>300</v>
      </c>
      <c r="O239" s="282">
        <v>300</v>
      </c>
      <c r="P239" s="282">
        <v>300</v>
      </c>
      <c r="Q239" s="282">
        <v>300</v>
      </c>
      <c r="R239" s="282">
        <v>300</v>
      </c>
      <c r="S239" s="282">
        <v>300</v>
      </c>
      <c r="T239" s="282">
        <v>300</v>
      </c>
      <c r="U239" s="282">
        <v>300</v>
      </c>
      <c r="V239" s="282">
        <v>300</v>
      </c>
      <c r="W239" s="282">
        <v>300</v>
      </c>
      <c r="X239" s="282">
        <v>300</v>
      </c>
      <c r="Y239" s="282">
        <v>300</v>
      </c>
      <c r="Z239" s="282">
        <v>300</v>
      </c>
      <c r="AA239" s="282">
        <v>300</v>
      </c>
      <c r="AB239" s="282">
        <v>300</v>
      </c>
      <c r="AC239" s="282">
        <v>300</v>
      </c>
      <c r="AD239" s="282">
        <v>300</v>
      </c>
      <c r="AE239" s="282">
        <v>300</v>
      </c>
      <c r="AF239" s="282">
        <v>300</v>
      </c>
      <c r="AG239" s="282">
        <v>300</v>
      </c>
      <c r="AH239" s="282">
        <v>300</v>
      </c>
      <c r="AI239" s="282">
        <v>300</v>
      </c>
      <c r="AJ239" s="282">
        <v>300</v>
      </c>
      <c r="AK239" s="282">
        <v>300</v>
      </c>
      <c r="AL239" s="282">
        <v>300</v>
      </c>
      <c r="AM239" s="282">
        <v>300</v>
      </c>
      <c r="AN239" s="282">
        <v>300</v>
      </c>
      <c r="AO239" s="282">
        <v>300</v>
      </c>
      <c r="AP239" s="282">
        <v>300</v>
      </c>
      <c r="AQ239" s="283">
        <v>300</v>
      </c>
    </row>
    <row r="240" spans="2:43" ht="19.95" customHeight="1" x14ac:dyDescent="0.4">
      <c r="B240" s="296">
        <v>237</v>
      </c>
      <c r="C240" s="297" t="s">
        <v>513</v>
      </c>
      <c r="D240" s="297" t="s">
        <v>514</v>
      </c>
      <c r="E240" s="298" t="s">
        <v>1290</v>
      </c>
      <c r="F240" s="299"/>
      <c r="G240" s="311" t="s">
        <v>1289</v>
      </c>
      <c r="H240" s="334" t="s">
        <v>2477</v>
      </c>
      <c r="I240" s="312" t="str">
        <f>'3_운전방안(3)'!$F$7</f>
        <v>0 / Disabled</v>
      </c>
      <c r="J240" s="313" t="str">
        <f>'3_운전방안(3)'!$F$8</f>
        <v>0 / Disabled</v>
      </c>
      <c r="K240" s="313" t="str">
        <f>'3_운전방안(3)'!$F$9</f>
        <v>0 / Disabled</v>
      </c>
      <c r="L240" s="313" t="str">
        <f>'3_운전방안(3)'!$F$10</f>
        <v>0 / Disabled</v>
      </c>
      <c r="M240" s="313" t="str">
        <f>'3_운전방안(3)'!$F$11</f>
        <v>0 / Disabled</v>
      </c>
      <c r="N240" s="313" t="str">
        <f>'3_운전방안(3)'!$F$12</f>
        <v>0 / Disabled</v>
      </c>
      <c r="O240" s="313" t="str">
        <f>'3_운전방안(3)'!$F$13</f>
        <v>0 / Disabled</v>
      </c>
      <c r="P240" s="313" t="str">
        <f>'3_운전방안(3)'!$F$14</f>
        <v>0 / Disabled</v>
      </c>
      <c r="Q240" s="313" t="str">
        <f>'3_운전방안(3)'!$F$15</f>
        <v>0 / Disabled</v>
      </c>
      <c r="R240" s="313" t="str">
        <f>'3_운전방안(3)'!$F$16</f>
        <v>0 / Disabled</v>
      </c>
      <c r="S240" s="313" t="str">
        <f>'3_운전방안(3)'!$F$17</f>
        <v>0 / Disabled</v>
      </c>
      <c r="T240" s="313" t="str">
        <f>'3_운전방안(3)'!$F$18</f>
        <v>0 / Disabled</v>
      </c>
      <c r="U240" s="313" t="str">
        <f>'3_운전방안(3)'!$F$19</f>
        <v>0 / Disabled</v>
      </c>
      <c r="V240" s="313" t="str">
        <f>'3_운전방안(3)'!$F$20</f>
        <v>0 / Disabled</v>
      </c>
      <c r="W240" s="313" t="str">
        <f>'3_운전방안(3)'!$F$21</f>
        <v>0 / Disabled</v>
      </c>
      <c r="X240" s="313" t="str">
        <f>'3_운전방안(3)'!$F$22</f>
        <v>0 / Disabled</v>
      </c>
      <c r="Y240" s="313" t="str">
        <f>'3_운전방안(3)'!$F$23</f>
        <v>0 / Disabled</v>
      </c>
      <c r="Z240" s="313" t="str">
        <f>'3_운전방안(3)'!$F$24</f>
        <v>0 / Disabled</v>
      </c>
      <c r="AA240" s="313" t="str">
        <f>'3_운전방안(3)'!$F$25</f>
        <v>0 / Disabled</v>
      </c>
      <c r="AB240" s="313" t="str">
        <f>'3_운전방안(3)'!$F$26</f>
        <v>0 / Disabled</v>
      </c>
      <c r="AC240" s="313" t="str">
        <f>'3_운전방안(3)'!$F$27</f>
        <v>0 / Disabled</v>
      </c>
      <c r="AD240" s="313" t="str">
        <f>'3_운전방안(3)'!$F$28</f>
        <v>0 / Disabled</v>
      </c>
      <c r="AE240" s="313" t="str">
        <f>'3_운전방안(3)'!$F$29</f>
        <v>0 / Disabled</v>
      </c>
      <c r="AF240" s="313" t="str">
        <f>'3_운전방안(3)'!$F$30</f>
        <v>0 / Disabled</v>
      </c>
      <c r="AG240" s="313" t="str">
        <f>'3_운전방안(3)'!$F$31</f>
        <v>0 / Disabled</v>
      </c>
      <c r="AH240" s="313" t="str">
        <f>'3_운전방안(3)'!$F$32</f>
        <v>0 / Disabled</v>
      </c>
      <c r="AI240" s="313" t="str">
        <f>'3_운전방안(3)'!$F$33</f>
        <v>0 / Disabled</v>
      </c>
      <c r="AJ240" s="313" t="str">
        <f>'3_운전방안(3)'!$F$34</f>
        <v>0 / Disabled</v>
      </c>
      <c r="AK240" s="313" t="str">
        <f>'3_운전방안(3)'!$F$35</f>
        <v>0 / Disabled</v>
      </c>
      <c r="AL240" s="313" t="str">
        <f>'3_운전방안(3)'!$F$36</f>
        <v>0 / Disabled</v>
      </c>
      <c r="AM240" s="313" t="str">
        <f>'3_운전방안(3)'!$F$37</f>
        <v>0 / Disabled</v>
      </c>
      <c r="AN240" s="313" t="str">
        <f>'3_운전방안(3)'!$F$38</f>
        <v>0 / Disabled</v>
      </c>
      <c r="AO240" s="313" t="str">
        <f>'3_운전방안(3)'!$F$39</f>
        <v>0 / Disabled</v>
      </c>
      <c r="AP240" s="313" t="str">
        <f>'3_운전방안(3)'!$F$40</f>
        <v>0 / Disabled</v>
      </c>
      <c r="AQ240" s="314" t="str">
        <f>'3_운전방안(3)'!$F$41</f>
        <v>0 / Disabled</v>
      </c>
    </row>
    <row r="241" spans="2:43" ht="19.95" customHeight="1" x14ac:dyDescent="0.4">
      <c r="B241" s="296">
        <v>238</v>
      </c>
      <c r="C241" s="297" t="s">
        <v>515</v>
      </c>
      <c r="D241" s="297" t="s">
        <v>516</v>
      </c>
      <c r="E241" s="298" t="s">
        <v>1291</v>
      </c>
      <c r="F241" s="299" t="s">
        <v>64</v>
      </c>
      <c r="G241" s="305">
        <v>10</v>
      </c>
      <c r="H241" s="506" t="s">
        <v>2478</v>
      </c>
      <c r="I241" s="307">
        <f>'3_운전방안(3)'!$G$7</f>
        <v>2.5</v>
      </c>
      <c r="J241" s="308">
        <f>'3_운전방안(3)'!$G$8</f>
        <v>2.5</v>
      </c>
      <c r="K241" s="308">
        <f>'3_운전방안(3)'!$G$9</f>
        <v>2.5</v>
      </c>
      <c r="L241" s="308">
        <f>'3_운전방안(3)'!$G$10</f>
        <v>2.5</v>
      </c>
      <c r="M241" s="308">
        <f>'3_운전방안(3)'!$G$11</f>
        <v>2.5</v>
      </c>
      <c r="N241" s="308">
        <f>'3_운전방안(3)'!$G$12</f>
        <v>2.5</v>
      </c>
      <c r="O241" s="308">
        <f>'3_운전방안(3)'!$G$13</f>
        <v>2.5</v>
      </c>
      <c r="P241" s="308">
        <f>'3_운전방안(3)'!$G$14</f>
        <v>2.5</v>
      </c>
      <c r="Q241" s="308">
        <f>'3_운전방안(3)'!$G$15</f>
        <v>2.5</v>
      </c>
      <c r="R241" s="308">
        <f>'3_운전방안(3)'!$G$16</f>
        <v>2.5</v>
      </c>
      <c r="S241" s="308">
        <f>'3_운전방안(3)'!$G$17</f>
        <v>2.5</v>
      </c>
      <c r="T241" s="308">
        <f>'3_운전방안(3)'!$G$18</f>
        <v>2.5</v>
      </c>
      <c r="U241" s="308">
        <f>'3_운전방안(3)'!$G$19</f>
        <v>2.5</v>
      </c>
      <c r="V241" s="308">
        <f>'3_운전방안(3)'!$G$20</f>
        <v>2.5</v>
      </c>
      <c r="W241" s="308">
        <f>'3_운전방안(3)'!$G$21</f>
        <v>2.5</v>
      </c>
      <c r="X241" s="308">
        <f>'3_운전방안(3)'!$G$22</f>
        <v>2.5</v>
      </c>
      <c r="Y241" s="308">
        <f>'3_운전방안(3)'!$G$23</f>
        <v>2.5</v>
      </c>
      <c r="Z241" s="308">
        <f>'3_운전방안(3)'!$G$24</f>
        <v>2.5</v>
      </c>
      <c r="AA241" s="308">
        <f>'3_운전방안(3)'!$G$25</f>
        <v>2.5</v>
      </c>
      <c r="AB241" s="308">
        <f>'3_운전방안(3)'!$G$26</f>
        <v>2.5</v>
      </c>
      <c r="AC241" s="308">
        <f>'3_운전방안(3)'!$G$27</f>
        <v>2.5</v>
      </c>
      <c r="AD241" s="308">
        <f>'3_운전방안(3)'!$G$28</f>
        <v>2.5</v>
      </c>
      <c r="AE241" s="308">
        <f>'3_운전방안(3)'!$G$29</f>
        <v>2.5</v>
      </c>
      <c r="AF241" s="308">
        <f>'3_운전방안(3)'!$G$30</f>
        <v>2.5</v>
      </c>
      <c r="AG241" s="308">
        <f>'3_운전방안(3)'!$G$31</f>
        <v>2.5</v>
      </c>
      <c r="AH241" s="308">
        <f>'3_운전방안(3)'!$G$32</f>
        <v>2.5</v>
      </c>
      <c r="AI241" s="308">
        <f>'3_운전방안(3)'!$G$33</f>
        <v>2.5</v>
      </c>
      <c r="AJ241" s="308">
        <f>'3_운전방안(3)'!$G$34</f>
        <v>2.5</v>
      </c>
      <c r="AK241" s="308">
        <f>'3_운전방안(3)'!$G$35</f>
        <v>2.5</v>
      </c>
      <c r="AL241" s="308">
        <f>'3_운전방안(3)'!$G$36</f>
        <v>2.5</v>
      </c>
      <c r="AM241" s="308">
        <f>'3_운전방안(3)'!$G$37</f>
        <v>2.5</v>
      </c>
      <c r="AN241" s="308">
        <f>'3_운전방안(3)'!$G$38</f>
        <v>2.5</v>
      </c>
      <c r="AO241" s="308">
        <f>'3_운전방안(3)'!$G$39</f>
        <v>2.5</v>
      </c>
      <c r="AP241" s="308">
        <f>'3_운전방안(3)'!$G$40</f>
        <v>2.5</v>
      </c>
      <c r="AQ241" s="309">
        <f>'3_운전방안(3)'!$G$41</f>
        <v>2.5</v>
      </c>
    </row>
    <row r="242" spans="2:43" ht="19.95" customHeight="1" thickBot="1" x14ac:dyDescent="0.45">
      <c r="B242" s="320">
        <v>239</v>
      </c>
      <c r="C242" s="321" t="s">
        <v>517</v>
      </c>
      <c r="D242" s="321" t="s">
        <v>518</v>
      </c>
      <c r="E242" s="322" t="s">
        <v>1292</v>
      </c>
      <c r="F242" s="323" t="s">
        <v>64</v>
      </c>
      <c r="G242" s="505">
        <v>50</v>
      </c>
      <c r="H242" s="450" t="s">
        <v>2479</v>
      </c>
      <c r="I242" s="484">
        <f>'3_운전방안(3)'!$H$7</f>
        <v>38.011780579373834</v>
      </c>
      <c r="J242" s="485">
        <f>'3_운전방안(3)'!$H$8</f>
        <v>38.011780579373834</v>
      </c>
      <c r="K242" s="485">
        <f>'3_운전방안(3)'!$H$9</f>
        <v>50</v>
      </c>
      <c r="L242" s="485">
        <f>'3_운전방안(3)'!$H$10</f>
        <v>50</v>
      </c>
      <c r="M242" s="485">
        <f>'3_운전방안(3)'!$H$11</f>
        <v>50</v>
      </c>
      <c r="N242" s="485">
        <f>'3_운전방안(3)'!$H$12</f>
        <v>50</v>
      </c>
      <c r="O242" s="485">
        <f>'3_운전방안(3)'!$H$13</f>
        <v>50</v>
      </c>
      <c r="P242" s="485">
        <f>'3_운전방안(3)'!$H$14</f>
        <v>50</v>
      </c>
      <c r="Q242" s="485">
        <f>'3_운전방안(3)'!$H$15</f>
        <v>50</v>
      </c>
      <c r="R242" s="485">
        <f>'3_운전방안(3)'!$H$16</f>
        <v>50</v>
      </c>
      <c r="S242" s="485">
        <f>'3_운전방안(3)'!$H$17</f>
        <v>50</v>
      </c>
      <c r="T242" s="485">
        <f>'3_운전방안(3)'!$H$18</f>
        <v>50</v>
      </c>
      <c r="U242" s="485">
        <f>'3_운전방안(3)'!$H$19</f>
        <v>50</v>
      </c>
      <c r="V242" s="485">
        <f>'3_운전방안(3)'!$H$20</f>
        <v>50</v>
      </c>
      <c r="W242" s="485">
        <f>'3_운전방안(3)'!$H$21</f>
        <v>50</v>
      </c>
      <c r="X242" s="485">
        <f>'3_운전방안(3)'!$H$22</f>
        <v>50</v>
      </c>
      <c r="Y242" s="485">
        <f>'3_운전방안(3)'!$H$23</f>
        <v>50</v>
      </c>
      <c r="Z242" s="485">
        <f>'3_운전방안(3)'!$H$24</f>
        <v>50</v>
      </c>
      <c r="AA242" s="485">
        <f>'3_운전방안(3)'!$H$25</f>
        <v>50</v>
      </c>
      <c r="AB242" s="485">
        <f>'3_운전방안(3)'!$H$26</f>
        <v>50</v>
      </c>
      <c r="AC242" s="485">
        <f>'3_운전방안(3)'!$H$27</f>
        <v>50</v>
      </c>
      <c r="AD242" s="485">
        <f>'3_운전방안(3)'!$H$28</f>
        <v>50</v>
      </c>
      <c r="AE242" s="485">
        <f>'3_운전방안(3)'!$H$29</f>
        <v>50</v>
      </c>
      <c r="AF242" s="485">
        <f>'3_운전방안(3)'!$H$30</f>
        <v>50</v>
      </c>
      <c r="AG242" s="485">
        <f>'3_운전방안(3)'!$H$31</f>
        <v>50</v>
      </c>
      <c r="AH242" s="485">
        <f>'3_운전방안(3)'!$H$32</f>
        <v>50</v>
      </c>
      <c r="AI242" s="485">
        <f>'3_운전방안(3)'!$H$33</f>
        <v>50</v>
      </c>
      <c r="AJ242" s="485">
        <f>'3_운전방안(3)'!$H$34</f>
        <v>50</v>
      </c>
      <c r="AK242" s="485">
        <f>'3_운전방안(3)'!$H$35</f>
        <v>50</v>
      </c>
      <c r="AL242" s="485">
        <f>'3_운전방안(3)'!$H$36</f>
        <v>50</v>
      </c>
      <c r="AM242" s="485">
        <f>'3_운전방안(3)'!$H$37</f>
        <v>50</v>
      </c>
      <c r="AN242" s="485">
        <f>'3_운전방안(3)'!$H$38</f>
        <v>50</v>
      </c>
      <c r="AO242" s="485">
        <f>'3_운전방안(3)'!$H$39</f>
        <v>50</v>
      </c>
      <c r="AP242" s="485">
        <f>'3_운전방안(3)'!$H$40</f>
        <v>50</v>
      </c>
      <c r="AQ242" s="486">
        <f>'3_운전방안(3)'!$H$41</f>
        <v>50</v>
      </c>
    </row>
    <row r="243" spans="2:43" ht="19.95" customHeight="1" x14ac:dyDescent="0.4">
      <c r="B243" s="290">
        <v>240</v>
      </c>
      <c r="C243" s="291" t="s">
        <v>519</v>
      </c>
      <c r="D243" s="291" t="s">
        <v>520</v>
      </c>
      <c r="E243" s="292" t="s">
        <v>1293</v>
      </c>
      <c r="F243" s="293" t="s">
        <v>12</v>
      </c>
      <c r="G243" s="507">
        <v>0</v>
      </c>
      <c r="H243" s="508" t="s">
        <v>2480</v>
      </c>
      <c r="I243" s="536">
        <f>'1_Drive및Motor정보'!$W$7</f>
        <v>88.049106287495022</v>
      </c>
      <c r="J243" s="537">
        <f>'1_Drive및Motor정보'!$W$8</f>
        <v>88.049106287495022</v>
      </c>
      <c r="K243" s="537">
        <f>'1_Drive및Motor정보'!$W$9</f>
        <v>0</v>
      </c>
      <c r="L243" s="537">
        <f>'1_Drive및Motor정보'!$W$10</f>
        <v>0</v>
      </c>
      <c r="M243" s="537">
        <f>'1_Drive및Motor정보'!$W$11</f>
        <v>0</v>
      </c>
      <c r="N243" s="537">
        <f>'1_Drive및Motor정보'!$W$12</f>
        <v>0</v>
      </c>
      <c r="O243" s="537">
        <f>'1_Drive및Motor정보'!$W$13</f>
        <v>0</v>
      </c>
      <c r="P243" s="537">
        <f>'1_Drive및Motor정보'!$W$14</f>
        <v>0</v>
      </c>
      <c r="Q243" s="537">
        <f>'1_Drive및Motor정보'!$W$15</f>
        <v>0</v>
      </c>
      <c r="R243" s="537">
        <f>'1_Drive및Motor정보'!$W$16</f>
        <v>0</v>
      </c>
      <c r="S243" s="537">
        <f>'1_Drive및Motor정보'!$W$17</f>
        <v>0</v>
      </c>
      <c r="T243" s="537">
        <f>'1_Drive및Motor정보'!$W$18</f>
        <v>0</v>
      </c>
      <c r="U243" s="537">
        <f>'1_Drive및Motor정보'!$W$19</f>
        <v>0</v>
      </c>
      <c r="V243" s="537">
        <f>'1_Drive및Motor정보'!$W$20</f>
        <v>0</v>
      </c>
      <c r="W243" s="537">
        <f>'1_Drive및Motor정보'!$W$21</f>
        <v>0</v>
      </c>
      <c r="X243" s="537">
        <f>'1_Drive및Motor정보'!$W$22</f>
        <v>0</v>
      </c>
      <c r="Y243" s="537">
        <f>'1_Drive및Motor정보'!$W$23</f>
        <v>0</v>
      </c>
      <c r="Z243" s="537">
        <f>'1_Drive및Motor정보'!$W$24</f>
        <v>0</v>
      </c>
      <c r="AA243" s="537">
        <f>'1_Drive및Motor정보'!$W$25</f>
        <v>0</v>
      </c>
      <c r="AB243" s="537">
        <f>'1_Drive및Motor정보'!$W$26</f>
        <v>0</v>
      </c>
      <c r="AC243" s="537">
        <f>'1_Drive및Motor정보'!$W$27</f>
        <v>0</v>
      </c>
      <c r="AD243" s="537">
        <f>'1_Drive및Motor정보'!$W$28</f>
        <v>0</v>
      </c>
      <c r="AE243" s="537">
        <f>'1_Drive및Motor정보'!$W$29</f>
        <v>0</v>
      </c>
      <c r="AF243" s="537">
        <f>'1_Drive및Motor정보'!$W$30</f>
        <v>0</v>
      </c>
      <c r="AG243" s="537">
        <f>'1_Drive및Motor정보'!$W$31</f>
        <v>0</v>
      </c>
      <c r="AH243" s="537">
        <f>'1_Drive및Motor정보'!$W$32</f>
        <v>0</v>
      </c>
      <c r="AI243" s="537">
        <f>'1_Drive및Motor정보'!$W$33</f>
        <v>0</v>
      </c>
      <c r="AJ243" s="537">
        <f>'1_Drive및Motor정보'!$W$34</f>
        <v>0</v>
      </c>
      <c r="AK243" s="537">
        <f>'1_Drive및Motor정보'!$W$35</f>
        <v>0</v>
      </c>
      <c r="AL243" s="537">
        <f>'1_Drive및Motor정보'!$W$36</f>
        <v>0</v>
      </c>
      <c r="AM243" s="537">
        <f>'1_Drive및Motor정보'!$W$37</f>
        <v>0</v>
      </c>
      <c r="AN243" s="537">
        <f>'1_Drive및Motor정보'!$W$38</f>
        <v>0</v>
      </c>
      <c r="AO243" s="537">
        <f>'1_Drive및Motor정보'!$W$39</f>
        <v>0</v>
      </c>
      <c r="AP243" s="537">
        <f>'1_Drive및Motor정보'!$W$40</f>
        <v>0</v>
      </c>
      <c r="AQ243" s="538">
        <f>'1_Drive및Motor정보'!$W$41</f>
        <v>0</v>
      </c>
    </row>
    <row r="244" spans="2:43" ht="19.95" customHeight="1" x14ac:dyDescent="0.4">
      <c r="B244" s="296">
        <v>241</v>
      </c>
      <c r="C244" s="297" t="s">
        <v>521</v>
      </c>
      <c r="D244" s="297" t="s">
        <v>522</v>
      </c>
      <c r="E244" s="298" t="s">
        <v>1294</v>
      </c>
      <c r="F244" s="299" t="s">
        <v>25</v>
      </c>
      <c r="G244" s="510">
        <v>30</v>
      </c>
      <c r="H244" s="511"/>
      <c r="I244" s="476">
        <v>30</v>
      </c>
      <c r="J244" s="477">
        <v>30</v>
      </c>
      <c r="K244" s="477">
        <v>30</v>
      </c>
      <c r="L244" s="477">
        <v>30</v>
      </c>
      <c r="M244" s="477">
        <v>30</v>
      </c>
      <c r="N244" s="477">
        <v>30</v>
      </c>
      <c r="O244" s="477">
        <v>30</v>
      </c>
      <c r="P244" s="477">
        <v>30</v>
      </c>
      <c r="Q244" s="477">
        <v>30</v>
      </c>
      <c r="R244" s="477">
        <v>30</v>
      </c>
      <c r="S244" s="477">
        <v>30</v>
      </c>
      <c r="T244" s="477">
        <v>30</v>
      </c>
      <c r="U244" s="477">
        <v>30</v>
      </c>
      <c r="V244" s="477">
        <v>30</v>
      </c>
      <c r="W244" s="477">
        <v>30</v>
      </c>
      <c r="X244" s="477">
        <v>30</v>
      </c>
      <c r="Y244" s="477">
        <v>30</v>
      </c>
      <c r="Z244" s="477">
        <v>30</v>
      </c>
      <c r="AA244" s="477">
        <v>30</v>
      </c>
      <c r="AB244" s="477">
        <v>30</v>
      </c>
      <c r="AC244" s="477">
        <v>30</v>
      </c>
      <c r="AD244" s="477">
        <v>30</v>
      </c>
      <c r="AE244" s="477">
        <v>30</v>
      </c>
      <c r="AF244" s="477">
        <v>30</v>
      </c>
      <c r="AG244" s="477">
        <v>30</v>
      </c>
      <c r="AH244" s="477">
        <v>30</v>
      </c>
      <c r="AI244" s="477">
        <v>30</v>
      </c>
      <c r="AJ244" s="477">
        <v>30</v>
      </c>
      <c r="AK244" s="477">
        <v>30</v>
      </c>
      <c r="AL244" s="477">
        <v>30</v>
      </c>
      <c r="AM244" s="477">
        <v>30</v>
      </c>
      <c r="AN244" s="477">
        <v>30</v>
      </c>
      <c r="AO244" s="477">
        <v>30</v>
      </c>
      <c r="AP244" s="477">
        <v>30</v>
      </c>
      <c r="AQ244" s="433">
        <v>30</v>
      </c>
    </row>
    <row r="245" spans="2:43" ht="19.95" customHeight="1" x14ac:dyDescent="0.4">
      <c r="B245" s="296">
        <v>242</v>
      </c>
      <c r="C245" s="297" t="s">
        <v>523</v>
      </c>
      <c r="D245" s="297" t="s">
        <v>524</v>
      </c>
      <c r="E245" s="298" t="s">
        <v>1295</v>
      </c>
      <c r="F245" s="299" t="s">
        <v>488</v>
      </c>
      <c r="G245" s="333">
        <v>100</v>
      </c>
      <c r="H245" s="306"/>
      <c r="I245" s="399">
        <v>100</v>
      </c>
      <c r="J245" s="400">
        <v>100</v>
      </c>
      <c r="K245" s="400">
        <v>100</v>
      </c>
      <c r="L245" s="400">
        <v>100</v>
      </c>
      <c r="M245" s="400">
        <v>100</v>
      </c>
      <c r="N245" s="400">
        <v>100</v>
      </c>
      <c r="O245" s="400">
        <v>100</v>
      </c>
      <c r="P245" s="400">
        <v>100</v>
      </c>
      <c r="Q245" s="400">
        <v>100</v>
      </c>
      <c r="R245" s="400">
        <v>100</v>
      </c>
      <c r="S245" s="400">
        <v>100</v>
      </c>
      <c r="T245" s="400">
        <v>100</v>
      </c>
      <c r="U245" s="400">
        <v>100</v>
      </c>
      <c r="V245" s="400">
        <v>100</v>
      </c>
      <c r="W245" s="400">
        <v>100</v>
      </c>
      <c r="X245" s="400">
        <v>100</v>
      </c>
      <c r="Y245" s="400">
        <v>100</v>
      </c>
      <c r="Z245" s="400">
        <v>100</v>
      </c>
      <c r="AA245" s="400">
        <v>100</v>
      </c>
      <c r="AB245" s="400">
        <v>100</v>
      </c>
      <c r="AC245" s="400">
        <v>100</v>
      </c>
      <c r="AD245" s="400">
        <v>100</v>
      </c>
      <c r="AE245" s="400">
        <v>100</v>
      </c>
      <c r="AF245" s="400">
        <v>100</v>
      </c>
      <c r="AG245" s="400">
        <v>100</v>
      </c>
      <c r="AH245" s="400">
        <v>100</v>
      </c>
      <c r="AI245" s="400">
        <v>100</v>
      </c>
      <c r="AJ245" s="400">
        <v>100</v>
      </c>
      <c r="AK245" s="400">
        <v>100</v>
      </c>
      <c r="AL245" s="400">
        <v>100</v>
      </c>
      <c r="AM245" s="400">
        <v>100</v>
      </c>
      <c r="AN245" s="400">
        <v>100</v>
      </c>
      <c r="AO245" s="400">
        <v>100</v>
      </c>
      <c r="AP245" s="400">
        <v>100</v>
      </c>
      <c r="AQ245" s="401">
        <v>100</v>
      </c>
    </row>
    <row r="246" spans="2:43" ht="19.95" customHeight="1" x14ac:dyDescent="0.4">
      <c r="B246" s="728">
        <v>243</v>
      </c>
      <c r="C246" s="729" t="s">
        <v>525</v>
      </c>
      <c r="D246" s="729" t="s">
        <v>211</v>
      </c>
      <c r="E246" s="730" t="s">
        <v>1132</v>
      </c>
      <c r="F246" s="731" t="s">
        <v>25</v>
      </c>
      <c r="G246" s="510">
        <v>0</v>
      </c>
      <c r="H246" s="511"/>
      <c r="I246" s="476">
        <v>0</v>
      </c>
      <c r="J246" s="477">
        <v>0</v>
      </c>
      <c r="K246" s="477">
        <v>0</v>
      </c>
      <c r="L246" s="477">
        <v>0</v>
      </c>
      <c r="M246" s="477">
        <v>0</v>
      </c>
      <c r="N246" s="477">
        <v>0</v>
      </c>
      <c r="O246" s="477">
        <v>0</v>
      </c>
      <c r="P246" s="477">
        <v>0</v>
      </c>
      <c r="Q246" s="477">
        <v>0</v>
      </c>
      <c r="R246" s="477">
        <v>0</v>
      </c>
      <c r="S246" s="477">
        <v>0</v>
      </c>
      <c r="T246" s="477">
        <v>0</v>
      </c>
      <c r="U246" s="477">
        <v>0</v>
      </c>
      <c r="V246" s="477">
        <v>0</v>
      </c>
      <c r="W246" s="477">
        <v>0</v>
      </c>
      <c r="X246" s="477">
        <v>0</v>
      </c>
      <c r="Y246" s="477">
        <v>0</v>
      </c>
      <c r="Z246" s="477">
        <v>0</v>
      </c>
      <c r="AA246" s="477">
        <v>0</v>
      </c>
      <c r="AB246" s="477">
        <v>0</v>
      </c>
      <c r="AC246" s="477">
        <v>0</v>
      </c>
      <c r="AD246" s="477">
        <v>0</v>
      </c>
      <c r="AE246" s="477">
        <v>0</v>
      </c>
      <c r="AF246" s="477">
        <v>0</v>
      </c>
      <c r="AG246" s="477">
        <v>0</v>
      </c>
      <c r="AH246" s="477">
        <v>0</v>
      </c>
      <c r="AI246" s="477">
        <v>0</v>
      </c>
      <c r="AJ246" s="477">
        <v>0</v>
      </c>
      <c r="AK246" s="477">
        <v>0</v>
      </c>
      <c r="AL246" s="477">
        <v>0</v>
      </c>
      <c r="AM246" s="477">
        <v>0</v>
      </c>
      <c r="AN246" s="477">
        <v>0</v>
      </c>
      <c r="AO246" s="477">
        <v>0</v>
      </c>
      <c r="AP246" s="477">
        <v>0</v>
      </c>
      <c r="AQ246" s="433">
        <v>0</v>
      </c>
    </row>
    <row r="247" spans="2:43" ht="19.95" customHeight="1" x14ac:dyDescent="0.4">
      <c r="B247" s="296">
        <v>244</v>
      </c>
      <c r="C247" s="297" t="s">
        <v>526</v>
      </c>
      <c r="D247" s="297" t="s">
        <v>527</v>
      </c>
      <c r="E247" s="298" t="s">
        <v>1296</v>
      </c>
      <c r="F247" s="299" t="s">
        <v>7</v>
      </c>
      <c r="G247" s="379">
        <v>0</v>
      </c>
      <c r="H247" s="301" t="s">
        <v>2482</v>
      </c>
      <c r="I247" s="386">
        <v>0</v>
      </c>
      <c r="J247" s="387">
        <v>0</v>
      </c>
      <c r="K247" s="387">
        <v>0</v>
      </c>
      <c r="L247" s="387">
        <v>0</v>
      </c>
      <c r="M247" s="387">
        <v>0</v>
      </c>
      <c r="N247" s="387">
        <v>0</v>
      </c>
      <c r="O247" s="387">
        <v>0</v>
      </c>
      <c r="P247" s="387">
        <v>0</v>
      </c>
      <c r="Q247" s="387">
        <v>0</v>
      </c>
      <c r="R247" s="387">
        <v>0</v>
      </c>
      <c r="S247" s="387">
        <v>0</v>
      </c>
      <c r="T247" s="387">
        <v>0</v>
      </c>
      <c r="U247" s="387">
        <v>0</v>
      </c>
      <c r="V247" s="387">
        <v>0</v>
      </c>
      <c r="W247" s="387">
        <v>0</v>
      </c>
      <c r="X247" s="387">
        <v>0</v>
      </c>
      <c r="Y247" s="387">
        <v>0</v>
      </c>
      <c r="Z247" s="387">
        <v>0</v>
      </c>
      <c r="AA247" s="387">
        <v>0</v>
      </c>
      <c r="AB247" s="387">
        <v>0</v>
      </c>
      <c r="AC247" s="387">
        <v>0</v>
      </c>
      <c r="AD247" s="387">
        <v>0</v>
      </c>
      <c r="AE247" s="387">
        <v>0</v>
      </c>
      <c r="AF247" s="387">
        <v>0</v>
      </c>
      <c r="AG247" s="387">
        <v>0</v>
      </c>
      <c r="AH247" s="387">
        <v>0</v>
      </c>
      <c r="AI247" s="387">
        <v>0</v>
      </c>
      <c r="AJ247" s="387">
        <v>0</v>
      </c>
      <c r="AK247" s="387">
        <v>0</v>
      </c>
      <c r="AL247" s="387">
        <v>0</v>
      </c>
      <c r="AM247" s="387">
        <v>0</v>
      </c>
      <c r="AN247" s="387">
        <v>0</v>
      </c>
      <c r="AO247" s="387">
        <v>0</v>
      </c>
      <c r="AP247" s="387">
        <v>0</v>
      </c>
      <c r="AQ247" s="388">
        <v>0</v>
      </c>
    </row>
    <row r="248" spans="2:43" ht="19.95" customHeight="1" x14ac:dyDescent="0.4">
      <c r="B248" s="296">
        <v>245</v>
      </c>
      <c r="C248" s="297" t="s">
        <v>528</v>
      </c>
      <c r="D248" s="297" t="s">
        <v>529</v>
      </c>
      <c r="E248" s="298" t="s">
        <v>1297</v>
      </c>
      <c r="F248" s="299" t="s">
        <v>64</v>
      </c>
      <c r="G248" s="316">
        <v>75</v>
      </c>
      <c r="H248" s="334" t="s">
        <v>2483</v>
      </c>
      <c r="I248" s="281">
        <v>75</v>
      </c>
      <c r="J248" s="282">
        <v>75</v>
      </c>
      <c r="K248" s="282">
        <v>75</v>
      </c>
      <c r="L248" s="282">
        <v>75</v>
      </c>
      <c r="M248" s="282">
        <v>75</v>
      </c>
      <c r="N248" s="282">
        <v>75</v>
      </c>
      <c r="O248" s="282">
        <v>75</v>
      </c>
      <c r="P248" s="282">
        <v>75</v>
      </c>
      <c r="Q248" s="282">
        <v>75</v>
      </c>
      <c r="R248" s="282">
        <v>75</v>
      </c>
      <c r="S248" s="282">
        <v>75</v>
      </c>
      <c r="T248" s="282">
        <v>75</v>
      </c>
      <c r="U248" s="282">
        <v>75</v>
      </c>
      <c r="V248" s="282">
        <v>75</v>
      </c>
      <c r="W248" s="282">
        <v>75</v>
      </c>
      <c r="X248" s="282">
        <v>75</v>
      </c>
      <c r="Y248" s="282">
        <v>75</v>
      </c>
      <c r="Z248" s="282">
        <v>75</v>
      </c>
      <c r="AA248" s="282">
        <v>75</v>
      </c>
      <c r="AB248" s="282">
        <v>75</v>
      </c>
      <c r="AC248" s="282">
        <v>75</v>
      </c>
      <c r="AD248" s="282">
        <v>75</v>
      </c>
      <c r="AE248" s="282">
        <v>75</v>
      </c>
      <c r="AF248" s="282">
        <v>75</v>
      </c>
      <c r="AG248" s="282">
        <v>75</v>
      </c>
      <c r="AH248" s="282">
        <v>75</v>
      </c>
      <c r="AI248" s="282">
        <v>75</v>
      </c>
      <c r="AJ248" s="282">
        <v>75</v>
      </c>
      <c r="AK248" s="282">
        <v>75</v>
      </c>
      <c r="AL248" s="282">
        <v>75</v>
      </c>
      <c r="AM248" s="282">
        <v>75</v>
      </c>
      <c r="AN248" s="282">
        <v>75</v>
      </c>
      <c r="AO248" s="282">
        <v>75</v>
      </c>
      <c r="AP248" s="282">
        <v>75</v>
      </c>
      <c r="AQ248" s="283">
        <v>75</v>
      </c>
    </row>
    <row r="249" spans="2:43" ht="19.95" customHeight="1" x14ac:dyDescent="0.4">
      <c r="B249" s="296">
        <v>246</v>
      </c>
      <c r="C249" s="297" t="s">
        <v>530</v>
      </c>
      <c r="D249" s="297" t="s">
        <v>531</v>
      </c>
      <c r="E249" s="298" t="s">
        <v>1298</v>
      </c>
      <c r="F249" s="299" t="s">
        <v>12</v>
      </c>
      <c r="G249" s="379">
        <v>0</v>
      </c>
      <c r="H249" s="301"/>
      <c r="I249" s="386">
        <v>0</v>
      </c>
      <c r="J249" s="387">
        <v>0</v>
      </c>
      <c r="K249" s="387">
        <v>0</v>
      </c>
      <c r="L249" s="387">
        <v>0</v>
      </c>
      <c r="M249" s="387">
        <v>0</v>
      </c>
      <c r="N249" s="387">
        <v>0</v>
      </c>
      <c r="O249" s="387">
        <v>0</v>
      </c>
      <c r="P249" s="387">
        <v>0</v>
      </c>
      <c r="Q249" s="387">
        <v>0</v>
      </c>
      <c r="R249" s="387">
        <v>0</v>
      </c>
      <c r="S249" s="387">
        <v>0</v>
      </c>
      <c r="T249" s="387">
        <v>0</v>
      </c>
      <c r="U249" s="387">
        <v>0</v>
      </c>
      <c r="V249" s="387">
        <v>0</v>
      </c>
      <c r="W249" s="387">
        <v>0</v>
      </c>
      <c r="X249" s="387">
        <v>0</v>
      </c>
      <c r="Y249" s="387">
        <v>0</v>
      </c>
      <c r="Z249" s="387">
        <v>0</v>
      </c>
      <c r="AA249" s="387">
        <v>0</v>
      </c>
      <c r="AB249" s="387">
        <v>0</v>
      </c>
      <c r="AC249" s="387">
        <v>0</v>
      </c>
      <c r="AD249" s="387">
        <v>0</v>
      </c>
      <c r="AE249" s="387">
        <v>0</v>
      </c>
      <c r="AF249" s="387">
        <v>0</v>
      </c>
      <c r="AG249" s="387">
        <v>0</v>
      </c>
      <c r="AH249" s="387">
        <v>0</v>
      </c>
      <c r="AI249" s="387">
        <v>0</v>
      </c>
      <c r="AJ249" s="387">
        <v>0</v>
      </c>
      <c r="AK249" s="387">
        <v>0</v>
      </c>
      <c r="AL249" s="387">
        <v>0</v>
      </c>
      <c r="AM249" s="387">
        <v>0</v>
      </c>
      <c r="AN249" s="387">
        <v>0</v>
      </c>
      <c r="AO249" s="387">
        <v>0</v>
      </c>
      <c r="AP249" s="387">
        <v>0</v>
      </c>
      <c r="AQ249" s="388">
        <v>0</v>
      </c>
    </row>
    <row r="250" spans="2:43" ht="19.95" customHeight="1" x14ac:dyDescent="0.4">
      <c r="B250" s="296">
        <v>247</v>
      </c>
      <c r="C250" s="297" t="s">
        <v>532</v>
      </c>
      <c r="D250" s="297" t="s">
        <v>533</v>
      </c>
      <c r="E250" s="298" t="s">
        <v>1299</v>
      </c>
      <c r="F250" s="299" t="s">
        <v>488</v>
      </c>
      <c r="G250" s="510">
        <v>0</v>
      </c>
      <c r="H250" s="511"/>
      <c r="I250" s="476">
        <v>0</v>
      </c>
      <c r="J250" s="477">
        <v>0</v>
      </c>
      <c r="K250" s="477">
        <v>0</v>
      </c>
      <c r="L250" s="477">
        <v>0</v>
      </c>
      <c r="M250" s="477">
        <v>0</v>
      </c>
      <c r="N250" s="477">
        <v>0</v>
      </c>
      <c r="O250" s="477">
        <v>0</v>
      </c>
      <c r="P250" s="477">
        <v>0</v>
      </c>
      <c r="Q250" s="477">
        <v>0</v>
      </c>
      <c r="R250" s="477">
        <v>0</v>
      </c>
      <c r="S250" s="477">
        <v>0</v>
      </c>
      <c r="T250" s="477">
        <v>0</v>
      </c>
      <c r="U250" s="477">
        <v>0</v>
      </c>
      <c r="V250" s="477">
        <v>0</v>
      </c>
      <c r="W250" s="477">
        <v>0</v>
      </c>
      <c r="X250" s="477">
        <v>0</v>
      </c>
      <c r="Y250" s="477">
        <v>0</v>
      </c>
      <c r="Z250" s="477">
        <v>0</v>
      </c>
      <c r="AA250" s="477">
        <v>0</v>
      </c>
      <c r="AB250" s="477">
        <v>0</v>
      </c>
      <c r="AC250" s="477">
        <v>0</v>
      </c>
      <c r="AD250" s="477">
        <v>0</v>
      </c>
      <c r="AE250" s="477">
        <v>0</v>
      </c>
      <c r="AF250" s="477">
        <v>0</v>
      </c>
      <c r="AG250" s="477">
        <v>0</v>
      </c>
      <c r="AH250" s="477">
        <v>0</v>
      </c>
      <c r="AI250" s="477">
        <v>0</v>
      </c>
      <c r="AJ250" s="477">
        <v>0</v>
      </c>
      <c r="AK250" s="477">
        <v>0</v>
      </c>
      <c r="AL250" s="477">
        <v>0</v>
      </c>
      <c r="AM250" s="477">
        <v>0</v>
      </c>
      <c r="AN250" s="477">
        <v>0</v>
      </c>
      <c r="AO250" s="477">
        <v>0</v>
      </c>
      <c r="AP250" s="477">
        <v>0</v>
      </c>
      <c r="AQ250" s="433">
        <v>0</v>
      </c>
    </row>
    <row r="251" spans="2:43" ht="19.95" customHeight="1" x14ac:dyDescent="0.4">
      <c r="B251" s="296">
        <v>248</v>
      </c>
      <c r="C251" s="297" t="s">
        <v>534</v>
      </c>
      <c r="D251" s="297" t="s">
        <v>535</v>
      </c>
      <c r="E251" s="298" t="s">
        <v>1300</v>
      </c>
      <c r="F251" s="299" t="s">
        <v>488</v>
      </c>
      <c r="G251" s="311">
        <v>100</v>
      </c>
      <c r="H251" s="1039" t="s">
        <v>2484</v>
      </c>
      <c r="I251" s="312">
        <f>'3_운전방안(3)'!$I$7</f>
        <v>0</v>
      </c>
      <c r="J251" s="313">
        <f>'3_운전방안(3)'!$I$8</f>
        <v>0</v>
      </c>
      <c r="K251" s="313">
        <f>'3_운전방안(3)'!$I$9</f>
        <v>0</v>
      </c>
      <c r="L251" s="313">
        <f>'3_운전방안(3)'!$I$10</f>
        <v>0</v>
      </c>
      <c r="M251" s="313">
        <f>'3_운전방안(3)'!$I$11</f>
        <v>0</v>
      </c>
      <c r="N251" s="313">
        <f>'3_운전방안(3)'!$I$12</f>
        <v>0</v>
      </c>
      <c r="O251" s="313">
        <f>'3_운전방안(3)'!$I$13</f>
        <v>0</v>
      </c>
      <c r="P251" s="313">
        <f>'3_운전방안(3)'!$I$14</f>
        <v>0</v>
      </c>
      <c r="Q251" s="313">
        <f>'3_운전방안(3)'!$I$15</f>
        <v>0</v>
      </c>
      <c r="R251" s="313">
        <f>'3_운전방안(3)'!$I$16</f>
        <v>0</v>
      </c>
      <c r="S251" s="313">
        <f>'3_운전방안(3)'!$I$17</f>
        <v>0</v>
      </c>
      <c r="T251" s="313">
        <f>'3_운전방안(3)'!$I$18</f>
        <v>0</v>
      </c>
      <c r="U251" s="313">
        <f>'3_운전방안(3)'!$I$19</f>
        <v>0</v>
      </c>
      <c r="V251" s="313">
        <f>'3_운전방안(3)'!$I$20</f>
        <v>0</v>
      </c>
      <c r="W251" s="313">
        <f>'3_운전방안(3)'!$I$21</f>
        <v>0</v>
      </c>
      <c r="X251" s="313">
        <f>'3_운전방안(3)'!$I$22</f>
        <v>0</v>
      </c>
      <c r="Y251" s="313">
        <f>'3_운전방안(3)'!$I$23</f>
        <v>0</v>
      </c>
      <c r="Z251" s="313">
        <f>'3_운전방안(3)'!$I$24</f>
        <v>0</v>
      </c>
      <c r="AA251" s="313">
        <f>'3_운전방안(3)'!$I$25</f>
        <v>0</v>
      </c>
      <c r="AB251" s="313">
        <f>'3_운전방안(3)'!$I$26</f>
        <v>0</v>
      </c>
      <c r="AC251" s="313">
        <f>'3_운전방안(3)'!$I$27</f>
        <v>0</v>
      </c>
      <c r="AD251" s="313">
        <f>'3_운전방안(3)'!$I$28</f>
        <v>0</v>
      </c>
      <c r="AE251" s="313">
        <f>'3_운전방안(3)'!$I$29</f>
        <v>0</v>
      </c>
      <c r="AF251" s="313">
        <f>'3_운전방안(3)'!$I$30</f>
        <v>0</v>
      </c>
      <c r="AG251" s="313">
        <f>'3_운전방안(3)'!$I$31</f>
        <v>0</v>
      </c>
      <c r="AH251" s="313">
        <f>'3_운전방안(3)'!$I$32</f>
        <v>0</v>
      </c>
      <c r="AI251" s="313">
        <f>'3_운전방안(3)'!$I$33</f>
        <v>0</v>
      </c>
      <c r="AJ251" s="313">
        <f>'3_운전방안(3)'!$I$34</f>
        <v>0</v>
      </c>
      <c r="AK251" s="313">
        <f>'3_운전방안(3)'!$I$35</f>
        <v>0</v>
      </c>
      <c r="AL251" s="313">
        <f>'3_운전방안(3)'!$I$36</f>
        <v>0</v>
      </c>
      <c r="AM251" s="313">
        <f>'3_운전방안(3)'!$I$37</f>
        <v>0</v>
      </c>
      <c r="AN251" s="313">
        <f>'3_운전방안(3)'!$I$38</f>
        <v>0</v>
      </c>
      <c r="AO251" s="313">
        <f>'3_운전방안(3)'!$I$39</f>
        <v>0</v>
      </c>
      <c r="AP251" s="313">
        <f>'3_운전방안(3)'!$I$40</f>
        <v>0</v>
      </c>
      <c r="AQ251" s="314">
        <f>'3_운전방안(3)'!$I$41</f>
        <v>0</v>
      </c>
    </row>
    <row r="252" spans="2:43" ht="19.95" customHeight="1" x14ac:dyDescent="0.4">
      <c r="B252" s="296">
        <v>249</v>
      </c>
      <c r="C252" s="297" t="s">
        <v>536</v>
      </c>
      <c r="D252" s="297" t="s">
        <v>537</v>
      </c>
      <c r="E252" s="298" t="s">
        <v>1301</v>
      </c>
      <c r="F252" s="299" t="s">
        <v>488</v>
      </c>
      <c r="G252" s="311">
        <v>100</v>
      </c>
      <c r="H252" s="1040"/>
      <c r="I252" s="312">
        <f>'3_운전방안(3)'!$J$7</f>
        <v>0</v>
      </c>
      <c r="J252" s="313">
        <f>'3_운전방안(3)'!$J$8</f>
        <v>0</v>
      </c>
      <c r="K252" s="313">
        <f>'3_운전방안(3)'!$J$9</f>
        <v>100</v>
      </c>
      <c r="L252" s="313">
        <f>'3_운전방안(3)'!$J$10</f>
        <v>100</v>
      </c>
      <c r="M252" s="313">
        <f>'3_운전방안(3)'!$J$11</f>
        <v>100</v>
      </c>
      <c r="N252" s="313">
        <f>'3_운전방안(3)'!$J$12</f>
        <v>100</v>
      </c>
      <c r="O252" s="313">
        <f>'3_운전방안(3)'!$J$13</f>
        <v>100</v>
      </c>
      <c r="P252" s="313">
        <f>'3_운전방안(3)'!$J$14</f>
        <v>100</v>
      </c>
      <c r="Q252" s="313">
        <f>'3_운전방안(3)'!$J$15</f>
        <v>100</v>
      </c>
      <c r="R252" s="313">
        <f>'3_운전방안(3)'!$J$16</f>
        <v>100</v>
      </c>
      <c r="S252" s="313">
        <f>'3_운전방안(3)'!$J$17</f>
        <v>100</v>
      </c>
      <c r="T252" s="313">
        <f>'3_운전방안(3)'!$J$18</f>
        <v>100</v>
      </c>
      <c r="U252" s="313">
        <f>'3_운전방안(3)'!$J$19</f>
        <v>100</v>
      </c>
      <c r="V252" s="313">
        <f>'3_운전방안(3)'!$J$20</f>
        <v>100</v>
      </c>
      <c r="W252" s="313">
        <f>'3_운전방안(3)'!$J$21</f>
        <v>100</v>
      </c>
      <c r="X252" s="313">
        <f>'3_운전방안(3)'!$J$22</f>
        <v>100</v>
      </c>
      <c r="Y252" s="313">
        <f>'3_운전방안(3)'!$J$23</f>
        <v>100</v>
      </c>
      <c r="Z252" s="313">
        <f>'3_운전방안(3)'!$J$24</f>
        <v>100</v>
      </c>
      <c r="AA252" s="313">
        <f>'3_운전방안(3)'!$J$25</f>
        <v>100</v>
      </c>
      <c r="AB252" s="313">
        <f>'3_운전방안(3)'!$J$26</f>
        <v>100</v>
      </c>
      <c r="AC252" s="313">
        <f>'3_운전방안(3)'!$J$27</f>
        <v>100</v>
      </c>
      <c r="AD252" s="313">
        <f>'3_운전방안(3)'!$J$28</f>
        <v>100</v>
      </c>
      <c r="AE252" s="313">
        <f>'3_운전방안(3)'!$J$29</f>
        <v>100</v>
      </c>
      <c r="AF252" s="313">
        <f>'3_운전방안(3)'!$J$30</f>
        <v>100</v>
      </c>
      <c r="AG252" s="313">
        <f>'3_운전방안(3)'!$J$31</f>
        <v>100</v>
      </c>
      <c r="AH252" s="313">
        <f>'3_운전방안(3)'!$J$32</f>
        <v>100</v>
      </c>
      <c r="AI252" s="313">
        <f>'3_운전방안(3)'!$J$33</f>
        <v>100</v>
      </c>
      <c r="AJ252" s="313">
        <f>'3_운전방안(3)'!$J$34</f>
        <v>100</v>
      </c>
      <c r="AK252" s="313">
        <f>'3_운전방안(3)'!$J$35</f>
        <v>100</v>
      </c>
      <c r="AL252" s="313">
        <f>'3_운전방안(3)'!$J$36</f>
        <v>100</v>
      </c>
      <c r="AM252" s="313">
        <f>'3_운전방안(3)'!$J$37</f>
        <v>100</v>
      </c>
      <c r="AN252" s="313">
        <f>'3_운전방안(3)'!$J$38</f>
        <v>100</v>
      </c>
      <c r="AO252" s="313">
        <f>'3_운전방안(3)'!$J$39</f>
        <v>100</v>
      </c>
      <c r="AP252" s="313">
        <f>'3_운전방안(3)'!$J$40</f>
        <v>100</v>
      </c>
      <c r="AQ252" s="314">
        <f>'3_운전방안(3)'!$J$41</f>
        <v>100</v>
      </c>
    </row>
    <row r="253" spans="2:43" ht="19.95" customHeight="1" x14ac:dyDescent="0.4">
      <c r="B253" s="296">
        <v>250</v>
      </c>
      <c r="C253" s="297" t="s">
        <v>538</v>
      </c>
      <c r="D253" s="297" t="s">
        <v>539</v>
      </c>
      <c r="E253" s="298" t="s">
        <v>1302</v>
      </c>
      <c r="F253" s="299"/>
      <c r="G253" s="316" t="s">
        <v>61</v>
      </c>
      <c r="H253" s="334"/>
      <c r="I253" s="281" t="s">
        <v>61</v>
      </c>
      <c r="J253" s="282" t="s">
        <v>61</v>
      </c>
      <c r="K253" s="282" t="s">
        <v>61</v>
      </c>
      <c r="L253" s="282" t="s">
        <v>61</v>
      </c>
      <c r="M253" s="282" t="s">
        <v>61</v>
      </c>
      <c r="N253" s="282" t="s">
        <v>61</v>
      </c>
      <c r="O253" s="282" t="s">
        <v>61</v>
      </c>
      <c r="P253" s="282" t="s">
        <v>61</v>
      </c>
      <c r="Q253" s="282" t="s">
        <v>61</v>
      </c>
      <c r="R253" s="282" t="s">
        <v>61</v>
      </c>
      <c r="S253" s="282" t="s">
        <v>61</v>
      </c>
      <c r="T253" s="282" t="s">
        <v>61</v>
      </c>
      <c r="U253" s="282" t="s">
        <v>61</v>
      </c>
      <c r="V253" s="282" t="s">
        <v>61</v>
      </c>
      <c r="W253" s="282" t="s">
        <v>61</v>
      </c>
      <c r="X253" s="282" t="s">
        <v>61</v>
      </c>
      <c r="Y253" s="282" t="s">
        <v>61</v>
      </c>
      <c r="Z253" s="282" t="s">
        <v>61</v>
      </c>
      <c r="AA253" s="282" t="s">
        <v>61</v>
      </c>
      <c r="AB253" s="282" t="s">
        <v>61</v>
      </c>
      <c r="AC253" s="282" t="s">
        <v>61</v>
      </c>
      <c r="AD253" s="282" t="s">
        <v>61</v>
      </c>
      <c r="AE253" s="282" t="s">
        <v>61</v>
      </c>
      <c r="AF253" s="282" t="s">
        <v>61</v>
      </c>
      <c r="AG253" s="282" t="s">
        <v>61</v>
      </c>
      <c r="AH253" s="282" t="s">
        <v>61</v>
      </c>
      <c r="AI253" s="282" t="s">
        <v>61</v>
      </c>
      <c r="AJ253" s="282" t="s">
        <v>61</v>
      </c>
      <c r="AK253" s="282" t="s">
        <v>61</v>
      </c>
      <c r="AL253" s="282" t="s">
        <v>61</v>
      </c>
      <c r="AM253" s="282" t="s">
        <v>61</v>
      </c>
      <c r="AN253" s="282" t="s">
        <v>61</v>
      </c>
      <c r="AO253" s="282" t="s">
        <v>61</v>
      </c>
      <c r="AP253" s="282" t="s">
        <v>61</v>
      </c>
      <c r="AQ253" s="283" t="s">
        <v>61</v>
      </c>
    </row>
    <row r="254" spans="2:43" ht="19.95" customHeight="1" x14ac:dyDescent="0.4">
      <c r="B254" s="296">
        <v>251</v>
      </c>
      <c r="C254" s="297" t="s">
        <v>540</v>
      </c>
      <c r="D254" s="297" t="s">
        <v>541</v>
      </c>
      <c r="E254" s="298" t="s">
        <v>1303</v>
      </c>
      <c r="F254" s="299" t="s">
        <v>7</v>
      </c>
      <c r="G254" s="333">
        <v>0</v>
      </c>
      <c r="H254" s="306"/>
      <c r="I254" s="399">
        <v>0</v>
      </c>
      <c r="J254" s="400">
        <v>0</v>
      </c>
      <c r="K254" s="400">
        <v>0</v>
      </c>
      <c r="L254" s="400">
        <v>0</v>
      </c>
      <c r="M254" s="400">
        <v>0</v>
      </c>
      <c r="N254" s="400">
        <v>0</v>
      </c>
      <c r="O254" s="400">
        <v>0</v>
      </c>
      <c r="P254" s="400">
        <v>0</v>
      </c>
      <c r="Q254" s="400">
        <v>0</v>
      </c>
      <c r="R254" s="400">
        <v>0</v>
      </c>
      <c r="S254" s="400">
        <v>0</v>
      </c>
      <c r="T254" s="400">
        <v>0</v>
      </c>
      <c r="U254" s="400">
        <v>0</v>
      </c>
      <c r="V254" s="400">
        <v>0</v>
      </c>
      <c r="W254" s="400">
        <v>0</v>
      </c>
      <c r="X254" s="400">
        <v>0</v>
      </c>
      <c r="Y254" s="400">
        <v>0</v>
      </c>
      <c r="Z254" s="400">
        <v>0</v>
      </c>
      <c r="AA254" s="400">
        <v>0</v>
      </c>
      <c r="AB254" s="400">
        <v>0</v>
      </c>
      <c r="AC254" s="400">
        <v>0</v>
      </c>
      <c r="AD254" s="400">
        <v>0</v>
      </c>
      <c r="AE254" s="400">
        <v>0</v>
      </c>
      <c r="AF254" s="400">
        <v>0</v>
      </c>
      <c r="AG254" s="400">
        <v>0</v>
      </c>
      <c r="AH254" s="400">
        <v>0</v>
      </c>
      <c r="AI254" s="400">
        <v>0</v>
      </c>
      <c r="AJ254" s="400">
        <v>0</v>
      </c>
      <c r="AK254" s="400">
        <v>0</v>
      </c>
      <c r="AL254" s="400">
        <v>0</v>
      </c>
      <c r="AM254" s="400">
        <v>0</v>
      </c>
      <c r="AN254" s="400">
        <v>0</v>
      </c>
      <c r="AO254" s="400">
        <v>0</v>
      </c>
      <c r="AP254" s="400">
        <v>0</v>
      </c>
      <c r="AQ254" s="401">
        <v>0</v>
      </c>
    </row>
    <row r="255" spans="2:43" ht="19.95" customHeight="1" x14ac:dyDescent="0.4">
      <c r="B255" s="296">
        <v>252</v>
      </c>
      <c r="C255" s="297" t="s">
        <v>542</v>
      </c>
      <c r="D255" s="297" t="s">
        <v>543</v>
      </c>
      <c r="E255" s="298" t="s">
        <v>1304</v>
      </c>
      <c r="F255" s="299" t="s">
        <v>7</v>
      </c>
      <c r="G255" s="333">
        <v>0</v>
      </c>
      <c r="H255" s="306"/>
      <c r="I255" s="399">
        <v>0</v>
      </c>
      <c r="J255" s="400">
        <v>0</v>
      </c>
      <c r="K255" s="400">
        <v>0</v>
      </c>
      <c r="L255" s="400">
        <v>0</v>
      </c>
      <c r="M255" s="400">
        <v>0</v>
      </c>
      <c r="N255" s="400">
        <v>0</v>
      </c>
      <c r="O255" s="400">
        <v>0</v>
      </c>
      <c r="P255" s="400">
        <v>0</v>
      </c>
      <c r="Q255" s="400">
        <v>0</v>
      </c>
      <c r="R255" s="400">
        <v>0</v>
      </c>
      <c r="S255" s="400">
        <v>0</v>
      </c>
      <c r="T255" s="400">
        <v>0</v>
      </c>
      <c r="U255" s="400">
        <v>0</v>
      </c>
      <c r="V255" s="400">
        <v>0</v>
      </c>
      <c r="W255" s="400">
        <v>0</v>
      </c>
      <c r="X255" s="400">
        <v>0</v>
      </c>
      <c r="Y255" s="400">
        <v>0</v>
      </c>
      <c r="Z255" s="400">
        <v>0</v>
      </c>
      <c r="AA255" s="400">
        <v>0</v>
      </c>
      <c r="AB255" s="400">
        <v>0</v>
      </c>
      <c r="AC255" s="400">
        <v>0</v>
      </c>
      <c r="AD255" s="400">
        <v>0</v>
      </c>
      <c r="AE255" s="400">
        <v>0</v>
      </c>
      <c r="AF255" s="400">
        <v>0</v>
      </c>
      <c r="AG255" s="400">
        <v>0</v>
      </c>
      <c r="AH255" s="400">
        <v>0</v>
      </c>
      <c r="AI255" s="400">
        <v>0</v>
      </c>
      <c r="AJ255" s="400">
        <v>0</v>
      </c>
      <c r="AK255" s="400">
        <v>0</v>
      </c>
      <c r="AL255" s="400">
        <v>0</v>
      </c>
      <c r="AM255" s="400">
        <v>0</v>
      </c>
      <c r="AN255" s="400">
        <v>0</v>
      </c>
      <c r="AO255" s="400">
        <v>0</v>
      </c>
      <c r="AP255" s="400">
        <v>0</v>
      </c>
      <c r="AQ255" s="401">
        <v>0</v>
      </c>
    </row>
    <row r="256" spans="2:43" ht="19.95" customHeight="1" x14ac:dyDescent="0.4">
      <c r="B256" s="296">
        <v>253</v>
      </c>
      <c r="C256" s="297" t="s">
        <v>544</v>
      </c>
      <c r="D256" s="297" t="s">
        <v>211</v>
      </c>
      <c r="E256" s="298" t="s">
        <v>1132</v>
      </c>
      <c r="F256" s="299" t="s">
        <v>25</v>
      </c>
      <c r="G256" s="510">
        <v>0</v>
      </c>
      <c r="H256" s="511"/>
      <c r="I256" s="476">
        <v>0</v>
      </c>
      <c r="J256" s="477">
        <v>0</v>
      </c>
      <c r="K256" s="477">
        <v>0</v>
      </c>
      <c r="L256" s="477">
        <v>0</v>
      </c>
      <c r="M256" s="477">
        <v>0</v>
      </c>
      <c r="N256" s="477">
        <v>0</v>
      </c>
      <c r="O256" s="477">
        <v>0</v>
      </c>
      <c r="P256" s="477">
        <v>0</v>
      </c>
      <c r="Q256" s="477">
        <v>0</v>
      </c>
      <c r="R256" s="477">
        <v>0</v>
      </c>
      <c r="S256" s="477">
        <v>0</v>
      </c>
      <c r="T256" s="477">
        <v>0</v>
      </c>
      <c r="U256" s="477">
        <v>0</v>
      </c>
      <c r="V256" s="477">
        <v>0</v>
      </c>
      <c r="W256" s="477">
        <v>0</v>
      </c>
      <c r="X256" s="477">
        <v>0</v>
      </c>
      <c r="Y256" s="477">
        <v>0</v>
      </c>
      <c r="Z256" s="477">
        <v>0</v>
      </c>
      <c r="AA256" s="477">
        <v>0</v>
      </c>
      <c r="AB256" s="477">
        <v>0</v>
      </c>
      <c r="AC256" s="477">
        <v>0</v>
      </c>
      <c r="AD256" s="477">
        <v>0</v>
      </c>
      <c r="AE256" s="477">
        <v>0</v>
      </c>
      <c r="AF256" s="477">
        <v>0</v>
      </c>
      <c r="AG256" s="477">
        <v>0</v>
      </c>
      <c r="AH256" s="477">
        <v>0</v>
      </c>
      <c r="AI256" s="477">
        <v>0</v>
      </c>
      <c r="AJ256" s="477">
        <v>0</v>
      </c>
      <c r="AK256" s="477">
        <v>0</v>
      </c>
      <c r="AL256" s="477">
        <v>0</v>
      </c>
      <c r="AM256" s="477">
        <v>0</v>
      </c>
      <c r="AN256" s="477">
        <v>0</v>
      </c>
      <c r="AO256" s="477">
        <v>0</v>
      </c>
      <c r="AP256" s="477">
        <v>0</v>
      </c>
      <c r="AQ256" s="433">
        <v>0</v>
      </c>
    </row>
    <row r="257" spans="2:43" ht="19.95" customHeight="1" x14ac:dyDescent="0.4">
      <c r="B257" s="296">
        <v>254</v>
      </c>
      <c r="C257" s="297" t="s">
        <v>545</v>
      </c>
      <c r="D257" s="297" t="s">
        <v>546</v>
      </c>
      <c r="E257" s="298" t="s">
        <v>1305</v>
      </c>
      <c r="F257" s="299" t="s">
        <v>488</v>
      </c>
      <c r="G257" s="305">
        <v>0</v>
      </c>
      <c r="H257" s="306" t="s">
        <v>2489</v>
      </c>
      <c r="I257" s="307">
        <f>'3_운전방안(3)'!$K$7</f>
        <v>10</v>
      </c>
      <c r="J257" s="308">
        <f>'3_운전방안(3)'!$K$8</f>
        <v>10</v>
      </c>
      <c r="K257" s="308">
        <f>'3_운전방안(3)'!$K$9</f>
        <v>15</v>
      </c>
      <c r="L257" s="308">
        <f>'3_운전방안(3)'!$K$10</f>
        <v>15</v>
      </c>
      <c r="M257" s="308">
        <f>'3_운전방안(3)'!$K$11</f>
        <v>15</v>
      </c>
      <c r="N257" s="308">
        <f>'3_운전방안(3)'!$K$12</f>
        <v>15</v>
      </c>
      <c r="O257" s="308">
        <f>'3_운전방안(3)'!$K$13</f>
        <v>15</v>
      </c>
      <c r="P257" s="308">
        <f>'3_운전방안(3)'!$K$14</f>
        <v>15</v>
      </c>
      <c r="Q257" s="308">
        <f>'3_운전방안(3)'!$K$15</f>
        <v>15</v>
      </c>
      <c r="R257" s="308">
        <f>'3_운전방안(3)'!$K$16</f>
        <v>15</v>
      </c>
      <c r="S257" s="308">
        <f>'3_운전방안(3)'!$K$17</f>
        <v>15</v>
      </c>
      <c r="T257" s="308">
        <f>'3_운전방안(3)'!$K$18</f>
        <v>15</v>
      </c>
      <c r="U257" s="308">
        <f>'3_운전방안(3)'!$K$19</f>
        <v>15</v>
      </c>
      <c r="V257" s="308">
        <f>'3_운전방안(3)'!$K$20</f>
        <v>15</v>
      </c>
      <c r="W257" s="308">
        <f>'3_운전방안(3)'!$K$21</f>
        <v>15</v>
      </c>
      <c r="X257" s="308">
        <f>'3_운전방안(3)'!$K$22</f>
        <v>15</v>
      </c>
      <c r="Y257" s="308">
        <f>'3_운전방안(3)'!$K$23</f>
        <v>15</v>
      </c>
      <c r="Z257" s="308">
        <f>'3_운전방안(3)'!$K$24</f>
        <v>15</v>
      </c>
      <c r="AA257" s="308">
        <f>'3_운전방안(3)'!$K$25</f>
        <v>15</v>
      </c>
      <c r="AB257" s="308">
        <f>'3_운전방안(3)'!$K$26</f>
        <v>15</v>
      </c>
      <c r="AC257" s="308">
        <f>'3_운전방안(3)'!$K$27</f>
        <v>15</v>
      </c>
      <c r="AD257" s="308">
        <f>'3_운전방안(3)'!$K$28</f>
        <v>15</v>
      </c>
      <c r="AE257" s="308">
        <f>'3_운전방안(3)'!$K$29</f>
        <v>15</v>
      </c>
      <c r="AF257" s="308">
        <f>'3_운전방안(3)'!$K$30</f>
        <v>15</v>
      </c>
      <c r="AG257" s="308">
        <f>'3_운전방안(3)'!$K$31</f>
        <v>15</v>
      </c>
      <c r="AH257" s="308">
        <f>'3_운전방안(3)'!$K$32</f>
        <v>15</v>
      </c>
      <c r="AI257" s="308">
        <f>'3_운전방안(3)'!$K$33</f>
        <v>15</v>
      </c>
      <c r="AJ257" s="308">
        <f>'3_운전방안(3)'!$K$34</f>
        <v>15</v>
      </c>
      <c r="AK257" s="308">
        <f>'3_운전방안(3)'!$K$35</f>
        <v>15</v>
      </c>
      <c r="AL257" s="308">
        <f>'3_운전방안(3)'!$K$36</f>
        <v>15</v>
      </c>
      <c r="AM257" s="308">
        <f>'3_운전방안(3)'!$K$37</f>
        <v>15</v>
      </c>
      <c r="AN257" s="308">
        <f>'3_운전방안(3)'!$K$38</f>
        <v>15</v>
      </c>
      <c r="AO257" s="308">
        <f>'3_운전방안(3)'!$K$39</f>
        <v>15</v>
      </c>
      <c r="AP257" s="308">
        <f>'3_운전방안(3)'!$K$40</f>
        <v>15</v>
      </c>
      <c r="AQ257" s="309">
        <f>'3_운전방안(3)'!$K$41</f>
        <v>15</v>
      </c>
    </row>
    <row r="258" spans="2:43" ht="19.95" customHeight="1" x14ac:dyDescent="0.4">
      <c r="B258" s="296">
        <v>255</v>
      </c>
      <c r="C258" s="297" t="s">
        <v>547</v>
      </c>
      <c r="D258" s="297" t="s">
        <v>211</v>
      </c>
      <c r="E258" s="298" t="s">
        <v>1132</v>
      </c>
      <c r="F258" s="299" t="s">
        <v>25</v>
      </c>
      <c r="G258" s="510">
        <v>0</v>
      </c>
      <c r="H258" s="511"/>
      <c r="I258" s="476">
        <v>0</v>
      </c>
      <c r="J258" s="477">
        <v>0</v>
      </c>
      <c r="K258" s="477">
        <v>0</v>
      </c>
      <c r="L258" s="477">
        <v>0</v>
      </c>
      <c r="M258" s="477">
        <v>0</v>
      </c>
      <c r="N258" s="477">
        <v>0</v>
      </c>
      <c r="O258" s="477">
        <v>0</v>
      </c>
      <c r="P258" s="477">
        <v>0</v>
      </c>
      <c r="Q258" s="477">
        <v>0</v>
      </c>
      <c r="R258" s="477">
        <v>0</v>
      </c>
      <c r="S258" s="477">
        <v>0</v>
      </c>
      <c r="T258" s="477">
        <v>0</v>
      </c>
      <c r="U258" s="477">
        <v>0</v>
      </c>
      <c r="V258" s="477">
        <v>0</v>
      </c>
      <c r="W258" s="477">
        <v>0</v>
      </c>
      <c r="X258" s="477">
        <v>0</v>
      </c>
      <c r="Y258" s="477">
        <v>0</v>
      </c>
      <c r="Z258" s="477">
        <v>0</v>
      </c>
      <c r="AA258" s="477">
        <v>0</v>
      </c>
      <c r="AB258" s="477">
        <v>0</v>
      </c>
      <c r="AC258" s="477">
        <v>0</v>
      </c>
      <c r="AD258" s="477">
        <v>0</v>
      </c>
      <c r="AE258" s="477">
        <v>0</v>
      </c>
      <c r="AF258" s="477">
        <v>0</v>
      </c>
      <c r="AG258" s="477">
        <v>0</v>
      </c>
      <c r="AH258" s="477">
        <v>0</v>
      </c>
      <c r="AI258" s="477">
        <v>0</v>
      </c>
      <c r="AJ258" s="477">
        <v>0</v>
      </c>
      <c r="AK258" s="477">
        <v>0</v>
      </c>
      <c r="AL258" s="477">
        <v>0</v>
      </c>
      <c r="AM258" s="477">
        <v>0</v>
      </c>
      <c r="AN258" s="477">
        <v>0</v>
      </c>
      <c r="AO258" s="477">
        <v>0</v>
      </c>
      <c r="AP258" s="477">
        <v>0</v>
      </c>
      <c r="AQ258" s="433">
        <v>0</v>
      </c>
    </row>
    <row r="259" spans="2:43" ht="19.95" customHeight="1" x14ac:dyDescent="0.4">
      <c r="B259" s="296">
        <v>256</v>
      </c>
      <c r="C259" s="297" t="s">
        <v>548</v>
      </c>
      <c r="D259" s="297" t="s">
        <v>549</v>
      </c>
      <c r="E259" s="298" t="s">
        <v>1306</v>
      </c>
      <c r="F259" s="299" t="s">
        <v>64</v>
      </c>
      <c r="G259" s="300">
        <v>40</v>
      </c>
      <c r="H259" s="301" t="s">
        <v>2519</v>
      </c>
      <c r="I259" s="302">
        <f>IF(I$633="1 / Connected", 20, 40)</f>
        <v>40</v>
      </c>
      <c r="J259" s="303">
        <f t="shared" ref="J259:AQ259" si="3">IF(J$633="1 / Connected", 20, 40)</f>
        <v>40</v>
      </c>
      <c r="K259" s="303">
        <f t="shared" si="3"/>
        <v>40</v>
      </c>
      <c r="L259" s="303">
        <f t="shared" si="3"/>
        <v>40</v>
      </c>
      <c r="M259" s="303">
        <f t="shared" si="3"/>
        <v>40</v>
      </c>
      <c r="N259" s="303">
        <f t="shared" si="3"/>
        <v>40</v>
      </c>
      <c r="O259" s="303">
        <f t="shared" si="3"/>
        <v>40</v>
      </c>
      <c r="P259" s="303">
        <f t="shared" si="3"/>
        <v>40</v>
      </c>
      <c r="Q259" s="303">
        <f t="shared" si="3"/>
        <v>40</v>
      </c>
      <c r="R259" s="303">
        <f t="shared" si="3"/>
        <v>40</v>
      </c>
      <c r="S259" s="303">
        <f t="shared" si="3"/>
        <v>40</v>
      </c>
      <c r="T259" s="303">
        <f t="shared" si="3"/>
        <v>40</v>
      </c>
      <c r="U259" s="303">
        <f t="shared" si="3"/>
        <v>40</v>
      </c>
      <c r="V259" s="303">
        <f t="shared" si="3"/>
        <v>40</v>
      </c>
      <c r="W259" s="303">
        <f t="shared" si="3"/>
        <v>40</v>
      </c>
      <c r="X259" s="303">
        <f t="shared" si="3"/>
        <v>40</v>
      </c>
      <c r="Y259" s="303">
        <f t="shared" si="3"/>
        <v>40</v>
      </c>
      <c r="Z259" s="303">
        <f t="shared" si="3"/>
        <v>40</v>
      </c>
      <c r="AA259" s="303">
        <f t="shared" si="3"/>
        <v>40</v>
      </c>
      <c r="AB259" s="303">
        <f t="shared" si="3"/>
        <v>40</v>
      </c>
      <c r="AC259" s="303">
        <f t="shared" si="3"/>
        <v>40</v>
      </c>
      <c r="AD259" s="303">
        <f t="shared" si="3"/>
        <v>40</v>
      </c>
      <c r="AE259" s="303">
        <f t="shared" si="3"/>
        <v>40</v>
      </c>
      <c r="AF259" s="303">
        <f t="shared" si="3"/>
        <v>40</v>
      </c>
      <c r="AG259" s="303">
        <f t="shared" si="3"/>
        <v>40</v>
      </c>
      <c r="AH259" s="303">
        <f t="shared" si="3"/>
        <v>40</v>
      </c>
      <c r="AI259" s="303">
        <f t="shared" si="3"/>
        <v>40</v>
      </c>
      <c r="AJ259" s="303">
        <f t="shared" si="3"/>
        <v>40</v>
      </c>
      <c r="AK259" s="303">
        <f t="shared" si="3"/>
        <v>40</v>
      </c>
      <c r="AL259" s="303">
        <f t="shared" si="3"/>
        <v>40</v>
      </c>
      <c r="AM259" s="303">
        <f t="shared" si="3"/>
        <v>40</v>
      </c>
      <c r="AN259" s="303">
        <f t="shared" si="3"/>
        <v>40</v>
      </c>
      <c r="AO259" s="303">
        <f t="shared" si="3"/>
        <v>40</v>
      </c>
      <c r="AP259" s="303">
        <f t="shared" si="3"/>
        <v>40</v>
      </c>
      <c r="AQ259" s="304">
        <f t="shared" si="3"/>
        <v>40</v>
      </c>
    </row>
    <row r="260" spans="2:43" ht="19.95" customHeight="1" x14ac:dyDescent="0.4">
      <c r="B260" s="296">
        <v>257</v>
      </c>
      <c r="C260" s="297" t="s">
        <v>550</v>
      </c>
      <c r="D260" s="297" t="s">
        <v>551</v>
      </c>
      <c r="E260" s="298" t="s">
        <v>1307</v>
      </c>
      <c r="F260" s="299" t="s">
        <v>488</v>
      </c>
      <c r="G260" s="333">
        <v>1.5</v>
      </c>
      <c r="H260" s="306"/>
      <c r="I260" s="399">
        <v>1.5</v>
      </c>
      <c r="J260" s="400">
        <v>1.5</v>
      </c>
      <c r="K260" s="400">
        <v>1.5</v>
      </c>
      <c r="L260" s="400">
        <v>1.5</v>
      </c>
      <c r="M260" s="400">
        <v>1.5</v>
      </c>
      <c r="N260" s="400">
        <v>1.5</v>
      </c>
      <c r="O260" s="400">
        <v>1.5</v>
      </c>
      <c r="P260" s="400">
        <v>1.5</v>
      </c>
      <c r="Q260" s="400">
        <v>1.5</v>
      </c>
      <c r="R260" s="400">
        <v>1.5</v>
      </c>
      <c r="S260" s="400">
        <v>1.5</v>
      </c>
      <c r="T260" s="400">
        <v>1.5</v>
      </c>
      <c r="U260" s="400">
        <v>1.5</v>
      </c>
      <c r="V260" s="400">
        <v>1.5</v>
      </c>
      <c r="W260" s="400">
        <v>1.5</v>
      </c>
      <c r="X260" s="400">
        <v>1.5</v>
      </c>
      <c r="Y260" s="400">
        <v>1.5</v>
      </c>
      <c r="Z260" s="400">
        <v>1.5</v>
      </c>
      <c r="AA260" s="400">
        <v>1.5</v>
      </c>
      <c r="AB260" s="400">
        <v>1.5</v>
      </c>
      <c r="AC260" s="400">
        <v>1.5</v>
      </c>
      <c r="AD260" s="400">
        <v>1.5</v>
      </c>
      <c r="AE260" s="400">
        <v>1.5</v>
      </c>
      <c r="AF260" s="400">
        <v>1.5</v>
      </c>
      <c r="AG260" s="400">
        <v>1.5</v>
      </c>
      <c r="AH260" s="400">
        <v>1.5</v>
      </c>
      <c r="AI260" s="400">
        <v>1.5</v>
      </c>
      <c r="AJ260" s="400">
        <v>1.5</v>
      </c>
      <c r="AK260" s="400">
        <v>1.5</v>
      </c>
      <c r="AL260" s="400">
        <v>1.5</v>
      </c>
      <c r="AM260" s="400">
        <v>1.5</v>
      </c>
      <c r="AN260" s="400">
        <v>1.5</v>
      </c>
      <c r="AO260" s="400">
        <v>1.5</v>
      </c>
      <c r="AP260" s="400">
        <v>1.5</v>
      </c>
      <c r="AQ260" s="401">
        <v>1.5</v>
      </c>
    </row>
    <row r="261" spans="2:43" ht="19.95" customHeight="1" x14ac:dyDescent="0.4">
      <c r="B261" s="296">
        <v>258</v>
      </c>
      <c r="C261" s="297" t="s">
        <v>552</v>
      </c>
      <c r="D261" s="297" t="s">
        <v>156</v>
      </c>
      <c r="E261" s="298" t="s">
        <v>1107</v>
      </c>
      <c r="F261" s="299" t="s">
        <v>64</v>
      </c>
      <c r="G261" s="305">
        <v>300</v>
      </c>
      <c r="H261" s="306" t="s">
        <v>2490</v>
      </c>
      <c r="I261" s="307">
        <f>'3_운전방안(3)'!$L$7</f>
        <v>200</v>
      </c>
      <c r="J261" s="308">
        <f>'3_운전방안(3)'!$L$8</f>
        <v>200</v>
      </c>
      <c r="K261" s="308">
        <f>'3_운전방안(3)'!$L$9</f>
        <v>200</v>
      </c>
      <c r="L261" s="308">
        <f>'3_운전방안(3)'!$L$10</f>
        <v>200</v>
      </c>
      <c r="M261" s="308">
        <f>'3_운전방안(3)'!$L$11</f>
        <v>200</v>
      </c>
      <c r="N261" s="308">
        <f>'3_운전방안(3)'!$L$12</f>
        <v>200</v>
      </c>
      <c r="O261" s="308">
        <f>'3_운전방안(3)'!$L$13</f>
        <v>200</v>
      </c>
      <c r="P261" s="308">
        <f>'3_운전방안(3)'!$L$14</f>
        <v>200</v>
      </c>
      <c r="Q261" s="308">
        <f>'3_운전방안(3)'!$L$15</f>
        <v>200</v>
      </c>
      <c r="R261" s="308">
        <f>'3_운전방안(3)'!$L$16</f>
        <v>200</v>
      </c>
      <c r="S261" s="308">
        <f>'3_운전방안(3)'!$L$17</f>
        <v>200</v>
      </c>
      <c r="T261" s="308">
        <f>'3_운전방안(3)'!$L$18</f>
        <v>200</v>
      </c>
      <c r="U261" s="308">
        <f>'3_운전방안(3)'!$L$19</f>
        <v>200</v>
      </c>
      <c r="V261" s="308">
        <f>'3_운전방안(3)'!$L$20</f>
        <v>200</v>
      </c>
      <c r="W261" s="308">
        <f>'3_운전방안(3)'!$L$21</f>
        <v>200</v>
      </c>
      <c r="X261" s="308">
        <f>'3_운전방안(3)'!$L$22</f>
        <v>200</v>
      </c>
      <c r="Y261" s="308">
        <f>'3_운전방안(3)'!$L$23</f>
        <v>200</v>
      </c>
      <c r="Z261" s="308">
        <f>'3_운전방안(3)'!$L$24</f>
        <v>200</v>
      </c>
      <c r="AA261" s="308">
        <f>'3_운전방안(3)'!$L$25</f>
        <v>200</v>
      </c>
      <c r="AB261" s="308">
        <f>'3_운전방안(3)'!$L$26</f>
        <v>200</v>
      </c>
      <c r="AC261" s="308">
        <f>'3_운전방안(3)'!$L$27</f>
        <v>200</v>
      </c>
      <c r="AD261" s="308">
        <f>'3_운전방안(3)'!$L$28</f>
        <v>200</v>
      </c>
      <c r="AE261" s="308">
        <f>'3_운전방안(3)'!$L$29</f>
        <v>200</v>
      </c>
      <c r="AF261" s="308">
        <f>'3_운전방안(3)'!$L$30</f>
        <v>200</v>
      </c>
      <c r="AG261" s="308">
        <f>'3_운전방안(3)'!$L$31</f>
        <v>200</v>
      </c>
      <c r="AH261" s="308">
        <f>'3_운전방안(3)'!$L$32</f>
        <v>200</v>
      </c>
      <c r="AI261" s="308">
        <f>'3_운전방안(3)'!$L$33</f>
        <v>200</v>
      </c>
      <c r="AJ261" s="308">
        <f>'3_운전방안(3)'!$L$34</f>
        <v>200</v>
      </c>
      <c r="AK261" s="308">
        <f>'3_운전방안(3)'!$L$35</f>
        <v>200</v>
      </c>
      <c r="AL261" s="308">
        <f>'3_운전방안(3)'!$L$36</f>
        <v>200</v>
      </c>
      <c r="AM261" s="308">
        <f>'3_운전방안(3)'!$L$37</f>
        <v>200</v>
      </c>
      <c r="AN261" s="308">
        <f>'3_운전방안(3)'!$L$38</f>
        <v>200</v>
      </c>
      <c r="AO261" s="308">
        <f>'3_운전방안(3)'!$L$39</f>
        <v>200</v>
      </c>
      <c r="AP261" s="308">
        <f>'3_운전방안(3)'!$L$40</f>
        <v>200</v>
      </c>
      <c r="AQ261" s="309">
        <f>'3_운전방안(3)'!$L$41</f>
        <v>200</v>
      </c>
    </row>
    <row r="262" spans="2:43" ht="19.95" customHeight="1" x14ac:dyDescent="0.4">
      <c r="B262" s="296">
        <v>259</v>
      </c>
      <c r="C262" s="297" t="s">
        <v>553</v>
      </c>
      <c r="D262" s="297" t="s">
        <v>154</v>
      </c>
      <c r="E262" s="298" t="s">
        <v>1105</v>
      </c>
      <c r="F262" s="299" t="s">
        <v>64</v>
      </c>
      <c r="G262" s="305">
        <v>300</v>
      </c>
      <c r="H262" s="306" t="s">
        <v>2491</v>
      </c>
      <c r="I262" s="307">
        <f>'3_운전방안(3)'!$M$7</f>
        <v>200</v>
      </c>
      <c r="J262" s="308">
        <f>'3_운전방안(3)'!$M$8</f>
        <v>200</v>
      </c>
      <c r="K262" s="308">
        <f>'3_운전방안(3)'!$M$9</f>
        <v>200</v>
      </c>
      <c r="L262" s="308">
        <f>'3_운전방안(3)'!$M$10</f>
        <v>200</v>
      </c>
      <c r="M262" s="308">
        <f>'3_운전방안(3)'!$M$11</f>
        <v>200</v>
      </c>
      <c r="N262" s="308">
        <f>'3_운전방안(3)'!$M$12</f>
        <v>200</v>
      </c>
      <c r="O262" s="308">
        <f>'3_운전방안(3)'!$M$13</f>
        <v>200</v>
      </c>
      <c r="P262" s="308">
        <f>'3_운전방안(3)'!$M$14</f>
        <v>200</v>
      </c>
      <c r="Q262" s="308">
        <f>'3_운전방안(3)'!$M$15</f>
        <v>200</v>
      </c>
      <c r="R262" s="308">
        <f>'3_운전방안(3)'!$M$16</f>
        <v>200</v>
      </c>
      <c r="S262" s="308">
        <f>'3_운전방안(3)'!$M$17</f>
        <v>200</v>
      </c>
      <c r="T262" s="308">
        <f>'3_운전방안(3)'!$M$18</f>
        <v>200</v>
      </c>
      <c r="U262" s="308">
        <f>'3_운전방안(3)'!$M$19</f>
        <v>200</v>
      </c>
      <c r="V262" s="308">
        <f>'3_운전방안(3)'!$M$20</f>
        <v>200</v>
      </c>
      <c r="W262" s="308">
        <f>'3_운전방안(3)'!$M$21</f>
        <v>200</v>
      </c>
      <c r="X262" s="308">
        <f>'3_운전방안(3)'!$M$22</f>
        <v>200</v>
      </c>
      <c r="Y262" s="308">
        <f>'3_운전방안(3)'!$M$23</f>
        <v>200</v>
      </c>
      <c r="Z262" s="308">
        <f>'3_운전방안(3)'!$M$24</f>
        <v>200</v>
      </c>
      <c r="AA262" s="308">
        <f>'3_운전방안(3)'!$M$25</f>
        <v>200</v>
      </c>
      <c r="AB262" s="308">
        <f>'3_운전방안(3)'!$M$26</f>
        <v>200</v>
      </c>
      <c r="AC262" s="308">
        <f>'3_운전방안(3)'!$M$27</f>
        <v>200</v>
      </c>
      <c r="AD262" s="308">
        <f>'3_운전방안(3)'!$M$28</f>
        <v>200</v>
      </c>
      <c r="AE262" s="308">
        <f>'3_운전방안(3)'!$M$29</f>
        <v>200</v>
      </c>
      <c r="AF262" s="308">
        <f>'3_운전방안(3)'!$M$30</f>
        <v>200</v>
      </c>
      <c r="AG262" s="308">
        <f>'3_운전방안(3)'!$M$31</f>
        <v>200</v>
      </c>
      <c r="AH262" s="308">
        <f>'3_운전방안(3)'!$M$32</f>
        <v>200</v>
      </c>
      <c r="AI262" s="308">
        <f>'3_운전방안(3)'!$M$33</f>
        <v>200</v>
      </c>
      <c r="AJ262" s="308">
        <f>'3_운전방안(3)'!$M$34</f>
        <v>200</v>
      </c>
      <c r="AK262" s="308">
        <f>'3_운전방안(3)'!$M$35</f>
        <v>200</v>
      </c>
      <c r="AL262" s="308">
        <f>'3_운전방안(3)'!$M$36</f>
        <v>200</v>
      </c>
      <c r="AM262" s="308">
        <f>'3_운전방안(3)'!$M$37</f>
        <v>200</v>
      </c>
      <c r="AN262" s="308">
        <f>'3_운전방안(3)'!$M$38</f>
        <v>200</v>
      </c>
      <c r="AO262" s="308">
        <f>'3_운전방안(3)'!$M$39</f>
        <v>200</v>
      </c>
      <c r="AP262" s="308">
        <f>'3_운전방안(3)'!$M$40</f>
        <v>200</v>
      </c>
      <c r="AQ262" s="309">
        <f>'3_운전방안(3)'!$M$41</f>
        <v>200</v>
      </c>
    </row>
    <row r="263" spans="2:43" ht="19.95" customHeight="1" x14ac:dyDescent="0.4">
      <c r="B263" s="296">
        <v>260</v>
      </c>
      <c r="C263" s="297" t="s">
        <v>554</v>
      </c>
      <c r="D263" s="297" t="s">
        <v>555</v>
      </c>
      <c r="E263" s="298" t="s">
        <v>1308</v>
      </c>
      <c r="F263" s="299" t="s">
        <v>64</v>
      </c>
      <c r="G263" s="305">
        <v>300</v>
      </c>
      <c r="H263" s="306" t="s">
        <v>2492</v>
      </c>
      <c r="I263" s="307">
        <f>'3_운전방안(3)'!$N$7</f>
        <v>200</v>
      </c>
      <c r="J263" s="308">
        <f>'3_운전방안(3)'!$N$8</f>
        <v>200</v>
      </c>
      <c r="K263" s="308">
        <f>'3_운전방안(3)'!$N$9</f>
        <v>200</v>
      </c>
      <c r="L263" s="308">
        <f>'3_운전방안(3)'!$N$10</f>
        <v>200</v>
      </c>
      <c r="M263" s="308">
        <f>'3_운전방안(3)'!$N$11</f>
        <v>200</v>
      </c>
      <c r="N263" s="308">
        <f>'3_운전방안(3)'!$N$12</f>
        <v>200</v>
      </c>
      <c r="O263" s="308">
        <f>'3_운전방안(3)'!$N$13</f>
        <v>200</v>
      </c>
      <c r="P263" s="308">
        <f>'3_운전방안(3)'!$N$14</f>
        <v>200</v>
      </c>
      <c r="Q263" s="308">
        <f>'3_운전방안(3)'!$N$15</f>
        <v>200</v>
      </c>
      <c r="R263" s="308">
        <f>'3_운전방안(3)'!$N$16</f>
        <v>200</v>
      </c>
      <c r="S263" s="308">
        <f>'3_운전방안(3)'!$N$17</f>
        <v>200</v>
      </c>
      <c r="T263" s="308">
        <f>'3_운전방안(3)'!$N$18</f>
        <v>200</v>
      </c>
      <c r="U263" s="308">
        <f>'3_운전방안(3)'!$N$19</f>
        <v>200</v>
      </c>
      <c r="V263" s="308">
        <f>'3_운전방안(3)'!$N$20</f>
        <v>200</v>
      </c>
      <c r="W263" s="308">
        <f>'3_운전방안(3)'!$N$21</f>
        <v>200</v>
      </c>
      <c r="X263" s="308">
        <f>'3_운전방안(3)'!$N$22</f>
        <v>200</v>
      </c>
      <c r="Y263" s="308">
        <f>'3_운전방안(3)'!$N$23</f>
        <v>200</v>
      </c>
      <c r="Z263" s="308">
        <f>'3_운전방안(3)'!$N$24</f>
        <v>200</v>
      </c>
      <c r="AA263" s="308">
        <f>'3_운전방안(3)'!$N$25</f>
        <v>200</v>
      </c>
      <c r="AB263" s="308">
        <f>'3_운전방안(3)'!$N$26</f>
        <v>200</v>
      </c>
      <c r="AC263" s="308">
        <f>'3_운전방안(3)'!$N$27</f>
        <v>200</v>
      </c>
      <c r="AD263" s="308">
        <f>'3_운전방안(3)'!$N$28</f>
        <v>200</v>
      </c>
      <c r="AE263" s="308">
        <f>'3_운전방안(3)'!$N$29</f>
        <v>200</v>
      </c>
      <c r="AF263" s="308">
        <f>'3_운전방안(3)'!$N$30</f>
        <v>200</v>
      </c>
      <c r="AG263" s="308">
        <f>'3_운전방안(3)'!$N$31</f>
        <v>200</v>
      </c>
      <c r="AH263" s="308">
        <f>'3_운전방안(3)'!$N$32</f>
        <v>200</v>
      </c>
      <c r="AI263" s="308">
        <f>'3_운전방안(3)'!$N$33</f>
        <v>200</v>
      </c>
      <c r="AJ263" s="308">
        <f>'3_운전방안(3)'!$N$34</f>
        <v>200</v>
      </c>
      <c r="AK263" s="308">
        <f>'3_운전방안(3)'!$N$35</f>
        <v>200</v>
      </c>
      <c r="AL263" s="308">
        <f>'3_운전방안(3)'!$N$36</f>
        <v>200</v>
      </c>
      <c r="AM263" s="308">
        <f>'3_운전방안(3)'!$N$37</f>
        <v>200</v>
      </c>
      <c r="AN263" s="308">
        <f>'3_운전방안(3)'!$N$38</f>
        <v>200</v>
      </c>
      <c r="AO263" s="308">
        <f>'3_운전방안(3)'!$N$39</f>
        <v>200</v>
      </c>
      <c r="AP263" s="308">
        <f>'3_운전방안(3)'!$N$40</f>
        <v>200</v>
      </c>
      <c r="AQ263" s="309">
        <f>'3_운전방안(3)'!$N$41</f>
        <v>200</v>
      </c>
    </row>
    <row r="264" spans="2:43" ht="19.95" customHeight="1" x14ac:dyDescent="0.4">
      <c r="B264" s="296">
        <v>261</v>
      </c>
      <c r="C264" s="297" t="s">
        <v>556</v>
      </c>
      <c r="D264" s="297" t="s">
        <v>557</v>
      </c>
      <c r="E264" s="298" t="s">
        <v>1309</v>
      </c>
      <c r="F264" s="299" t="s">
        <v>64</v>
      </c>
      <c r="G264" s="305">
        <v>300</v>
      </c>
      <c r="H264" s="306" t="s">
        <v>2493</v>
      </c>
      <c r="I264" s="307">
        <f>'3_운전방안(3)'!$O$7</f>
        <v>200</v>
      </c>
      <c r="J264" s="308">
        <f>'3_운전방안(3)'!$O$8</f>
        <v>200</v>
      </c>
      <c r="K264" s="308">
        <f>'3_운전방안(3)'!$O$9</f>
        <v>200</v>
      </c>
      <c r="L264" s="308">
        <f>'3_운전방안(3)'!$O$10</f>
        <v>200</v>
      </c>
      <c r="M264" s="308">
        <f>'3_운전방안(3)'!$O$11</f>
        <v>200</v>
      </c>
      <c r="N264" s="308">
        <f>'3_운전방안(3)'!$O$12</f>
        <v>200</v>
      </c>
      <c r="O264" s="308">
        <f>'3_운전방안(3)'!$O$13</f>
        <v>200</v>
      </c>
      <c r="P264" s="308">
        <f>'3_운전방안(3)'!$O$14</f>
        <v>200</v>
      </c>
      <c r="Q264" s="308">
        <f>'3_운전방안(3)'!$O$15</f>
        <v>200</v>
      </c>
      <c r="R264" s="308">
        <f>'3_운전방안(3)'!$O$16</f>
        <v>200</v>
      </c>
      <c r="S264" s="308">
        <f>'3_운전방안(3)'!$O$17</f>
        <v>200</v>
      </c>
      <c r="T264" s="308">
        <f>'3_운전방안(3)'!$O$18</f>
        <v>200</v>
      </c>
      <c r="U264" s="308">
        <f>'3_운전방안(3)'!$O$19</f>
        <v>200</v>
      </c>
      <c r="V264" s="308">
        <f>'3_운전방안(3)'!$O$20</f>
        <v>200</v>
      </c>
      <c r="W264" s="308">
        <f>'3_운전방안(3)'!$O$21</f>
        <v>200</v>
      </c>
      <c r="X264" s="308">
        <f>'3_운전방안(3)'!$O$22</f>
        <v>200</v>
      </c>
      <c r="Y264" s="308">
        <f>'3_운전방안(3)'!$O$23</f>
        <v>200</v>
      </c>
      <c r="Z264" s="308">
        <f>'3_운전방안(3)'!$O$24</f>
        <v>200</v>
      </c>
      <c r="AA264" s="308">
        <f>'3_운전방안(3)'!$O$25</f>
        <v>200</v>
      </c>
      <c r="AB264" s="308">
        <f>'3_운전방안(3)'!$O$26</f>
        <v>200</v>
      </c>
      <c r="AC264" s="308">
        <f>'3_운전방안(3)'!$O$27</f>
        <v>200</v>
      </c>
      <c r="AD264" s="308">
        <f>'3_운전방안(3)'!$O$28</f>
        <v>200</v>
      </c>
      <c r="AE264" s="308">
        <f>'3_운전방안(3)'!$O$29</f>
        <v>200</v>
      </c>
      <c r="AF264" s="308">
        <f>'3_운전방안(3)'!$O$30</f>
        <v>200</v>
      </c>
      <c r="AG264" s="308">
        <f>'3_운전방안(3)'!$O$31</f>
        <v>200</v>
      </c>
      <c r="AH264" s="308">
        <f>'3_운전방안(3)'!$O$32</f>
        <v>200</v>
      </c>
      <c r="AI264" s="308">
        <f>'3_운전방안(3)'!$O$33</f>
        <v>200</v>
      </c>
      <c r="AJ264" s="308">
        <f>'3_운전방안(3)'!$O$34</f>
        <v>200</v>
      </c>
      <c r="AK264" s="308">
        <f>'3_운전방안(3)'!$O$35</f>
        <v>200</v>
      </c>
      <c r="AL264" s="308">
        <f>'3_운전방안(3)'!$O$36</f>
        <v>200</v>
      </c>
      <c r="AM264" s="308">
        <f>'3_운전방안(3)'!$O$37</f>
        <v>200</v>
      </c>
      <c r="AN264" s="308">
        <f>'3_운전방안(3)'!$O$38</f>
        <v>200</v>
      </c>
      <c r="AO264" s="308">
        <f>'3_운전방안(3)'!$O$39</f>
        <v>200</v>
      </c>
      <c r="AP264" s="308">
        <f>'3_운전방안(3)'!$O$40</f>
        <v>200</v>
      </c>
      <c r="AQ264" s="309">
        <f>'3_운전방안(3)'!$O$41</f>
        <v>200</v>
      </c>
    </row>
    <row r="265" spans="2:43" ht="19.95" customHeight="1" x14ac:dyDescent="0.4">
      <c r="B265" s="296">
        <v>262</v>
      </c>
      <c r="C265" s="297" t="s">
        <v>558</v>
      </c>
      <c r="D265" s="297" t="s">
        <v>559</v>
      </c>
      <c r="E265" s="298" t="s">
        <v>1310</v>
      </c>
      <c r="F265" s="299" t="s">
        <v>7</v>
      </c>
      <c r="G265" s="522">
        <v>0</v>
      </c>
      <c r="H265" s="511" t="s">
        <v>2506</v>
      </c>
      <c r="I265" s="350">
        <f>'3_운전방안(3)'!$P$7</f>
        <v>1</v>
      </c>
      <c r="J265" s="351">
        <f>'3_운전방안(3)'!$P$8</f>
        <v>1</v>
      </c>
      <c r="K265" s="351">
        <f>'3_운전방안(3)'!$P$9</f>
        <v>1</v>
      </c>
      <c r="L265" s="351">
        <f>'3_운전방안(3)'!$P$10</f>
        <v>1</v>
      </c>
      <c r="M265" s="351">
        <f>'3_운전방안(3)'!$P$11</f>
        <v>1</v>
      </c>
      <c r="N265" s="351">
        <f>'3_운전방안(3)'!$P$12</f>
        <v>1</v>
      </c>
      <c r="O265" s="351">
        <f>'3_운전방안(3)'!$P$13</f>
        <v>1</v>
      </c>
      <c r="P265" s="351">
        <f>'3_운전방안(3)'!$P$14</f>
        <v>1</v>
      </c>
      <c r="Q265" s="351">
        <f>'3_운전방안(3)'!$P$15</f>
        <v>1</v>
      </c>
      <c r="R265" s="351">
        <f>'3_운전방안(3)'!$P$16</f>
        <v>1</v>
      </c>
      <c r="S265" s="351">
        <f>'3_운전방안(3)'!$P$17</f>
        <v>1</v>
      </c>
      <c r="T265" s="351">
        <f>'3_운전방안(3)'!$P$18</f>
        <v>1</v>
      </c>
      <c r="U265" s="351">
        <f>'3_운전방안(3)'!$P$19</f>
        <v>1</v>
      </c>
      <c r="V265" s="351">
        <f>'3_운전방안(3)'!$P$20</f>
        <v>1</v>
      </c>
      <c r="W265" s="351">
        <f>'3_운전방안(3)'!$P$21</f>
        <v>1</v>
      </c>
      <c r="X265" s="351">
        <f>'3_운전방안(3)'!$P$22</f>
        <v>1</v>
      </c>
      <c r="Y265" s="351">
        <f>'3_운전방안(3)'!$P$23</f>
        <v>1</v>
      </c>
      <c r="Z265" s="351">
        <f>'3_운전방안(3)'!$P$24</f>
        <v>1</v>
      </c>
      <c r="AA265" s="351">
        <f>'3_운전방안(3)'!$P$25</f>
        <v>1</v>
      </c>
      <c r="AB265" s="351">
        <f>'3_운전방안(3)'!$P$26</f>
        <v>1</v>
      </c>
      <c r="AC265" s="351">
        <f>'3_운전방안(3)'!$P$27</f>
        <v>1</v>
      </c>
      <c r="AD265" s="351">
        <f>'3_운전방안(3)'!$P$28</f>
        <v>1</v>
      </c>
      <c r="AE265" s="351">
        <f>'3_운전방안(3)'!$P$29</f>
        <v>1</v>
      </c>
      <c r="AF265" s="351">
        <f>'3_운전방안(3)'!$P$30</f>
        <v>1</v>
      </c>
      <c r="AG265" s="351">
        <f>'3_운전방안(3)'!$P$31</f>
        <v>1</v>
      </c>
      <c r="AH265" s="351">
        <f>'3_운전방안(3)'!$P$32</f>
        <v>1</v>
      </c>
      <c r="AI265" s="351">
        <f>'3_운전방안(3)'!$P$33</f>
        <v>1</v>
      </c>
      <c r="AJ265" s="351">
        <f>'3_운전방안(3)'!$P$34</f>
        <v>1</v>
      </c>
      <c r="AK265" s="351">
        <f>'3_운전방안(3)'!$P$35</f>
        <v>1</v>
      </c>
      <c r="AL265" s="351">
        <f>'3_운전방안(3)'!$P$36</f>
        <v>1</v>
      </c>
      <c r="AM265" s="351">
        <f>'3_운전방안(3)'!$P$37</f>
        <v>1</v>
      </c>
      <c r="AN265" s="351">
        <f>'3_운전방안(3)'!$P$38</f>
        <v>1</v>
      </c>
      <c r="AO265" s="351">
        <f>'3_운전방안(3)'!$P$39</f>
        <v>1</v>
      </c>
      <c r="AP265" s="351">
        <f>'3_운전방안(3)'!$P$40</f>
        <v>1</v>
      </c>
      <c r="AQ265" s="352">
        <f>'3_운전방안(3)'!$P$41</f>
        <v>1</v>
      </c>
    </row>
    <row r="266" spans="2:43" ht="19.95" customHeight="1" x14ac:dyDescent="0.4">
      <c r="B266" s="296">
        <v>263</v>
      </c>
      <c r="C266" s="297" t="s">
        <v>560</v>
      </c>
      <c r="D266" s="297" t="s">
        <v>561</v>
      </c>
      <c r="E266" s="298" t="s">
        <v>1311</v>
      </c>
      <c r="F266" s="299" t="s">
        <v>64</v>
      </c>
      <c r="G266" s="333">
        <v>100</v>
      </c>
      <c r="H266" s="306" t="s">
        <v>2505</v>
      </c>
      <c r="I266" s="399">
        <v>100</v>
      </c>
      <c r="J266" s="400">
        <v>100</v>
      </c>
      <c r="K266" s="400">
        <v>100</v>
      </c>
      <c r="L266" s="400">
        <v>100</v>
      </c>
      <c r="M266" s="400">
        <v>100</v>
      </c>
      <c r="N266" s="400">
        <v>100</v>
      </c>
      <c r="O266" s="400">
        <v>100</v>
      </c>
      <c r="P266" s="400">
        <v>100</v>
      </c>
      <c r="Q266" s="400">
        <v>100</v>
      </c>
      <c r="R266" s="400">
        <v>100</v>
      </c>
      <c r="S266" s="400">
        <v>100</v>
      </c>
      <c r="T266" s="400">
        <v>100</v>
      </c>
      <c r="U266" s="400">
        <v>100</v>
      </c>
      <c r="V266" s="400">
        <v>100</v>
      </c>
      <c r="W266" s="400">
        <v>100</v>
      </c>
      <c r="X266" s="400">
        <v>100</v>
      </c>
      <c r="Y266" s="400">
        <v>100</v>
      </c>
      <c r="Z266" s="400">
        <v>100</v>
      </c>
      <c r="AA266" s="400">
        <v>100</v>
      </c>
      <c r="AB266" s="400">
        <v>100</v>
      </c>
      <c r="AC266" s="400">
        <v>100</v>
      </c>
      <c r="AD266" s="400">
        <v>100</v>
      </c>
      <c r="AE266" s="400">
        <v>100</v>
      </c>
      <c r="AF266" s="400">
        <v>100</v>
      </c>
      <c r="AG266" s="400">
        <v>100</v>
      </c>
      <c r="AH266" s="400">
        <v>100</v>
      </c>
      <c r="AI266" s="400">
        <v>100</v>
      </c>
      <c r="AJ266" s="400">
        <v>100</v>
      </c>
      <c r="AK266" s="400">
        <v>100</v>
      </c>
      <c r="AL266" s="400">
        <v>100</v>
      </c>
      <c r="AM266" s="400">
        <v>100</v>
      </c>
      <c r="AN266" s="400">
        <v>100</v>
      </c>
      <c r="AO266" s="400">
        <v>100</v>
      </c>
      <c r="AP266" s="400">
        <v>100</v>
      </c>
      <c r="AQ266" s="401">
        <v>100</v>
      </c>
    </row>
    <row r="267" spans="2:43" ht="19.95" customHeight="1" x14ac:dyDescent="0.4">
      <c r="B267" s="296">
        <v>264</v>
      </c>
      <c r="C267" s="297" t="s">
        <v>562</v>
      </c>
      <c r="D267" s="297" t="s">
        <v>563</v>
      </c>
      <c r="E267" s="298" t="s">
        <v>1152</v>
      </c>
      <c r="F267" s="299" t="s">
        <v>2</v>
      </c>
      <c r="G267" s="379">
        <v>0</v>
      </c>
      <c r="H267" s="301"/>
      <c r="I267" s="386">
        <v>0</v>
      </c>
      <c r="J267" s="387">
        <v>0</v>
      </c>
      <c r="K267" s="387">
        <v>0</v>
      </c>
      <c r="L267" s="387">
        <v>0</v>
      </c>
      <c r="M267" s="387">
        <v>0</v>
      </c>
      <c r="N267" s="387">
        <v>0</v>
      </c>
      <c r="O267" s="387">
        <v>0</v>
      </c>
      <c r="P267" s="387">
        <v>0</v>
      </c>
      <c r="Q267" s="387">
        <v>0</v>
      </c>
      <c r="R267" s="387">
        <v>0</v>
      </c>
      <c r="S267" s="387">
        <v>0</v>
      </c>
      <c r="T267" s="387">
        <v>0</v>
      </c>
      <c r="U267" s="387">
        <v>0</v>
      </c>
      <c r="V267" s="387">
        <v>0</v>
      </c>
      <c r="W267" s="387">
        <v>0</v>
      </c>
      <c r="X267" s="387">
        <v>0</v>
      </c>
      <c r="Y267" s="387">
        <v>0</v>
      </c>
      <c r="Z267" s="387">
        <v>0</v>
      </c>
      <c r="AA267" s="387">
        <v>0</v>
      </c>
      <c r="AB267" s="387">
        <v>0</v>
      </c>
      <c r="AC267" s="387">
        <v>0</v>
      </c>
      <c r="AD267" s="387">
        <v>0</v>
      </c>
      <c r="AE267" s="387">
        <v>0</v>
      </c>
      <c r="AF267" s="387">
        <v>0</v>
      </c>
      <c r="AG267" s="387">
        <v>0</v>
      </c>
      <c r="AH267" s="387">
        <v>0</v>
      </c>
      <c r="AI267" s="387">
        <v>0</v>
      </c>
      <c r="AJ267" s="387">
        <v>0</v>
      </c>
      <c r="AK267" s="387">
        <v>0</v>
      </c>
      <c r="AL267" s="387">
        <v>0</v>
      </c>
      <c r="AM267" s="387">
        <v>0</v>
      </c>
      <c r="AN267" s="387">
        <v>0</v>
      </c>
      <c r="AO267" s="387">
        <v>0</v>
      </c>
      <c r="AP267" s="387">
        <v>0</v>
      </c>
      <c r="AQ267" s="388">
        <v>0</v>
      </c>
    </row>
    <row r="268" spans="2:43" ht="19.95" customHeight="1" x14ac:dyDescent="0.4">
      <c r="B268" s="296">
        <v>265</v>
      </c>
      <c r="C268" s="297" t="s">
        <v>564</v>
      </c>
      <c r="D268" s="297" t="s">
        <v>565</v>
      </c>
      <c r="E268" s="298" t="s">
        <v>1144</v>
      </c>
      <c r="F268" s="299" t="s">
        <v>2</v>
      </c>
      <c r="G268" s="379">
        <v>0</v>
      </c>
      <c r="H268" s="301"/>
      <c r="I268" s="386">
        <v>0</v>
      </c>
      <c r="J268" s="387">
        <v>0</v>
      </c>
      <c r="K268" s="387">
        <v>0</v>
      </c>
      <c r="L268" s="387">
        <v>0</v>
      </c>
      <c r="M268" s="387">
        <v>0</v>
      </c>
      <c r="N268" s="387">
        <v>0</v>
      </c>
      <c r="O268" s="387">
        <v>0</v>
      </c>
      <c r="P268" s="387">
        <v>0</v>
      </c>
      <c r="Q268" s="387">
        <v>0</v>
      </c>
      <c r="R268" s="387">
        <v>0</v>
      </c>
      <c r="S268" s="387">
        <v>0</v>
      </c>
      <c r="T268" s="387">
        <v>0</v>
      </c>
      <c r="U268" s="387">
        <v>0</v>
      </c>
      <c r="V268" s="387">
        <v>0</v>
      </c>
      <c r="W268" s="387">
        <v>0</v>
      </c>
      <c r="X268" s="387">
        <v>0</v>
      </c>
      <c r="Y268" s="387">
        <v>0</v>
      </c>
      <c r="Z268" s="387">
        <v>0</v>
      </c>
      <c r="AA268" s="387">
        <v>0</v>
      </c>
      <c r="AB268" s="387">
        <v>0</v>
      </c>
      <c r="AC268" s="387">
        <v>0</v>
      </c>
      <c r="AD268" s="387">
        <v>0</v>
      </c>
      <c r="AE268" s="387">
        <v>0</v>
      </c>
      <c r="AF268" s="387">
        <v>0</v>
      </c>
      <c r="AG268" s="387">
        <v>0</v>
      </c>
      <c r="AH268" s="387">
        <v>0</v>
      </c>
      <c r="AI268" s="387">
        <v>0</v>
      </c>
      <c r="AJ268" s="387">
        <v>0</v>
      </c>
      <c r="AK268" s="387">
        <v>0</v>
      </c>
      <c r="AL268" s="387">
        <v>0</v>
      </c>
      <c r="AM268" s="387">
        <v>0</v>
      </c>
      <c r="AN268" s="387">
        <v>0</v>
      </c>
      <c r="AO268" s="387">
        <v>0</v>
      </c>
      <c r="AP268" s="387">
        <v>0</v>
      </c>
      <c r="AQ268" s="388">
        <v>0</v>
      </c>
    </row>
    <row r="269" spans="2:43" ht="19.95" customHeight="1" x14ac:dyDescent="0.4">
      <c r="B269" s="296">
        <v>266</v>
      </c>
      <c r="C269" s="297" t="s">
        <v>566</v>
      </c>
      <c r="D269" s="297" t="s">
        <v>567</v>
      </c>
      <c r="E269" s="298" t="s">
        <v>1198</v>
      </c>
      <c r="F269" s="299" t="s">
        <v>64</v>
      </c>
      <c r="G269" s="510">
        <v>100</v>
      </c>
      <c r="H269" s="511"/>
      <c r="I269" s="476">
        <v>100</v>
      </c>
      <c r="J269" s="477">
        <v>100</v>
      </c>
      <c r="K269" s="477">
        <v>100</v>
      </c>
      <c r="L269" s="477">
        <v>100</v>
      </c>
      <c r="M269" s="477">
        <v>100</v>
      </c>
      <c r="N269" s="477">
        <v>100</v>
      </c>
      <c r="O269" s="477">
        <v>100</v>
      </c>
      <c r="P269" s="477">
        <v>100</v>
      </c>
      <c r="Q269" s="477">
        <v>100</v>
      </c>
      <c r="R269" s="477">
        <v>100</v>
      </c>
      <c r="S269" s="477">
        <v>100</v>
      </c>
      <c r="T269" s="477">
        <v>100</v>
      </c>
      <c r="U269" s="477">
        <v>100</v>
      </c>
      <c r="V269" s="477">
        <v>100</v>
      </c>
      <c r="W269" s="477">
        <v>100</v>
      </c>
      <c r="X269" s="477">
        <v>100</v>
      </c>
      <c r="Y269" s="477">
        <v>100</v>
      </c>
      <c r="Z269" s="477">
        <v>100</v>
      </c>
      <c r="AA269" s="477">
        <v>100</v>
      </c>
      <c r="AB269" s="477">
        <v>100</v>
      </c>
      <c r="AC269" s="477">
        <v>100</v>
      </c>
      <c r="AD269" s="477">
        <v>100</v>
      </c>
      <c r="AE269" s="477">
        <v>100</v>
      </c>
      <c r="AF269" s="477">
        <v>100</v>
      </c>
      <c r="AG269" s="477">
        <v>100</v>
      </c>
      <c r="AH269" s="477">
        <v>100</v>
      </c>
      <c r="AI269" s="477">
        <v>100</v>
      </c>
      <c r="AJ269" s="477">
        <v>100</v>
      </c>
      <c r="AK269" s="477">
        <v>100</v>
      </c>
      <c r="AL269" s="477">
        <v>100</v>
      </c>
      <c r="AM269" s="477">
        <v>100</v>
      </c>
      <c r="AN269" s="477">
        <v>100</v>
      </c>
      <c r="AO269" s="477">
        <v>100</v>
      </c>
      <c r="AP269" s="477">
        <v>100</v>
      </c>
      <c r="AQ269" s="433">
        <v>100</v>
      </c>
    </row>
    <row r="270" spans="2:43" ht="19.95" customHeight="1" x14ac:dyDescent="0.4">
      <c r="B270" s="296">
        <v>267</v>
      </c>
      <c r="C270" s="297" t="s">
        <v>568</v>
      </c>
      <c r="D270" s="297" t="s">
        <v>569</v>
      </c>
      <c r="E270" s="298" t="s">
        <v>1179</v>
      </c>
      <c r="F270" s="299" t="s">
        <v>64</v>
      </c>
      <c r="G270" s="510">
        <v>100</v>
      </c>
      <c r="H270" s="511"/>
      <c r="I270" s="476">
        <v>100</v>
      </c>
      <c r="J270" s="477">
        <v>100</v>
      </c>
      <c r="K270" s="477">
        <v>100</v>
      </c>
      <c r="L270" s="477">
        <v>100</v>
      </c>
      <c r="M270" s="477">
        <v>100</v>
      </c>
      <c r="N270" s="477">
        <v>100</v>
      </c>
      <c r="O270" s="477">
        <v>100</v>
      </c>
      <c r="P270" s="477">
        <v>100</v>
      </c>
      <c r="Q270" s="477">
        <v>100</v>
      </c>
      <c r="R270" s="477">
        <v>100</v>
      </c>
      <c r="S270" s="477">
        <v>100</v>
      </c>
      <c r="T270" s="477">
        <v>100</v>
      </c>
      <c r="U270" s="477">
        <v>100</v>
      </c>
      <c r="V270" s="477">
        <v>100</v>
      </c>
      <c r="W270" s="477">
        <v>100</v>
      </c>
      <c r="X270" s="477">
        <v>100</v>
      </c>
      <c r="Y270" s="477">
        <v>100</v>
      </c>
      <c r="Z270" s="477">
        <v>100</v>
      </c>
      <c r="AA270" s="477">
        <v>100</v>
      </c>
      <c r="AB270" s="477">
        <v>100</v>
      </c>
      <c r="AC270" s="477">
        <v>100</v>
      </c>
      <c r="AD270" s="477">
        <v>100</v>
      </c>
      <c r="AE270" s="477">
        <v>100</v>
      </c>
      <c r="AF270" s="477">
        <v>100</v>
      </c>
      <c r="AG270" s="477">
        <v>100</v>
      </c>
      <c r="AH270" s="477">
        <v>100</v>
      </c>
      <c r="AI270" s="477">
        <v>100</v>
      </c>
      <c r="AJ270" s="477">
        <v>100</v>
      </c>
      <c r="AK270" s="477">
        <v>100</v>
      </c>
      <c r="AL270" s="477">
        <v>100</v>
      </c>
      <c r="AM270" s="477">
        <v>100</v>
      </c>
      <c r="AN270" s="477">
        <v>100</v>
      </c>
      <c r="AO270" s="477">
        <v>100</v>
      </c>
      <c r="AP270" s="477">
        <v>100</v>
      </c>
      <c r="AQ270" s="433">
        <v>100</v>
      </c>
    </row>
    <row r="271" spans="2:43" ht="19.95" customHeight="1" x14ac:dyDescent="0.4">
      <c r="B271" s="296">
        <v>268</v>
      </c>
      <c r="C271" s="297" t="s">
        <v>570</v>
      </c>
      <c r="D271" s="297" t="s">
        <v>571</v>
      </c>
      <c r="E271" s="298" t="s">
        <v>1173</v>
      </c>
      <c r="F271" s="299" t="s">
        <v>64</v>
      </c>
      <c r="G271" s="333">
        <v>0</v>
      </c>
      <c r="H271" s="306"/>
      <c r="I271" s="399">
        <v>0</v>
      </c>
      <c r="J271" s="400">
        <v>0</v>
      </c>
      <c r="K271" s="400">
        <v>0</v>
      </c>
      <c r="L271" s="400">
        <v>0</v>
      </c>
      <c r="M271" s="400">
        <v>0</v>
      </c>
      <c r="N271" s="400">
        <v>0</v>
      </c>
      <c r="O271" s="400">
        <v>0</v>
      </c>
      <c r="P271" s="400">
        <v>0</v>
      </c>
      <c r="Q271" s="400">
        <v>0</v>
      </c>
      <c r="R271" s="400">
        <v>0</v>
      </c>
      <c r="S271" s="400">
        <v>0</v>
      </c>
      <c r="T271" s="400">
        <v>0</v>
      </c>
      <c r="U271" s="400">
        <v>0</v>
      </c>
      <c r="V271" s="400">
        <v>0</v>
      </c>
      <c r="W271" s="400">
        <v>0</v>
      </c>
      <c r="X271" s="400">
        <v>0</v>
      </c>
      <c r="Y271" s="400">
        <v>0</v>
      </c>
      <c r="Z271" s="400">
        <v>0</v>
      </c>
      <c r="AA271" s="400">
        <v>0</v>
      </c>
      <c r="AB271" s="400">
        <v>0</v>
      </c>
      <c r="AC271" s="400">
        <v>0</v>
      </c>
      <c r="AD271" s="400">
        <v>0</v>
      </c>
      <c r="AE271" s="400">
        <v>0</v>
      </c>
      <c r="AF271" s="400">
        <v>0</v>
      </c>
      <c r="AG271" s="400">
        <v>0</v>
      </c>
      <c r="AH271" s="400">
        <v>0</v>
      </c>
      <c r="AI271" s="400">
        <v>0</v>
      </c>
      <c r="AJ271" s="400">
        <v>0</v>
      </c>
      <c r="AK271" s="400">
        <v>0</v>
      </c>
      <c r="AL271" s="400">
        <v>0</v>
      </c>
      <c r="AM271" s="400">
        <v>0</v>
      </c>
      <c r="AN271" s="400">
        <v>0</v>
      </c>
      <c r="AO271" s="400">
        <v>0</v>
      </c>
      <c r="AP271" s="400">
        <v>0</v>
      </c>
      <c r="AQ271" s="401">
        <v>0</v>
      </c>
    </row>
    <row r="272" spans="2:43" ht="19.95" customHeight="1" x14ac:dyDescent="0.4">
      <c r="B272" s="296">
        <v>269</v>
      </c>
      <c r="C272" s="297" t="s">
        <v>572</v>
      </c>
      <c r="D272" s="297" t="s">
        <v>573</v>
      </c>
      <c r="E272" s="298" t="s">
        <v>1168</v>
      </c>
      <c r="F272" s="299" t="s">
        <v>64</v>
      </c>
      <c r="G272" s="510">
        <v>100</v>
      </c>
      <c r="H272" s="511"/>
      <c r="I272" s="476">
        <v>100</v>
      </c>
      <c r="J272" s="477">
        <v>100</v>
      </c>
      <c r="K272" s="477">
        <v>100</v>
      </c>
      <c r="L272" s="477">
        <v>100</v>
      </c>
      <c r="M272" s="477">
        <v>100</v>
      </c>
      <c r="N272" s="477">
        <v>100</v>
      </c>
      <c r="O272" s="477">
        <v>100</v>
      </c>
      <c r="P272" s="477">
        <v>100</v>
      </c>
      <c r="Q272" s="477">
        <v>100</v>
      </c>
      <c r="R272" s="477">
        <v>100</v>
      </c>
      <c r="S272" s="477">
        <v>100</v>
      </c>
      <c r="T272" s="477">
        <v>100</v>
      </c>
      <c r="U272" s="477">
        <v>100</v>
      </c>
      <c r="V272" s="477">
        <v>100</v>
      </c>
      <c r="W272" s="477">
        <v>100</v>
      </c>
      <c r="X272" s="477">
        <v>100</v>
      </c>
      <c r="Y272" s="477">
        <v>100</v>
      </c>
      <c r="Z272" s="477">
        <v>100</v>
      </c>
      <c r="AA272" s="477">
        <v>100</v>
      </c>
      <c r="AB272" s="477">
        <v>100</v>
      </c>
      <c r="AC272" s="477">
        <v>100</v>
      </c>
      <c r="AD272" s="477">
        <v>100</v>
      </c>
      <c r="AE272" s="477">
        <v>100</v>
      </c>
      <c r="AF272" s="477">
        <v>100</v>
      </c>
      <c r="AG272" s="477">
        <v>100</v>
      </c>
      <c r="AH272" s="477">
        <v>100</v>
      </c>
      <c r="AI272" s="477">
        <v>100</v>
      </c>
      <c r="AJ272" s="477">
        <v>100</v>
      </c>
      <c r="AK272" s="477">
        <v>100</v>
      </c>
      <c r="AL272" s="477">
        <v>100</v>
      </c>
      <c r="AM272" s="477">
        <v>100</v>
      </c>
      <c r="AN272" s="477">
        <v>100</v>
      </c>
      <c r="AO272" s="477">
        <v>100</v>
      </c>
      <c r="AP272" s="477">
        <v>100</v>
      </c>
      <c r="AQ272" s="433">
        <v>100</v>
      </c>
    </row>
    <row r="273" spans="2:43" ht="19.95" customHeight="1" x14ac:dyDescent="0.4">
      <c r="B273" s="296">
        <v>270</v>
      </c>
      <c r="C273" s="297" t="s">
        <v>574</v>
      </c>
      <c r="D273" s="297" t="s">
        <v>575</v>
      </c>
      <c r="E273" s="298" t="s">
        <v>1177</v>
      </c>
      <c r="F273" s="299" t="s">
        <v>488</v>
      </c>
      <c r="G273" s="510">
        <v>0</v>
      </c>
      <c r="H273" s="511"/>
      <c r="I273" s="476">
        <v>0</v>
      </c>
      <c r="J273" s="477">
        <v>0</v>
      </c>
      <c r="K273" s="477">
        <v>0</v>
      </c>
      <c r="L273" s="477">
        <v>0</v>
      </c>
      <c r="M273" s="477">
        <v>0</v>
      </c>
      <c r="N273" s="477">
        <v>0</v>
      </c>
      <c r="O273" s="477">
        <v>0</v>
      </c>
      <c r="P273" s="477">
        <v>0</v>
      </c>
      <c r="Q273" s="477">
        <v>0</v>
      </c>
      <c r="R273" s="477">
        <v>0</v>
      </c>
      <c r="S273" s="477">
        <v>0</v>
      </c>
      <c r="T273" s="477">
        <v>0</v>
      </c>
      <c r="U273" s="477">
        <v>0</v>
      </c>
      <c r="V273" s="477">
        <v>0</v>
      </c>
      <c r="W273" s="477">
        <v>0</v>
      </c>
      <c r="X273" s="477">
        <v>0</v>
      </c>
      <c r="Y273" s="477">
        <v>0</v>
      </c>
      <c r="Z273" s="477">
        <v>0</v>
      </c>
      <c r="AA273" s="477">
        <v>0</v>
      </c>
      <c r="AB273" s="477">
        <v>0</v>
      </c>
      <c r="AC273" s="477">
        <v>0</v>
      </c>
      <c r="AD273" s="477">
        <v>0</v>
      </c>
      <c r="AE273" s="477">
        <v>0</v>
      </c>
      <c r="AF273" s="477">
        <v>0</v>
      </c>
      <c r="AG273" s="477">
        <v>0</v>
      </c>
      <c r="AH273" s="477">
        <v>0</v>
      </c>
      <c r="AI273" s="477">
        <v>0</v>
      </c>
      <c r="AJ273" s="477">
        <v>0</v>
      </c>
      <c r="AK273" s="477">
        <v>0</v>
      </c>
      <c r="AL273" s="477">
        <v>0</v>
      </c>
      <c r="AM273" s="477">
        <v>0</v>
      </c>
      <c r="AN273" s="477">
        <v>0</v>
      </c>
      <c r="AO273" s="477">
        <v>0</v>
      </c>
      <c r="AP273" s="477">
        <v>0</v>
      </c>
      <c r="AQ273" s="433">
        <v>0</v>
      </c>
    </row>
    <row r="274" spans="2:43" ht="19.95" customHeight="1" x14ac:dyDescent="0.4">
      <c r="B274" s="296">
        <v>271</v>
      </c>
      <c r="C274" s="297" t="s">
        <v>576</v>
      </c>
      <c r="D274" s="297" t="s">
        <v>577</v>
      </c>
      <c r="E274" s="298" t="s">
        <v>1312</v>
      </c>
      <c r="F274" s="299" t="s">
        <v>64</v>
      </c>
      <c r="G274" s="333">
        <v>100</v>
      </c>
      <c r="H274" s="306" t="s">
        <v>2507</v>
      </c>
      <c r="I274" s="399">
        <v>100</v>
      </c>
      <c r="J274" s="400">
        <v>100</v>
      </c>
      <c r="K274" s="400">
        <v>100</v>
      </c>
      <c r="L274" s="400">
        <v>100</v>
      </c>
      <c r="M274" s="400">
        <v>100</v>
      </c>
      <c r="N274" s="400">
        <v>100</v>
      </c>
      <c r="O274" s="400">
        <v>100</v>
      </c>
      <c r="P274" s="400">
        <v>100</v>
      </c>
      <c r="Q274" s="400">
        <v>100</v>
      </c>
      <c r="R274" s="400">
        <v>100</v>
      </c>
      <c r="S274" s="400">
        <v>100</v>
      </c>
      <c r="T274" s="400">
        <v>100</v>
      </c>
      <c r="U274" s="400">
        <v>100</v>
      </c>
      <c r="V274" s="400">
        <v>100</v>
      </c>
      <c r="W274" s="400">
        <v>100</v>
      </c>
      <c r="X274" s="400">
        <v>100</v>
      </c>
      <c r="Y274" s="400">
        <v>100</v>
      </c>
      <c r="Z274" s="400">
        <v>100</v>
      </c>
      <c r="AA274" s="400">
        <v>100</v>
      </c>
      <c r="AB274" s="400">
        <v>100</v>
      </c>
      <c r="AC274" s="400">
        <v>100</v>
      </c>
      <c r="AD274" s="400">
        <v>100</v>
      </c>
      <c r="AE274" s="400">
        <v>100</v>
      </c>
      <c r="AF274" s="400">
        <v>100</v>
      </c>
      <c r="AG274" s="400">
        <v>100</v>
      </c>
      <c r="AH274" s="400">
        <v>100</v>
      </c>
      <c r="AI274" s="400">
        <v>100</v>
      </c>
      <c r="AJ274" s="400">
        <v>100</v>
      </c>
      <c r="AK274" s="400">
        <v>100</v>
      </c>
      <c r="AL274" s="400">
        <v>100</v>
      </c>
      <c r="AM274" s="400">
        <v>100</v>
      </c>
      <c r="AN274" s="400">
        <v>100</v>
      </c>
      <c r="AO274" s="400">
        <v>100</v>
      </c>
      <c r="AP274" s="400">
        <v>100</v>
      </c>
      <c r="AQ274" s="401">
        <v>100</v>
      </c>
    </row>
    <row r="275" spans="2:43" ht="19.95" customHeight="1" x14ac:dyDescent="0.4">
      <c r="B275" s="296">
        <v>272</v>
      </c>
      <c r="C275" s="297" t="s">
        <v>578</v>
      </c>
      <c r="D275" s="297" t="s">
        <v>579</v>
      </c>
      <c r="E275" s="298" t="s">
        <v>1196</v>
      </c>
      <c r="F275" s="299" t="s">
        <v>488</v>
      </c>
      <c r="G275" s="510">
        <v>0</v>
      </c>
      <c r="H275" s="511"/>
      <c r="I275" s="476">
        <v>0</v>
      </c>
      <c r="J275" s="477">
        <v>0</v>
      </c>
      <c r="K275" s="477">
        <v>0</v>
      </c>
      <c r="L275" s="477">
        <v>0</v>
      </c>
      <c r="M275" s="477">
        <v>0</v>
      </c>
      <c r="N275" s="477">
        <v>0</v>
      </c>
      <c r="O275" s="477">
        <v>0</v>
      </c>
      <c r="P275" s="477">
        <v>0</v>
      </c>
      <c r="Q275" s="477">
        <v>0</v>
      </c>
      <c r="R275" s="477">
        <v>0</v>
      </c>
      <c r="S275" s="477">
        <v>0</v>
      </c>
      <c r="T275" s="477">
        <v>0</v>
      </c>
      <c r="U275" s="477">
        <v>0</v>
      </c>
      <c r="V275" s="477">
        <v>0</v>
      </c>
      <c r="W275" s="477">
        <v>0</v>
      </c>
      <c r="X275" s="477">
        <v>0</v>
      </c>
      <c r="Y275" s="477">
        <v>0</v>
      </c>
      <c r="Z275" s="477">
        <v>0</v>
      </c>
      <c r="AA275" s="477">
        <v>0</v>
      </c>
      <c r="AB275" s="477">
        <v>0</v>
      </c>
      <c r="AC275" s="477">
        <v>0</v>
      </c>
      <c r="AD275" s="477">
        <v>0</v>
      </c>
      <c r="AE275" s="477">
        <v>0</v>
      </c>
      <c r="AF275" s="477">
        <v>0</v>
      </c>
      <c r="AG275" s="477">
        <v>0</v>
      </c>
      <c r="AH275" s="477">
        <v>0</v>
      </c>
      <c r="AI275" s="477">
        <v>0</v>
      </c>
      <c r="AJ275" s="477">
        <v>0</v>
      </c>
      <c r="AK275" s="477">
        <v>0</v>
      </c>
      <c r="AL275" s="477">
        <v>0</v>
      </c>
      <c r="AM275" s="477">
        <v>0</v>
      </c>
      <c r="AN275" s="477">
        <v>0</v>
      </c>
      <c r="AO275" s="477">
        <v>0</v>
      </c>
      <c r="AP275" s="477">
        <v>0</v>
      </c>
      <c r="AQ275" s="433">
        <v>0</v>
      </c>
    </row>
    <row r="276" spans="2:43" ht="35.4" thickBot="1" x14ac:dyDescent="0.45">
      <c r="B276" s="320">
        <v>273</v>
      </c>
      <c r="C276" s="321" t="s">
        <v>580</v>
      </c>
      <c r="D276" s="321" t="s">
        <v>581</v>
      </c>
      <c r="E276" s="322" t="s">
        <v>1313</v>
      </c>
      <c r="F276" s="323" t="s">
        <v>64</v>
      </c>
      <c r="G276" s="528">
        <v>100</v>
      </c>
      <c r="H276" s="539" t="s">
        <v>2510</v>
      </c>
      <c r="I276" s="446">
        <f>IF(I$633="1 / Connected", 96, 100)</f>
        <v>100</v>
      </c>
      <c r="J276" s="447">
        <f t="shared" ref="J276:AQ276" si="4">IF(J$633="1 / Connected", 96, 100)</f>
        <v>100</v>
      </c>
      <c r="K276" s="447">
        <f t="shared" si="4"/>
        <v>100</v>
      </c>
      <c r="L276" s="447">
        <f t="shared" si="4"/>
        <v>100</v>
      </c>
      <c r="M276" s="447">
        <f t="shared" si="4"/>
        <v>100</v>
      </c>
      <c r="N276" s="447">
        <f t="shared" si="4"/>
        <v>100</v>
      </c>
      <c r="O276" s="447">
        <f t="shared" si="4"/>
        <v>100</v>
      </c>
      <c r="P276" s="447">
        <f t="shared" si="4"/>
        <v>100</v>
      </c>
      <c r="Q276" s="447">
        <f t="shared" si="4"/>
        <v>100</v>
      </c>
      <c r="R276" s="447">
        <f t="shared" si="4"/>
        <v>100</v>
      </c>
      <c r="S276" s="447">
        <f t="shared" si="4"/>
        <v>100</v>
      </c>
      <c r="T276" s="447">
        <f t="shared" si="4"/>
        <v>100</v>
      </c>
      <c r="U276" s="447">
        <f t="shared" si="4"/>
        <v>100</v>
      </c>
      <c r="V276" s="447">
        <f t="shared" si="4"/>
        <v>100</v>
      </c>
      <c r="W276" s="447">
        <f t="shared" si="4"/>
        <v>100</v>
      </c>
      <c r="X276" s="447">
        <f t="shared" si="4"/>
        <v>100</v>
      </c>
      <c r="Y276" s="447">
        <f t="shared" si="4"/>
        <v>100</v>
      </c>
      <c r="Z276" s="447">
        <f t="shared" si="4"/>
        <v>100</v>
      </c>
      <c r="AA276" s="447">
        <f t="shared" si="4"/>
        <v>100</v>
      </c>
      <c r="AB276" s="447">
        <f t="shared" si="4"/>
        <v>100</v>
      </c>
      <c r="AC276" s="447">
        <f t="shared" si="4"/>
        <v>100</v>
      </c>
      <c r="AD276" s="447">
        <f t="shared" si="4"/>
        <v>100</v>
      </c>
      <c r="AE276" s="447">
        <f t="shared" si="4"/>
        <v>100</v>
      </c>
      <c r="AF276" s="447">
        <f t="shared" si="4"/>
        <v>100</v>
      </c>
      <c r="AG276" s="447">
        <f t="shared" si="4"/>
        <v>100</v>
      </c>
      <c r="AH276" s="447">
        <f t="shared" si="4"/>
        <v>100</v>
      </c>
      <c r="AI276" s="447">
        <f t="shared" si="4"/>
        <v>100</v>
      </c>
      <c r="AJ276" s="447">
        <f t="shared" si="4"/>
        <v>100</v>
      </c>
      <c r="AK276" s="447">
        <f t="shared" si="4"/>
        <v>100</v>
      </c>
      <c r="AL276" s="447">
        <f t="shared" si="4"/>
        <v>100</v>
      </c>
      <c r="AM276" s="447">
        <f t="shared" si="4"/>
        <v>100</v>
      </c>
      <c r="AN276" s="447">
        <f t="shared" si="4"/>
        <v>100</v>
      </c>
      <c r="AO276" s="447">
        <f t="shared" si="4"/>
        <v>100</v>
      </c>
      <c r="AP276" s="447">
        <f t="shared" si="4"/>
        <v>100</v>
      </c>
      <c r="AQ276" s="448">
        <f t="shared" si="4"/>
        <v>100</v>
      </c>
    </row>
    <row r="277" spans="2:43" ht="19.95" customHeight="1" x14ac:dyDescent="0.4">
      <c r="B277" s="290">
        <v>274</v>
      </c>
      <c r="C277" s="291" t="s">
        <v>582</v>
      </c>
      <c r="D277" s="291" t="s">
        <v>583</v>
      </c>
      <c r="E277" s="292" t="s">
        <v>1314</v>
      </c>
      <c r="F277" s="293"/>
      <c r="G277" s="396" t="s">
        <v>584</v>
      </c>
      <c r="H277" s="512" t="s">
        <v>2521</v>
      </c>
      <c r="I277" s="330" t="str">
        <f>IF('1_Drive및Motor정보'!$X$7=0, "0 / Induction M", '1_Drive및Motor정보'!$X$7)</f>
        <v>0 / Induction M</v>
      </c>
      <c r="J277" s="331" t="str">
        <f>IF('1_Drive및Motor정보'!$X$8=0, "0 / Induction M", '1_Drive및Motor정보'!$X$8)</f>
        <v>0 / Induction M</v>
      </c>
      <c r="K277" s="331" t="str">
        <f>IF('1_Drive및Motor정보'!$X$9=0, "0 / Induction M", '1_Drive및Motor정보'!$X$9)</f>
        <v>0 / Induction M</v>
      </c>
      <c r="L277" s="331" t="str">
        <f>IF('1_Drive및Motor정보'!$X$10=0, "0 / Induction M", '1_Drive및Motor정보'!$X$10)</f>
        <v>0 / Induction M</v>
      </c>
      <c r="M277" s="331" t="str">
        <f>IF('1_Drive및Motor정보'!$X$11=0, "0 / Induction M", '1_Drive및Motor정보'!$X$11)</f>
        <v>0 / Induction M</v>
      </c>
      <c r="N277" s="331" t="str">
        <f>IF('1_Drive및Motor정보'!$X$12=0, "0 / Induction M", '1_Drive및Motor정보'!$X$12)</f>
        <v>0 / Induction M</v>
      </c>
      <c r="O277" s="331" t="str">
        <f>IF('1_Drive및Motor정보'!$X$13=0, "0 / Induction M", '1_Drive및Motor정보'!$X$13)</f>
        <v>0 / Induction M</v>
      </c>
      <c r="P277" s="331" t="str">
        <f>IF('1_Drive및Motor정보'!$X$14=0, "0 / Induction M", '1_Drive및Motor정보'!$X$14)</f>
        <v>0 / Induction M</v>
      </c>
      <c r="Q277" s="331" t="str">
        <f>IF('1_Drive및Motor정보'!$X$15=0, "0 / Induction M", '1_Drive및Motor정보'!$X$15)</f>
        <v>0 / Induction M</v>
      </c>
      <c r="R277" s="331" t="str">
        <f>IF('1_Drive및Motor정보'!$X$16=0, "0 / Induction M", '1_Drive및Motor정보'!$X$16)</f>
        <v>0 / Induction M</v>
      </c>
      <c r="S277" s="331" t="str">
        <f>IF('1_Drive및Motor정보'!$X$17=0, "0 / Induction M", '1_Drive및Motor정보'!$X$17)</f>
        <v>0 / Induction M</v>
      </c>
      <c r="T277" s="331" t="str">
        <f>IF('1_Drive및Motor정보'!$X$18=0, "0 / Induction M", '1_Drive및Motor정보'!$X$18)</f>
        <v>0 / Induction M</v>
      </c>
      <c r="U277" s="331" t="str">
        <f>IF('1_Drive및Motor정보'!$X$19=0, "0 / Induction M", '1_Drive및Motor정보'!$X$19)</f>
        <v>0 / Induction M</v>
      </c>
      <c r="V277" s="331" t="str">
        <f>IF('1_Drive및Motor정보'!$X$20=0, "0 / Induction M", '1_Drive및Motor정보'!$X$20)</f>
        <v>0 / Induction M</v>
      </c>
      <c r="W277" s="331" t="str">
        <f>IF('1_Drive및Motor정보'!$X$21=0, "0 / Induction M", '1_Drive및Motor정보'!$X$21)</f>
        <v>0 / Induction M</v>
      </c>
      <c r="X277" s="331" t="str">
        <f>IF('1_Drive및Motor정보'!$X$22=0, "0 / Induction M", '1_Drive및Motor정보'!$X$22)</f>
        <v>0 / Induction M</v>
      </c>
      <c r="Y277" s="331" t="str">
        <f>IF('1_Drive및Motor정보'!$X$23=0, "0 / Induction M", '1_Drive및Motor정보'!$X$23)</f>
        <v>0 / Induction M</v>
      </c>
      <c r="Z277" s="331" t="str">
        <f>IF('1_Drive및Motor정보'!$X$24=0, "0 / Induction M", '1_Drive및Motor정보'!$X$24)</f>
        <v>0 / Induction M</v>
      </c>
      <c r="AA277" s="331" t="str">
        <f>IF('1_Drive및Motor정보'!$X$25=0, "0 / Induction M", '1_Drive및Motor정보'!$X$25)</f>
        <v>0 / Induction M</v>
      </c>
      <c r="AB277" s="331" t="str">
        <f>IF('1_Drive및Motor정보'!$X$26=0, "0 / Induction M", '1_Drive및Motor정보'!$X$26)</f>
        <v>0 / Induction M</v>
      </c>
      <c r="AC277" s="331" t="str">
        <f>IF('1_Drive및Motor정보'!$X$27=0, "0 / Induction M", '1_Drive및Motor정보'!$X$27)</f>
        <v>0 / Induction M</v>
      </c>
      <c r="AD277" s="331" t="str">
        <f>IF('1_Drive및Motor정보'!$X$28=0, "0 / Induction M", '1_Drive및Motor정보'!$X$28)</f>
        <v>0 / Induction M</v>
      </c>
      <c r="AE277" s="331" t="str">
        <f>IF('1_Drive및Motor정보'!$X$29=0, "0 / Induction M", '1_Drive및Motor정보'!$X$29)</f>
        <v>0 / Induction M</v>
      </c>
      <c r="AF277" s="331" t="str">
        <f>IF('1_Drive및Motor정보'!$X$30=0, "0 / Induction M", '1_Drive및Motor정보'!$X$30)</f>
        <v>0 / Induction M</v>
      </c>
      <c r="AG277" s="331" t="str">
        <f>IF('1_Drive및Motor정보'!$X$31=0, "0 / Induction M", '1_Drive및Motor정보'!$X$31)</f>
        <v>0 / Induction M</v>
      </c>
      <c r="AH277" s="331" t="str">
        <f>IF('1_Drive및Motor정보'!$X$32=0, "0 / Induction M", '1_Drive및Motor정보'!$X$32)</f>
        <v>0 / Induction M</v>
      </c>
      <c r="AI277" s="331" t="str">
        <f>IF('1_Drive및Motor정보'!$X$33=0, "0 / Induction M", '1_Drive및Motor정보'!$X$33)</f>
        <v>0 / Induction M</v>
      </c>
      <c r="AJ277" s="331" t="str">
        <f>IF('1_Drive및Motor정보'!$X$34=0, "0 / Induction M", '1_Drive및Motor정보'!$X$34)</f>
        <v>0 / Induction M</v>
      </c>
      <c r="AK277" s="331" t="str">
        <f>IF('1_Drive및Motor정보'!$X$35=0, "0 / Induction M", '1_Drive및Motor정보'!$X$35)</f>
        <v>0 / Induction M</v>
      </c>
      <c r="AL277" s="331" t="str">
        <f>IF('1_Drive및Motor정보'!$X$36=0, "0 / Induction M", '1_Drive및Motor정보'!$X$36)</f>
        <v>0 / Induction M</v>
      </c>
      <c r="AM277" s="331" t="str">
        <f>IF('1_Drive및Motor정보'!$X$37=0, "0 / Induction M", '1_Drive및Motor정보'!$X$37)</f>
        <v>0 / Induction M</v>
      </c>
      <c r="AN277" s="331" t="str">
        <f>IF('1_Drive및Motor정보'!$X$38=0, "0 / Induction M", '1_Drive및Motor정보'!$X$38)</f>
        <v>0 / Induction M</v>
      </c>
      <c r="AO277" s="331" t="str">
        <f>IF('1_Drive및Motor정보'!$X$39=0, "0 / Induction M", '1_Drive및Motor정보'!$X$39)</f>
        <v>0 / Induction M</v>
      </c>
      <c r="AP277" s="331" t="str">
        <f>IF('1_Drive및Motor정보'!$X$40=0, "0 / Induction M", '1_Drive및Motor정보'!$X$40)</f>
        <v>0 / Induction M</v>
      </c>
      <c r="AQ277" s="332" t="str">
        <f>IF('1_Drive및Motor정보'!$X$41=0, "0 / Induction M", '1_Drive및Motor정보'!$X$41)</f>
        <v>0 / Induction M</v>
      </c>
    </row>
    <row r="278" spans="2:43" ht="19.95" customHeight="1" x14ac:dyDescent="0.4">
      <c r="B278" s="296">
        <v>275</v>
      </c>
      <c r="C278" s="297" t="s">
        <v>585</v>
      </c>
      <c r="D278" s="297" t="s">
        <v>586</v>
      </c>
      <c r="E278" s="298" t="s">
        <v>1315</v>
      </c>
      <c r="F278" s="299" t="s">
        <v>25</v>
      </c>
      <c r="G278" s="510">
        <v>0</v>
      </c>
      <c r="H278" s="511"/>
      <c r="I278" s="476">
        <v>0</v>
      </c>
      <c r="J278" s="477">
        <v>0</v>
      </c>
      <c r="K278" s="477">
        <v>0</v>
      </c>
      <c r="L278" s="477">
        <v>0</v>
      </c>
      <c r="M278" s="477">
        <v>0</v>
      </c>
      <c r="N278" s="477">
        <v>0</v>
      </c>
      <c r="O278" s="477">
        <v>0</v>
      </c>
      <c r="P278" s="477">
        <v>0</v>
      </c>
      <c r="Q278" s="477">
        <v>0</v>
      </c>
      <c r="R278" s="477">
        <v>0</v>
      </c>
      <c r="S278" s="477">
        <v>0</v>
      </c>
      <c r="T278" s="477">
        <v>0</v>
      </c>
      <c r="U278" s="477">
        <v>0</v>
      </c>
      <c r="V278" s="477">
        <v>0</v>
      </c>
      <c r="W278" s="477">
        <v>0</v>
      </c>
      <c r="X278" s="477">
        <v>0</v>
      </c>
      <c r="Y278" s="477">
        <v>0</v>
      </c>
      <c r="Z278" s="477">
        <v>0</v>
      </c>
      <c r="AA278" s="477">
        <v>0</v>
      </c>
      <c r="AB278" s="477">
        <v>0</v>
      </c>
      <c r="AC278" s="477">
        <v>0</v>
      </c>
      <c r="AD278" s="477">
        <v>0</v>
      </c>
      <c r="AE278" s="477">
        <v>0</v>
      </c>
      <c r="AF278" s="477">
        <v>0</v>
      </c>
      <c r="AG278" s="477">
        <v>0</v>
      </c>
      <c r="AH278" s="477">
        <v>0</v>
      </c>
      <c r="AI278" s="477">
        <v>0</v>
      </c>
      <c r="AJ278" s="477">
        <v>0</v>
      </c>
      <c r="AK278" s="477">
        <v>0</v>
      </c>
      <c r="AL278" s="477">
        <v>0</v>
      </c>
      <c r="AM278" s="477">
        <v>0</v>
      </c>
      <c r="AN278" s="477">
        <v>0</v>
      </c>
      <c r="AO278" s="477">
        <v>0</v>
      </c>
      <c r="AP278" s="477">
        <v>0</v>
      </c>
      <c r="AQ278" s="433">
        <v>0</v>
      </c>
    </row>
    <row r="279" spans="2:43" ht="19.95" customHeight="1" x14ac:dyDescent="0.4">
      <c r="B279" s="296">
        <v>276</v>
      </c>
      <c r="C279" s="297" t="s">
        <v>587</v>
      </c>
      <c r="D279" s="297" t="s">
        <v>588</v>
      </c>
      <c r="E279" s="298" t="s">
        <v>1317</v>
      </c>
      <c r="F279" s="299"/>
      <c r="G279" s="316" t="s">
        <v>589</v>
      </c>
      <c r="H279" s="306"/>
      <c r="I279" s="281" t="s">
        <v>589</v>
      </c>
      <c r="J279" s="282" t="s">
        <v>589</v>
      </c>
      <c r="K279" s="282" t="s">
        <v>589</v>
      </c>
      <c r="L279" s="282" t="s">
        <v>589</v>
      </c>
      <c r="M279" s="282" t="s">
        <v>589</v>
      </c>
      <c r="N279" s="282" t="s">
        <v>589</v>
      </c>
      <c r="O279" s="282" t="s">
        <v>589</v>
      </c>
      <c r="P279" s="282" t="s">
        <v>589</v>
      </c>
      <c r="Q279" s="282" t="s">
        <v>589</v>
      </c>
      <c r="R279" s="282" t="s">
        <v>589</v>
      </c>
      <c r="S279" s="282" t="s">
        <v>589</v>
      </c>
      <c r="T279" s="282" t="s">
        <v>589</v>
      </c>
      <c r="U279" s="282" t="s">
        <v>589</v>
      </c>
      <c r="V279" s="282" t="s">
        <v>589</v>
      </c>
      <c r="W279" s="282" t="s">
        <v>589</v>
      </c>
      <c r="X279" s="282" t="s">
        <v>589</v>
      </c>
      <c r="Y279" s="282" t="s">
        <v>589</v>
      </c>
      <c r="Z279" s="282" t="s">
        <v>589</v>
      </c>
      <c r="AA279" s="282" t="s">
        <v>589</v>
      </c>
      <c r="AB279" s="282" t="s">
        <v>589</v>
      </c>
      <c r="AC279" s="282" t="s">
        <v>589</v>
      </c>
      <c r="AD279" s="282" t="s">
        <v>589</v>
      </c>
      <c r="AE279" s="282" t="s">
        <v>589</v>
      </c>
      <c r="AF279" s="282" t="s">
        <v>589</v>
      </c>
      <c r="AG279" s="282" t="s">
        <v>589</v>
      </c>
      <c r="AH279" s="282" t="s">
        <v>589</v>
      </c>
      <c r="AI279" s="282" t="s">
        <v>589</v>
      </c>
      <c r="AJ279" s="282" t="s">
        <v>589</v>
      </c>
      <c r="AK279" s="282" t="s">
        <v>589</v>
      </c>
      <c r="AL279" s="282" t="s">
        <v>589</v>
      </c>
      <c r="AM279" s="282" t="s">
        <v>589</v>
      </c>
      <c r="AN279" s="282" t="s">
        <v>589</v>
      </c>
      <c r="AO279" s="282" t="s">
        <v>589</v>
      </c>
      <c r="AP279" s="282" t="s">
        <v>589</v>
      </c>
      <c r="AQ279" s="283" t="s">
        <v>589</v>
      </c>
    </row>
    <row r="280" spans="2:43" ht="19.95" customHeight="1" x14ac:dyDescent="0.4">
      <c r="B280" s="296">
        <v>277</v>
      </c>
      <c r="C280" s="297" t="s">
        <v>590</v>
      </c>
      <c r="D280" s="297" t="s">
        <v>591</v>
      </c>
      <c r="E280" s="298" t="s">
        <v>1318</v>
      </c>
      <c r="F280" s="299" t="s">
        <v>64</v>
      </c>
      <c r="G280" s="333">
        <v>0</v>
      </c>
      <c r="H280" s="306"/>
      <c r="I280" s="399">
        <v>0</v>
      </c>
      <c r="J280" s="400">
        <v>0</v>
      </c>
      <c r="K280" s="400">
        <v>0</v>
      </c>
      <c r="L280" s="400">
        <v>0</v>
      </c>
      <c r="M280" s="400">
        <v>0</v>
      </c>
      <c r="N280" s="400">
        <v>0</v>
      </c>
      <c r="O280" s="400">
        <v>0</v>
      </c>
      <c r="P280" s="400">
        <v>0</v>
      </c>
      <c r="Q280" s="400">
        <v>0</v>
      </c>
      <c r="R280" s="400">
        <v>0</v>
      </c>
      <c r="S280" s="400">
        <v>0</v>
      </c>
      <c r="T280" s="400">
        <v>0</v>
      </c>
      <c r="U280" s="400">
        <v>0</v>
      </c>
      <c r="V280" s="400">
        <v>0</v>
      </c>
      <c r="W280" s="400">
        <v>0</v>
      </c>
      <c r="X280" s="400">
        <v>0</v>
      </c>
      <c r="Y280" s="400">
        <v>0</v>
      </c>
      <c r="Z280" s="400">
        <v>0</v>
      </c>
      <c r="AA280" s="400">
        <v>0</v>
      </c>
      <c r="AB280" s="400">
        <v>0</v>
      </c>
      <c r="AC280" s="400">
        <v>0</v>
      </c>
      <c r="AD280" s="400">
        <v>0</v>
      </c>
      <c r="AE280" s="400">
        <v>0</v>
      </c>
      <c r="AF280" s="400">
        <v>0</v>
      </c>
      <c r="AG280" s="400">
        <v>0</v>
      </c>
      <c r="AH280" s="400">
        <v>0</v>
      </c>
      <c r="AI280" s="400">
        <v>0</v>
      </c>
      <c r="AJ280" s="400">
        <v>0</v>
      </c>
      <c r="AK280" s="400">
        <v>0</v>
      </c>
      <c r="AL280" s="400">
        <v>0</v>
      </c>
      <c r="AM280" s="400">
        <v>0</v>
      </c>
      <c r="AN280" s="400">
        <v>0</v>
      </c>
      <c r="AO280" s="400">
        <v>0</v>
      </c>
      <c r="AP280" s="400">
        <v>0</v>
      </c>
      <c r="AQ280" s="401">
        <v>0</v>
      </c>
    </row>
    <row r="281" spans="2:43" ht="19.95" customHeight="1" x14ac:dyDescent="0.4">
      <c r="B281" s="296">
        <v>278</v>
      </c>
      <c r="C281" s="297" t="s">
        <v>592</v>
      </c>
      <c r="D281" s="297" t="s">
        <v>593</v>
      </c>
      <c r="E281" s="298" t="s">
        <v>1319</v>
      </c>
      <c r="F281" s="299" t="s">
        <v>64</v>
      </c>
      <c r="G281" s="333">
        <v>-1</v>
      </c>
      <c r="H281" s="306"/>
      <c r="I281" s="399">
        <v>-1</v>
      </c>
      <c r="J281" s="400">
        <v>-1</v>
      </c>
      <c r="K281" s="400">
        <v>-1</v>
      </c>
      <c r="L281" s="400">
        <v>-1</v>
      </c>
      <c r="M281" s="400">
        <v>-1</v>
      </c>
      <c r="N281" s="400">
        <v>-1</v>
      </c>
      <c r="O281" s="400">
        <v>-1</v>
      </c>
      <c r="P281" s="400">
        <v>-1</v>
      </c>
      <c r="Q281" s="400">
        <v>-1</v>
      </c>
      <c r="R281" s="400">
        <v>-1</v>
      </c>
      <c r="S281" s="400">
        <v>-1</v>
      </c>
      <c r="T281" s="400">
        <v>-1</v>
      </c>
      <c r="U281" s="400">
        <v>-1</v>
      </c>
      <c r="V281" s="400">
        <v>-1</v>
      </c>
      <c r="W281" s="400">
        <v>-1</v>
      </c>
      <c r="X281" s="400">
        <v>-1</v>
      </c>
      <c r="Y281" s="400">
        <v>-1</v>
      </c>
      <c r="Z281" s="400">
        <v>-1</v>
      </c>
      <c r="AA281" s="400">
        <v>-1</v>
      </c>
      <c r="AB281" s="400">
        <v>-1</v>
      </c>
      <c r="AC281" s="400">
        <v>-1</v>
      </c>
      <c r="AD281" s="400">
        <v>-1</v>
      </c>
      <c r="AE281" s="400">
        <v>-1</v>
      </c>
      <c r="AF281" s="400">
        <v>-1</v>
      </c>
      <c r="AG281" s="400">
        <v>-1</v>
      </c>
      <c r="AH281" s="400">
        <v>-1</v>
      </c>
      <c r="AI281" s="400">
        <v>-1</v>
      </c>
      <c r="AJ281" s="400">
        <v>-1</v>
      </c>
      <c r="AK281" s="400">
        <v>-1</v>
      </c>
      <c r="AL281" s="400">
        <v>-1</v>
      </c>
      <c r="AM281" s="400">
        <v>-1</v>
      </c>
      <c r="AN281" s="400">
        <v>-1</v>
      </c>
      <c r="AO281" s="400">
        <v>-1</v>
      </c>
      <c r="AP281" s="400">
        <v>-1</v>
      </c>
      <c r="AQ281" s="401">
        <v>-1</v>
      </c>
    </row>
    <row r="282" spans="2:43" ht="19.95" customHeight="1" x14ac:dyDescent="0.4">
      <c r="B282" s="296">
        <v>279</v>
      </c>
      <c r="C282" s="297" t="s">
        <v>594</v>
      </c>
      <c r="D282" s="297" t="s">
        <v>518</v>
      </c>
      <c r="E282" s="298" t="s">
        <v>1292</v>
      </c>
      <c r="F282" s="299" t="s">
        <v>64</v>
      </c>
      <c r="G282" s="305">
        <v>50</v>
      </c>
      <c r="H282" s="306"/>
      <c r="I282" s="307">
        <f>I$242</f>
        <v>38.011780579373834</v>
      </c>
      <c r="J282" s="308">
        <f t="shared" ref="J282:AQ282" si="5">J$242</f>
        <v>38.011780579373834</v>
      </c>
      <c r="K282" s="308">
        <f t="shared" si="5"/>
        <v>50</v>
      </c>
      <c r="L282" s="308">
        <f t="shared" si="5"/>
        <v>50</v>
      </c>
      <c r="M282" s="308">
        <f t="shared" si="5"/>
        <v>50</v>
      </c>
      <c r="N282" s="308">
        <f t="shared" si="5"/>
        <v>50</v>
      </c>
      <c r="O282" s="308">
        <f t="shared" si="5"/>
        <v>50</v>
      </c>
      <c r="P282" s="308">
        <f t="shared" si="5"/>
        <v>50</v>
      </c>
      <c r="Q282" s="308">
        <f t="shared" si="5"/>
        <v>50</v>
      </c>
      <c r="R282" s="308">
        <f t="shared" si="5"/>
        <v>50</v>
      </c>
      <c r="S282" s="308">
        <f t="shared" si="5"/>
        <v>50</v>
      </c>
      <c r="T282" s="308">
        <f t="shared" si="5"/>
        <v>50</v>
      </c>
      <c r="U282" s="308">
        <f t="shared" si="5"/>
        <v>50</v>
      </c>
      <c r="V282" s="308">
        <f t="shared" si="5"/>
        <v>50</v>
      </c>
      <c r="W282" s="308">
        <f t="shared" si="5"/>
        <v>50</v>
      </c>
      <c r="X282" s="308">
        <f t="shared" si="5"/>
        <v>50</v>
      </c>
      <c r="Y282" s="308">
        <f t="shared" si="5"/>
        <v>50</v>
      </c>
      <c r="Z282" s="308">
        <f t="shared" si="5"/>
        <v>50</v>
      </c>
      <c r="AA282" s="308">
        <f t="shared" si="5"/>
        <v>50</v>
      </c>
      <c r="AB282" s="308">
        <f t="shared" si="5"/>
        <v>50</v>
      </c>
      <c r="AC282" s="308">
        <f t="shared" si="5"/>
        <v>50</v>
      </c>
      <c r="AD282" s="308">
        <f t="shared" si="5"/>
        <v>50</v>
      </c>
      <c r="AE282" s="308">
        <f t="shared" si="5"/>
        <v>50</v>
      </c>
      <c r="AF282" s="308">
        <f t="shared" si="5"/>
        <v>50</v>
      </c>
      <c r="AG282" s="308">
        <f t="shared" si="5"/>
        <v>50</v>
      </c>
      <c r="AH282" s="308">
        <f t="shared" si="5"/>
        <v>50</v>
      </c>
      <c r="AI282" s="308">
        <f t="shared" si="5"/>
        <v>50</v>
      </c>
      <c r="AJ282" s="308">
        <f t="shared" si="5"/>
        <v>50</v>
      </c>
      <c r="AK282" s="308">
        <f t="shared" si="5"/>
        <v>50</v>
      </c>
      <c r="AL282" s="308">
        <f t="shared" si="5"/>
        <v>50</v>
      </c>
      <c r="AM282" s="308">
        <f t="shared" si="5"/>
        <v>50</v>
      </c>
      <c r="AN282" s="308">
        <f t="shared" si="5"/>
        <v>50</v>
      </c>
      <c r="AO282" s="308">
        <f t="shared" si="5"/>
        <v>50</v>
      </c>
      <c r="AP282" s="308">
        <f t="shared" si="5"/>
        <v>50</v>
      </c>
      <c r="AQ282" s="309">
        <f t="shared" si="5"/>
        <v>50</v>
      </c>
    </row>
    <row r="283" spans="2:43" ht="19.95" customHeight="1" x14ac:dyDescent="0.4">
      <c r="B283" s="296">
        <v>280</v>
      </c>
      <c r="C283" s="297" t="s">
        <v>595</v>
      </c>
      <c r="D283" s="297" t="s">
        <v>516</v>
      </c>
      <c r="E283" s="298" t="s">
        <v>1291</v>
      </c>
      <c r="F283" s="299" t="s">
        <v>64</v>
      </c>
      <c r="G283" s="305">
        <v>10</v>
      </c>
      <c r="H283" s="306"/>
      <c r="I283" s="307">
        <f>I$241</f>
        <v>2.5</v>
      </c>
      <c r="J283" s="308">
        <f t="shared" ref="J283:AQ283" si="6">J$241</f>
        <v>2.5</v>
      </c>
      <c r="K283" s="308">
        <f t="shared" si="6"/>
        <v>2.5</v>
      </c>
      <c r="L283" s="308">
        <f t="shared" si="6"/>
        <v>2.5</v>
      </c>
      <c r="M283" s="308">
        <f t="shared" si="6"/>
        <v>2.5</v>
      </c>
      <c r="N283" s="308">
        <f t="shared" si="6"/>
        <v>2.5</v>
      </c>
      <c r="O283" s="308">
        <f t="shared" si="6"/>
        <v>2.5</v>
      </c>
      <c r="P283" s="308">
        <f t="shared" si="6"/>
        <v>2.5</v>
      </c>
      <c r="Q283" s="308">
        <f t="shared" si="6"/>
        <v>2.5</v>
      </c>
      <c r="R283" s="308">
        <f t="shared" si="6"/>
        <v>2.5</v>
      </c>
      <c r="S283" s="308">
        <f t="shared" si="6"/>
        <v>2.5</v>
      </c>
      <c r="T283" s="308">
        <f t="shared" si="6"/>
        <v>2.5</v>
      </c>
      <c r="U283" s="308">
        <f t="shared" si="6"/>
        <v>2.5</v>
      </c>
      <c r="V283" s="308">
        <f t="shared" si="6"/>
        <v>2.5</v>
      </c>
      <c r="W283" s="308">
        <f t="shared" si="6"/>
        <v>2.5</v>
      </c>
      <c r="X283" s="308">
        <f t="shared" si="6"/>
        <v>2.5</v>
      </c>
      <c r="Y283" s="308">
        <f t="shared" si="6"/>
        <v>2.5</v>
      </c>
      <c r="Z283" s="308">
        <f t="shared" si="6"/>
        <v>2.5</v>
      </c>
      <c r="AA283" s="308">
        <f t="shared" si="6"/>
        <v>2.5</v>
      </c>
      <c r="AB283" s="308">
        <f t="shared" si="6"/>
        <v>2.5</v>
      </c>
      <c r="AC283" s="308">
        <f t="shared" si="6"/>
        <v>2.5</v>
      </c>
      <c r="AD283" s="308">
        <f t="shared" si="6"/>
        <v>2.5</v>
      </c>
      <c r="AE283" s="308">
        <f t="shared" si="6"/>
        <v>2.5</v>
      </c>
      <c r="AF283" s="308">
        <f t="shared" si="6"/>
        <v>2.5</v>
      </c>
      <c r="AG283" s="308">
        <f t="shared" si="6"/>
        <v>2.5</v>
      </c>
      <c r="AH283" s="308">
        <f t="shared" si="6"/>
        <v>2.5</v>
      </c>
      <c r="AI283" s="308">
        <f t="shared" si="6"/>
        <v>2.5</v>
      </c>
      <c r="AJ283" s="308">
        <f t="shared" si="6"/>
        <v>2.5</v>
      </c>
      <c r="AK283" s="308">
        <f t="shared" si="6"/>
        <v>2.5</v>
      </c>
      <c r="AL283" s="308">
        <f t="shared" si="6"/>
        <v>2.5</v>
      </c>
      <c r="AM283" s="308">
        <f t="shared" si="6"/>
        <v>2.5</v>
      </c>
      <c r="AN283" s="308">
        <f t="shared" si="6"/>
        <v>2.5</v>
      </c>
      <c r="AO283" s="308">
        <f t="shared" si="6"/>
        <v>2.5</v>
      </c>
      <c r="AP283" s="308">
        <f t="shared" si="6"/>
        <v>2.5</v>
      </c>
      <c r="AQ283" s="309">
        <f t="shared" si="6"/>
        <v>2.5</v>
      </c>
    </row>
    <row r="284" spans="2:43" ht="19.95" customHeight="1" x14ac:dyDescent="0.4">
      <c r="B284" s="296">
        <v>281</v>
      </c>
      <c r="C284" s="297" t="s">
        <v>596</v>
      </c>
      <c r="D284" s="297" t="s">
        <v>597</v>
      </c>
      <c r="E284" s="298" t="s">
        <v>1321</v>
      </c>
      <c r="F284" s="299" t="s">
        <v>25</v>
      </c>
      <c r="G284" s="510">
        <v>500</v>
      </c>
      <c r="H284" s="511"/>
      <c r="I284" s="476">
        <v>500</v>
      </c>
      <c r="J284" s="477">
        <v>500</v>
      </c>
      <c r="K284" s="477">
        <v>500</v>
      </c>
      <c r="L284" s="477">
        <v>500</v>
      </c>
      <c r="M284" s="477">
        <v>500</v>
      </c>
      <c r="N284" s="477">
        <v>500</v>
      </c>
      <c r="O284" s="477">
        <v>500</v>
      </c>
      <c r="P284" s="477">
        <v>500</v>
      </c>
      <c r="Q284" s="477">
        <v>500</v>
      </c>
      <c r="R284" s="477">
        <v>500</v>
      </c>
      <c r="S284" s="477">
        <v>500</v>
      </c>
      <c r="T284" s="477">
        <v>500</v>
      </c>
      <c r="U284" s="477">
        <v>500</v>
      </c>
      <c r="V284" s="477">
        <v>500</v>
      </c>
      <c r="W284" s="477">
        <v>500</v>
      </c>
      <c r="X284" s="477">
        <v>500</v>
      </c>
      <c r="Y284" s="477">
        <v>500</v>
      </c>
      <c r="Z284" s="477">
        <v>500</v>
      </c>
      <c r="AA284" s="477">
        <v>500</v>
      </c>
      <c r="AB284" s="477">
        <v>500</v>
      </c>
      <c r="AC284" s="477">
        <v>500</v>
      </c>
      <c r="AD284" s="477">
        <v>500</v>
      </c>
      <c r="AE284" s="477">
        <v>500</v>
      </c>
      <c r="AF284" s="477">
        <v>500</v>
      </c>
      <c r="AG284" s="477">
        <v>500</v>
      </c>
      <c r="AH284" s="477">
        <v>500</v>
      </c>
      <c r="AI284" s="477">
        <v>500</v>
      </c>
      <c r="AJ284" s="477">
        <v>500</v>
      </c>
      <c r="AK284" s="477">
        <v>500</v>
      </c>
      <c r="AL284" s="477">
        <v>500</v>
      </c>
      <c r="AM284" s="477">
        <v>500</v>
      </c>
      <c r="AN284" s="477">
        <v>500</v>
      </c>
      <c r="AO284" s="477">
        <v>500</v>
      </c>
      <c r="AP284" s="477">
        <v>500</v>
      </c>
      <c r="AQ284" s="433">
        <v>500</v>
      </c>
    </row>
    <row r="285" spans="2:43" ht="19.95" customHeight="1" thickBot="1" x14ac:dyDescent="0.45">
      <c r="B285" s="320">
        <v>282</v>
      </c>
      <c r="C285" s="321" t="s">
        <v>598</v>
      </c>
      <c r="D285" s="321" t="s">
        <v>599</v>
      </c>
      <c r="E285" s="322" t="s">
        <v>1322</v>
      </c>
      <c r="F285" s="323" t="s">
        <v>488</v>
      </c>
      <c r="G285" s="449">
        <v>5</v>
      </c>
      <c r="H285" s="450"/>
      <c r="I285" s="451">
        <v>5</v>
      </c>
      <c r="J285" s="452">
        <v>5</v>
      </c>
      <c r="K285" s="452">
        <v>5</v>
      </c>
      <c r="L285" s="452">
        <v>5</v>
      </c>
      <c r="M285" s="452">
        <v>5</v>
      </c>
      <c r="N285" s="452">
        <v>5</v>
      </c>
      <c r="O285" s="452">
        <v>5</v>
      </c>
      <c r="P285" s="452">
        <v>5</v>
      </c>
      <c r="Q285" s="452">
        <v>5</v>
      </c>
      <c r="R285" s="452">
        <v>5</v>
      </c>
      <c r="S285" s="452">
        <v>5</v>
      </c>
      <c r="T285" s="452">
        <v>5</v>
      </c>
      <c r="U285" s="452">
        <v>5</v>
      </c>
      <c r="V285" s="452">
        <v>5</v>
      </c>
      <c r="W285" s="452">
        <v>5</v>
      </c>
      <c r="X285" s="452">
        <v>5</v>
      </c>
      <c r="Y285" s="452">
        <v>5</v>
      </c>
      <c r="Z285" s="452">
        <v>5</v>
      </c>
      <c r="AA285" s="452">
        <v>5</v>
      </c>
      <c r="AB285" s="452">
        <v>5</v>
      </c>
      <c r="AC285" s="452">
        <v>5</v>
      </c>
      <c r="AD285" s="452">
        <v>5</v>
      </c>
      <c r="AE285" s="452">
        <v>5</v>
      </c>
      <c r="AF285" s="452">
        <v>5</v>
      </c>
      <c r="AG285" s="452">
        <v>5</v>
      </c>
      <c r="AH285" s="452">
        <v>5</v>
      </c>
      <c r="AI285" s="452">
        <v>5</v>
      </c>
      <c r="AJ285" s="452">
        <v>5</v>
      </c>
      <c r="AK285" s="452">
        <v>5</v>
      </c>
      <c r="AL285" s="452">
        <v>5</v>
      </c>
      <c r="AM285" s="452">
        <v>5</v>
      </c>
      <c r="AN285" s="452">
        <v>5</v>
      </c>
      <c r="AO285" s="452">
        <v>5</v>
      </c>
      <c r="AP285" s="452">
        <v>5</v>
      </c>
      <c r="AQ285" s="432">
        <v>5</v>
      </c>
    </row>
    <row r="286" spans="2:43" ht="19.95" customHeight="1" x14ac:dyDescent="0.4">
      <c r="B286" s="290">
        <v>283</v>
      </c>
      <c r="C286" s="291" t="s">
        <v>600</v>
      </c>
      <c r="D286" s="291" t="s">
        <v>601</v>
      </c>
      <c r="E286" s="292" t="s">
        <v>1323</v>
      </c>
      <c r="F286" s="293" t="s">
        <v>64</v>
      </c>
      <c r="G286" s="409">
        <v>10</v>
      </c>
      <c r="H286" s="1010" t="s">
        <v>2522</v>
      </c>
      <c r="I286" s="444">
        <v>10</v>
      </c>
      <c r="J286" s="445">
        <v>10</v>
      </c>
      <c r="K286" s="445">
        <v>10</v>
      </c>
      <c r="L286" s="445">
        <v>10</v>
      </c>
      <c r="M286" s="445">
        <v>10</v>
      </c>
      <c r="N286" s="445">
        <v>10</v>
      </c>
      <c r="O286" s="445">
        <v>10</v>
      </c>
      <c r="P286" s="445">
        <v>10</v>
      </c>
      <c r="Q286" s="445">
        <v>10</v>
      </c>
      <c r="R286" s="445">
        <v>10</v>
      </c>
      <c r="S286" s="445">
        <v>10</v>
      </c>
      <c r="T286" s="445">
        <v>10</v>
      </c>
      <c r="U286" s="445">
        <v>10</v>
      </c>
      <c r="V286" s="445">
        <v>10</v>
      </c>
      <c r="W286" s="445">
        <v>10</v>
      </c>
      <c r="X286" s="445">
        <v>10</v>
      </c>
      <c r="Y286" s="445">
        <v>10</v>
      </c>
      <c r="Z286" s="445">
        <v>10</v>
      </c>
      <c r="AA286" s="445">
        <v>10</v>
      </c>
      <c r="AB286" s="445">
        <v>10</v>
      </c>
      <c r="AC286" s="445">
        <v>10</v>
      </c>
      <c r="AD286" s="445">
        <v>10</v>
      </c>
      <c r="AE286" s="445">
        <v>10</v>
      </c>
      <c r="AF286" s="445">
        <v>10</v>
      </c>
      <c r="AG286" s="445">
        <v>10</v>
      </c>
      <c r="AH286" s="445">
        <v>10</v>
      </c>
      <c r="AI286" s="445">
        <v>10</v>
      </c>
      <c r="AJ286" s="445">
        <v>10</v>
      </c>
      <c r="AK286" s="445">
        <v>10</v>
      </c>
      <c r="AL286" s="445">
        <v>10</v>
      </c>
      <c r="AM286" s="445">
        <v>10</v>
      </c>
      <c r="AN286" s="445">
        <v>10</v>
      </c>
      <c r="AO286" s="445">
        <v>10</v>
      </c>
      <c r="AP286" s="445">
        <v>10</v>
      </c>
      <c r="AQ286" s="431">
        <v>10</v>
      </c>
    </row>
    <row r="287" spans="2:43" ht="19.95" customHeight="1" x14ac:dyDescent="0.4">
      <c r="B287" s="296">
        <v>284</v>
      </c>
      <c r="C287" s="297" t="s">
        <v>602</v>
      </c>
      <c r="D287" s="297" t="s">
        <v>603</v>
      </c>
      <c r="E287" s="298" t="s">
        <v>1324</v>
      </c>
      <c r="F287" s="299" t="s">
        <v>64</v>
      </c>
      <c r="G287" s="333">
        <v>20</v>
      </c>
      <c r="H287" s="1011"/>
      <c r="I287" s="399">
        <v>20</v>
      </c>
      <c r="J287" s="400">
        <v>20</v>
      </c>
      <c r="K287" s="400">
        <v>20</v>
      </c>
      <c r="L287" s="400">
        <v>20</v>
      </c>
      <c r="M287" s="400">
        <v>20</v>
      </c>
      <c r="N287" s="400">
        <v>20</v>
      </c>
      <c r="O287" s="400">
        <v>20</v>
      </c>
      <c r="P287" s="400">
        <v>20</v>
      </c>
      <c r="Q287" s="400">
        <v>20</v>
      </c>
      <c r="R287" s="400">
        <v>20</v>
      </c>
      <c r="S287" s="400">
        <v>20</v>
      </c>
      <c r="T287" s="400">
        <v>20</v>
      </c>
      <c r="U287" s="400">
        <v>20</v>
      </c>
      <c r="V287" s="400">
        <v>20</v>
      </c>
      <c r="W287" s="400">
        <v>20</v>
      </c>
      <c r="X287" s="400">
        <v>20</v>
      </c>
      <c r="Y287" s="400">
        <v>20</v>
      </c>
      <c r="Z287" s="400">
        <v>20</v>
      </c>
      <c r="AA287" s="400">
        <v>20</v>
      </c>
      <c r="AB287" s="400">
        <v>20</v>
      </c>
      <c r="AC287" s="400">
        <v>20</v>
      </c>
      <c r="AD287" s="400">
        <v>20</v>
      </c>
      <c r="AE287" s="400">
        <v>20</v>
      </c>
      <c r="AF287" s="400">
        <v>20</v>
      </c>
      <c r="AG287" s="400">
        <v>20</v>
      </c>
      <c r="AH287" s="400">
        <v>20</v>
      </c>
      <c r="AI287" s="400">
        <v>20</v>
      </c>
      <c r="AJ287" s="400">
        <v>20</v>
      </c>
      <c r="AK287" s="400">
        <v>20</v>
      </c>
      <c r="AL287" s="400">
        <v>20</v>
      </c>
      <c r="AM287" s="400">
        <v>20</v>
      </c>
      <c r="AN287" s="400">
        <v>20</v>
      </c>
      <c r="AO287" s="400">
        <v>20</v>
      </c>
      <c r="AP287" s="400">
        <v>20</v>
      </c>
      <c r="AQ287" s="401">
        <v>20</v>
      </c>
    </row>
    <row r="288" spans="2:43" ht="19.95" customHeight="1" x14ac:dyDescent="0.4">
      <c r="B288" s="296">
        <v>285</v>
      </c>
      <c r="C288" s="297" t="s">
        <v>604</v>
      </c>
      <c r="D288" s="297" t="s">
        <v>605</v>
      </c>
      <c r="E288" s="298" t="s">
        <v>1325</v>
      </c>
      <c r="F288" s="299" t="s">
        <v>64</v>
      </c>
      <c r="G288" s="333">
        <v>30</v>
      </c>
      <c r="H288" s="1011"/>
      <c r="I288" s="399">
        <v>30</v>
      </c>
      <c r="J288" s="400">
        <v>30</v>
      </c>
      <c r="K288" s="400">
        <v>30</v>
      </c>
      <c r="L288" s="400">
        <v>30</v>
      </c>
      <c r="M288" s="400">
        <v>30</v>
      </c>
      <c r="N288" s="400">
        <v>30</v>
      </c>
      <c r="O288" s="400">
        <v>30</v>
      </c>
      <c r="P288" s="400">
        <v>30</v>
      </c>
      <c r="Q288" s="400">
        <v>30</v>
      </c>
      <c r="R288" s="400">
        <v>30</v>
      </c>
      <c r="S288" s="400">
        <v>30</v>
      </c>
      <c r="T288" s="400">
        <v>30</v>
      </c>
      <c r="U288" s="400">
        <v>30</v>
      </c>
      <c r="V288" s="400">
        <v>30</v>
      </c>
      <c r="W288" s="400">
        <v>30</v>
      </c>
      <c r="X288" s="400">
        <v>30</v>
      </c>
      <c r="Y288" s="400">
        <v>30</v>
      </c>
      <c r="Z288" s="400">
        <v>30</v>
      </c>
      <c r="AA288" s="400">
        <v>30</v>
      </c>
      <c r="AB288" s="400">
        <v>30</v>
      </c>
      <c r="AC288" s="400">
        <v>30</v>
      </c>
      <c r="AD288" s="400">
        <v>30</v>
      </c>
      <c r="AE288" s="400">
        <v>30</v>
      </c>
      <c r="AF288" s="400">
        <v>30</v>
      </c>
      <c r="AG288" s="400">
        <v>30</v>
      </c>
      <c r="AH288" s="400">
        <v>30</v>
      </c>
      <c r="AI288" s="400">
        <v>30</v>
      </c>
      <c r="AJ288" s="400">
        <v>30</v>
      </c>
      <c r="AK288" s="400">
        <v>30</v>
      </c>
      <c r="AL288" s="400">
        <v>30</v>
      </c>
      <c r="AM288" s="400">
        <v>30</v>
      </c>
      <c r="AN288" s="400">
        <v>30</v>
      </c>
      <c r="AO288" s="400">
        <v>30</v>
      </c>
      <c r="AP288" s="400">
        <v>30</v>
      </c>
      <c r="AQ288" s="401">
        <v>30</v>
      </c>
    </row>
    <row r="289" spans="2:43" ht="19.95" customHeight="1" x14ac:dyDescent="0.4">
      <c r="B289" s="296">
        <v>286</v>
      </c>
      <c r="C289" s="297" t="s">
        <v>606</v>
      </c>
      <c r="D289" s="297" t="s">
        <v>607</v>
      </c>
      <c r="E289" s="298" t="s">
        <v>1326</v>
      </c>
      <c r="F289" s="299" t="s">
        <v>64</v>
      </c>
      <c r="G289" s="333">
        <v>40</v>
      </c>
      <c r="H289" s="1011"/>
      <c r="I289" s="399">
        <v>40</v>
      </c>
      <c r="J289" s="400">
        <v>40</v>
      </c>
      <c r="K289" s="400">
        <v>40</v>
      </c>
      <c r="L289" s="400">
        <v>40</v>
      </c>
      <c r="M289" s="400">
        <v>40</v>
      </c>
      <c r="N289" s="400">
        <v>40</v>
      </c>
      <c r="O289" s="400">
        <v>40</v>
      </c>
      <c r="P289" s="400">
        <v>40</v>
      </c>
      <c r="Q289" s="400">
        <v>40</v>
      </c>
      <c r="R289" s="400">
        <v>40</v>
      </c>
      <c r="S289" s="400">
        <v>40</v>
      </c>
      <c r="T289" s="400">
        <v>40</v>
      </c>
      <c r="U289" s="400">
        <v>40</v>
      </c>
      <c r="V289" s="400">
        <v>40</v>
      </c>
      <c r="W289" s="400">
        <v>40</v>
      </c>
      <c r="X289" s="400">
        <v>40</v>
      </c>
      <c r="Y289" s="400">
        <v>40</v>
      </c>
      <c r="Z289" s="400">
        <v>40</v>
      </c>
      <c r="AA289" s="400">
        <v>40</v>
      </c>
      <c r="AB289" s="400">
        <v>40</v>
      </c>
      <c r="AC289" s="400">
        <v>40</v>
      </c>
      <c r="AD289" s="400">
        <v>40</v>
      </c>
      <c r="AE289" s="400">
        <v>40</v>
      </c>
      <c r="AF289" s="400">
        <v>40</v>
      </c>
      <c r="AG289" s="400">
        <v>40</v>
      </c>
      <c r="AH289" s="400">
        <v>40</v>
      </c>
      <c r="AI289" s="400">
        <v>40</v>
      </c>
      <c r="AJ289" s="400">
        <v>40</v>
      </c>
      <c r="AK289" s="400">
        <v>40</v>
      </c>
      <c r="AL289" s="400">
        <v>40</v>
      </c>
      <c r="AM289" s="400">
        <v>40</v>
      </c>
      <c r="AN289" s="400">
        <v>40</v>
      </c>
      <c r="AO289" s="400">
        <v>40</v>
      </c>
      <c r="AP289" s="400">
        <v>40</v>
      </c>
      <c r="AQ289" s="401">
        <v>40</v>
      </c>
    </row>
    <row r="290" spans="2:43" ht="19.95" customHeight="1" x14ac:dyDescent="0.4">
      <c r="B290" s="296">
        <v>287</v>
      </c>
      <c r="C290" s="297" t="s">
        <v>608</v>
      </c>
      <c r="D290" s="297" t="s">
        <v>609</v>
      </c>
      <c r="E290" s="298" t="s">
        <v>1327</v>
      </c>
      <c r="F290" s="299" t="s">
        <v>64</v>
      </c>
      <c r="G290" s="333">
        <v>50</v>
      </c>
      <c r="H290" s="1011"/>
      <c r="I290" s="399">
        <v>50</v>
      </c>
      <c r="J290" s="400">
        <v>50</v>
      </c>
      <c r="K290" s="400">
        <v>50</v>
      </c>
      <c r="L290" s="400">
        <v>50</v>
      </c>
      <c r="M290" s="400">
        <v>50</v>
      </c>
      <c r="N290" s="400">
        <v>50</v>
      </c>
      <c r="O290" s="400">
        <v>50</v>
      </c>
      <c r="P290" s="400">
        <v>50</v>
      </c>
      <c r="Q290" s="400">
        <v>50</v>
      </c>
      <c r="R290" s="400">
        <v>50</v>
      </c>
      <c r="S290" s="400">
        <v>50</v>
      </c>
      <c r="T290" s="400">
        <v>50</v>
      </c>
      <c r="U290" s="400">
        <v>50</v>
      </c>
      <c r="V290" s="400">
        <v>50</v>
      </c>
      <c r="W290" s="400">
        <v>50</v>
      </c>
      <c r="X290" s="400">
        <v>50</v>
      </c>
      <c r="Y290" s="400">
        <v>50</v>
      </c>
      <c r="Z290" s="400">
        <v>50</v>
      </c>
      <c r="AA290" s="400">
        <v>50</v>
      </c>
      <c r="AB290" s="400">
        <v>50</v>
      </c>
      <c r="AC290" s="400">
        <v>50</v>
      </c>
      <c r="AD290" s="400">
        <v>50</v>
      </c>
      <c r="AE290" s="400">
        <v>50</v>
      </c>
      <c r="AF290" s="400">
        <v>50</v>
      </c>
      <c r="AG290" s="400">
        <v>50</v>
      </c>
      <c r="AH290" s="400">
        <v>50</v>
      </c>
      <c r="AI290" s="400">
        <v>50</v>
      </c>
      <c r="AJ290" s="400">
        <v>50</v>
      </c>
      <c r="AK290" s="400">
        <v>50</v>
      </c>
      <c r="AL290" s="400">
        <v>50</v>
      </c>
      <c r="AM290" s="400">
        <v>50</v>
      </c>
      <c r="AN290" s="400">
        <v>50</v>
      </c>
      <c r="AO290" s="400">
        <v>50</v>
      </c>
      <c r="AP290" s="400">
        <v>50</v>
      </c>
      <c r="AQ290" s="401">
        <v>50</v>
      </c>
    </row>
    <row r="291" spans="2:43" ht="19.95" customHeight="1" x14ac:dyDescent="0.4">
      <c r="B291" s="296">
        <v>288</v>
      </c>
      <c r="C291" s="297" t="s">
        <v>610</v>
      </c>
      <c r="D291" s="297" t="s">
        <v>611</v>
      </c>
      <c r="E291" s="298" t="s">
        <v>1328</v>
      </c>
      <c r="F291" s="299" t="s">
        <v>64</v>
      </c>
      <c r="G291" s="333">
        <v>60</v>
      </c>
      <c r="H291" s="1011"/>
      <c r="I291" s="399">
        <v>60</v>
      </c>
      <c r="J291" s="400">
        <v>60</v>
      </c>
      <c r="K291" s="400">
        <v>60</v>
      </c>
      <c r="L291" s="400">
        <v>60</v>
      </c>
      <c r="M291" s="400">
        <v>60</v>
      </c>
      <c r="N291" s="400">
        <v>60</v>
      </c>
      <c r="O291" s="400">
        <v>60</v>
      </c>
      <c r="P291" s="400">
        <v>60</v>
      </c>
      <c r="Q291" s="400">
        <v>60</v>
      </c>
      <c r="R291" s="400">
        <v>60</v>
      </c>
      <c r="S291" s="400">
        <v>60</v>
      </c>
      <c r="T291" s="400">
        <v>60</v>
      </c>
      <c r="U291" s="400">
        <v>60</v>
      </c>
      <c r="V291" s="400">
        <v>60</v>
      </c>
      <c r="W291" s="400">
        <v>60</v>
      </c>
      <c r="X291" s="400">
        <v>60</v>
      </c>
      <c r="Y291" s="400">
        <v>60</v>
      </c>
      <c r="Z291" s="400">
        <v>60</v>
      </c>
      <c r="AA291" s="400">
        <v>60</v>
      </c>
      <c r="AB291" s="400">
        <v>60</v>
      </c>
      <c r="AC291" s="400">
        <v>60</v>
      </c>
      <c r="AD291" s="400">
        <v>60</v>
      </c>
      <c r="AE291" s="400">
        <v>60</v>
      </c>
      <c r="AF291" s="400">
        <v>60</v>
      </c>
      <c r="AG291" s="400">
        <v>60</v>
      </c>
      <c r="AH291" s="400">
        <v>60</v>
      </c>
      <c r="AI291" s="400">
        <v>60</v>
      </c>
      <c r="AJ291" s="400">
        <v>60</v>
      </c>
      <c r="AK291" s="400">
        <v>60</v>
      </c>
      <c r="AL291" s="400">
        <v>60</v>
      </c>
      <c r="AM291" s="400">
        <v>60</v>
      </c>
      <c r="AN291" s="400">
        <v>60</v>
      </c>
      <c r="AO291" s="400">
        <v>60</v>
      </c>
      <c r="AP291" s="400">
        <v>60</v>
      </c>
      <c r="AQ291" s="401">
        <v>60</v>
      </c>
    </row>
    <row r="292" spans="2:43" ht="19.95" customHeight="1" x14ac:dyDescent="0.4">
      <c r="B292" s="296">
        <v>289</v>
      </c>
      <c r="C292" s="297" t="s">
        <v>612</v>
      </c>
      <c r="D292" s="297" t="s">
        <v>613</v>
      </c>
      <c r="E292" s="298" t="s">
        <v>1329</v>
      </c>
      <c r="F292" s="299" t="s">
        <v>64</v>
      </c>
      <c r="G292" s="333">
        <v>70</v>
      </c>
      <c r="H292" s="1011"/>
      <c r="I292" s="399">
        <v>70</v>
      </c>
      <c r="J292" s="400">
        <v>70</v>
      </c>
      <c r="K292" s="400">
        <v>70</v>
      </c>
      <c r="L292" s="400">
        <v>70</v>
      </c>
      <c r="M292" s="400">
        <v>70</v>
      </c>
      <c r="N292" s="400">
        <v>70</v>
      </c>
      <c r="O292" s="400">
        <v>70</v>
      </c>
      <c r="P292" s="400">
        <v>70</v>
      </c>
      <c r="Q292" s="400">
        <v>70</v>
      </c>
      <c r="R292" s="400">
        <v>70</v>
      </c>
      <c r="S292" s="400">
        <v>70</v>
      </c>
      <c r="T292" s="400">
        <v>70</v>
      </c>
      <c r="U292" s="400">
        <v>70</v>
      </c>
      <c r="V292" s="400">
        <v>70</v>
      </c>
      <c r="W292" s="400">
        <v>70</v>
      </c>
      <c r="X292" s="400">
        <v>70</v>
      </c>
      <c r="Y292" s="400">
        <v>70</v>
      </c>
      <c r="Z292" s="400">
        <v>70</v>
      </c>
      <c r="AA292" s="400">
        <v>70</v>
      </c>
      <c r="AB292" s="400">
        <v>70</v>
      </c>
      <c r="AC292" s="400">
        <v>70</v>
      </c>
      <c r="AD292" s="400">
        <v>70</v>
      </c>
      <c r="AE292" s="400">
        <v>70</v>
      </c>
      <c r="AF292" s="400">
        <v>70</v>
      </c>
      <c r="AG292" s="400">
        <v>70</v>
      </c>
      <c r="AH292" s="400">
        <v>70</v>
      </c>
      <c r="AI292" s="400">
        <v>70</v>
      </c>
      <c r="AJ292" s="400">
        <v>70</v>
      </c>
      <c r="AK292" s="400">
        <v>70</v>
      </c>
      <c r="AL292" s="400">
        <v>70</v>
      </c>
      <c r="AM292" s="400">
        <v>70</v>
      </c>
      <c r="AN292" s="400">
        <v>70</v>
      </c>
      <c r="AO292" s="400">
        <v>70</v>
      </c>
      <c r="AP292" s="400">
        <v>70</v>
      </c>
      <c r="AQ292" s="401">
        <v>70</v>
      </c>
    </row>
    <row r="293" spans="2:43" ht="19.95" customHeight="1" x14ac:dyDescent="0.4">
      <c r="B293" s="296">
        <v>290</v>
      </c>
      <c r="C293" s="297" t="s">
        <v>614</v>
      </c>
      <c r="D293" s="297" t="s">
        <v>615</v>
      </c>
      <c r="E293" s="298" t="s">
        <v>1207</v>
      </c>
      <c r="F293" s="299" t="s">
        <v>64</v>
      </c>
      <c r="G293" s="333">
        <v>80</v>
      </c>
      <c r="H293" s="1011"/>
      <c r="I293" s="399">
        <v>80</v>
      </c>
      <c r="J293" s="400">
        <v>80</v>
      </c>
      <c r="K293" s="400">
        <v>80</v>
      </c>
      <c r="L293" s="400">
        <v>80</v>
      </c>
      <c r="M293" s="400">
        <v>80</v>
      </c>
      <c r="N293" s="400">
        <v>80</v>
      </c>
      <c r="O293" s="400">
        <v>80</v>
      </c>
      <c r="P293" s="400">
        <v>80</v>
      </c>
      <c r="Q293" s="400">
        <v>80</v>
      </c>
      <c r="R293" s="400">
        <v>80</v>
      </c>
      <c r="S293" s="400">
        <v>80</v>
      </c>
      <c r="T293" s="400">
        <v>80</v>
      </c>
      <c r="U293" s="400">
        <v>80</v>
      </c>
      <c r="V293" s="400">
        <v>80</v>
      </c>
      <c r="W293" s="400">
        <v>80</v>
      </c>
      <c r="X293" s="400">
        <v>80</v>
      </c>
      <c r="Y293" s="400">
        <v>80</v>
      </c>
      <c r="Z293" s="400">
        <v>80</v>
      </c>
      <c r="AA293" s="400">
        <v>80</v>
      </c>
      <c r="AB293" s="400">
        <v>80</v>
      </c>
      <c r="AC293" s="400">
        <v>80</v>
      </c>
      <c r="AD293" s="400">
        <v>80</v>
      </c>
      <c r="AE293" s="400">
        <v>80</v>
      </c>
      <c r="AF293" s="400">
        <v>80</v>
      </c>
      <c r="AG293" s="400">
        <v>80</v>
      </c>
      <c r="AH293" s="400">
        <v>80</v>
      </c>
      <c r="AI293" s="400">
        <v>80</v>
      </c>
      <c r="AJ293" s="400">
        <v>80</v>
      </c>
      <c r="AK293" s="400">
        <v>80</v>
      </c>
      <c r="AL293" s="400">
        <v>80</v>
      </c>
      <c r="AM293" s="400">
        <v>80</v>
      </c>
      <c r="AN293" s="400">
        <v>80</v>
      </c>
      <c r="AO293" s="400">
        <v>80</v>
      </c>
      <c r="AP293" s="400">
        <v>80</v>
      </c>
      <c r="AQ293" s="401">
        <v>80</v>
      </c>
    </row>
    <row r="294" spans="2:43" ht="19.95" customHeight="1" x14ac:dyDescent="0.4">
      <c r="B294" s="296">
        <v>291</v>
      </c>
      <c r="C294" s="297" t="s">
        <v>616</v>
      </c>
      <c r="D294" s="297" t="s">
        <v>617</v>
      </c>
      <c r="E294" s="298" t="s">
        <v>1330</v>
      </c>
      <c r="F294" s="299" t="s">
        <v>64</v>
      </c>
      <c r="G294" s="333">
        <v>90</v>
      </c>
      <c r="H294" s="1011"/>
      <c r="I294" s="399">
        <v>90</v>
      </c>
      <c r="J294" s="400">
        <v>90</v>
      </c>
      <c r="K294" s="400">
        <v>90</v>
      </c>
      <c r="L294" s="400">
        <v>90</v>
      </c>
      <c r="M294" s="400">
        <v>90</v>
      </c>
      <c r="N294" s="400">
        <v>90</v>
      </c>
      <c r="O294" s="400">
        <v>90</v>
      </c>
      <c r="P294" s="400">
        <v>90</v>
      </c>
      <c r="Q294" s="400">
        <v>90</v>
      </c>
      <c r="R294" s="400">
        <v>90</v>
      </c>
      <c r="S294" s="400">
        <v>90</v>
      </c>
      <c r="T294" s="400">
        <v>90</v>
      </c>
      <c r="U294" s="400">
        <v>90</v>
      </c>
      <c r="V294" s="400">
        <v>90</v>
      </c>
      <c r="W294" s="400">
        <v>90</v>
      </c>
      <c r="X294" s="400">
        <v>90</v>
      </c>
      <c r="Y294" s="400">
        <v>90</v>
      </c>
      <c r="Z294" s="400">
        <v>90</v>
      </c>
      <c r="AA294" s="400">
        <v>90</v>
      </c>
      <c r="AB294" s="400">
        <v>90</v>
      </c>
      <c r="AC294" s="400">
        <v>90</v>
      </c>
      <c r="AD294" s="400">
        <v>90</v>
      </c>
      <c r="AE294" s="400">
        <v>90</v>
      </c>
      <c r="AF294" s="400">
        <v>90</v>
      </c>
      <c r="AG294" s="400">
        <v>90</v>
      </c>
      <c r="AH294" s="400">
        <v>90</v>
      </c>
      <c r="AI294" s="400">
        <v>90</v>
      </c>
      <c r="AJ294" s="400">
        <v>90</v>
      </c>
      <c r="AK294" s="400">
        <v>90</v>
      </c>
      <c r="AL294" s="400">
        <v>90</v>
      </c>
      <c r="AM294" s="400">
        <v>90</v>
      </c>
      <c r="AN294" s="400">
        <v>90</v>
      </c>
      <c r="AO294" s="400">
        <v>90</v>
      </c>
      <c r="AP294" s="400">
        <v>90</v>
      </c>
      <c r="AQ294" s="401">
        <v>90</v>
      </c>
    </row>
    <row r="295" spans="2:43" ht="19.95" customHeight="1" x14ac:dyDescent="0.4">
      <c r="B295" s="296">
        <v>292</v>
      </c>
      <c r="C295" s="297" t="s">
        <v>618</v>
      </c>
      <c r="D295" s="297" t="s">
        <v>619</v>
      </c>
      <c r="E295" s="298" t="s">
        <v>1331</v>
      </c>
      <c r="F295" s="299" t="s">
        <v>64</v>
      </c>
      <c r="G295" s="333">
        <v>100</v>
      </c>
      <c r="H295" s="1011"/>
      <c r="I295" s="399">
        <v>100</v>
      </c>
      <c r="J295" s="400">
        <v>100</v>
      </c>
      <c r="K295" s="400">
        <v>100</v>
      </c>
      <c r="L295" s="400">
        <v>100</v>
      </c>
      <c r="M295" s="400">
        <v>100</v>
      </c>
      <c r="N295" s="400">
        <v>100</v>
      </c>
      <c r="O295" s="400">
        <v>100</v>
      </c>
      <c r="P295" s="400">
        <v>100</v>
      </c>
      <c r="Q295" s="400">
        <v>100</v>
      </c>
      <c r="R295" s="400">
        <v>100</v>
      </c>
      <c r="S295" s="400">
        <v>100</v>
      </c>
      <c r="T295" s="400">
        <v>100</v>
      </c>
      <c r="U295" s="400">
        <v>100</v>
      </c>
      <c r="V295" s="400">
        <v>100</v>
      </c>
      <c r="W295" s="400">
        <v>100</v>
      </c>
      <c r="X295" s="400">
        <v>100</v>
      </c>
      <c r="Y295" s="400">
        <v>100</v>
      </c>
      <c r="Z295" s="400">
        <v>100</v>
      </c>
      <c r="AA295" s="400">
        <v>100</v>
      </c>
      <c r="AB295" s="400">
        <v>100</v>
      </c>
      <c r="AC295" s="400">
        <v>100</v>
      </c>
      <c r="AD295" s="400">
        <v>100</v>
      </c>
      <c r="AE295" s="400">
        <v>100</v>
      </c>
      <c r="AF295" s="400">
        <v>100</v>
      </c>
      <c r="AG295" s="400">
        <v>100</v>
      </c>
      <c r="AH295" s="400">
        <v>100</v>
      </c>
      <c r="AI295" s="400">
        <v>100</v>
      </c>
      <c r="AJ295" s="400">
        <v>100</v>
      </c>
      <c r="AK295" s="400">
        <v>100</v>
      </c>
      <c r="AL295" s="400">
        <v>100</v>
      </c>
      <c r="AM295" s="400">
        <v>100</v>
      </c>
      <c r="AN295" s="400">
        <v>100</v>
      </c>
      <c r="AO295" s="400">
        <v>100</v>
      </c>
      <c r="AP295" s="400">
        <v>100</v>
      </c>
      <c r="AQ295" s="401">
        <v>100</v>
      </c>
    </row>
    <row r="296" spans="2:43" ht="19.95" customHeight="1" x14ac:dyDescent="0.4">
      <c r="B296" s="296">
        <v>293</v>
      </c>
      <c r="C296" s="297" t="s">
        <v>620</v>
      </c>
      <c r="D296" s="297" t="s">
        <v>621</v>
      </c>
      <c r="E296" s="298" t="s">
        <v>1131</v>
      </c>
      <c r="F296" s="299" t="s">
        <v>64</v>
      </c>
      <c r="G296" s="333">
        <v>110</v>
      </c>
      <c r="H296" s="1011"/>
      <c r="I296" s="399">
        <v>110</v>
      </c>
      <c r="J296" s="400">
        <v>110</v>
      </c>
      <c r="K296" s="400">
        <v>110</v>
      </c>
      <c r="L296" s="400">
        <v>110</v>
      </c>
      <c r="M296" s="400">
        <v>110</v>
      </c>
      <c r="N296" s="400">
        <v>110</v>
      </c>
      <c r="O296" s="400">
        <v>110</v>
      </c>
      <c r="P296" s="400">
        <v>110</v>
      </c>
      <c r="Q296" s="400">
        <v>110</v>
      </c>
      <c r="R296" s="400">
        <v>110</v>
      </c>
      <c r="S296" s="400">
        <v>110</v>
      </c>
      <c r="T296" s="400">
        <v>110</v>
      </c>
      <c r="U296" s="400">
        <v>110</v>
      </c>
      <c r="V296" s="400">
        <v>110</v>
      </c>
      <c r="W296" s="400">
        <v>110</v>
      </c>
      <c r="X296" s="400">
        <v>110</v>
      </c>
      <c r="Y296" s="400">
        <v>110</v>
      </c>
      <c r="Z296" s="400">
        <v>110</v>
      </c>
      <c r="AA296" s="400">
        <v>110</v>
      </c>
      <c r="AB296" s="400">
        <v>110</v>
      </c>
      <c r="AC296" s="400">
        <v>110</v>
      </c>
      <c r="AD296" s="400">
        <v>110</v>
      </c>
      <c r="AE296" s="400">
        <v>110</v>
      </c>
      <c r="AF296" s="400">
        <v>110</v>
      </c>
      <c r="AG296" s="400">
        <v>110</v>
      </c>
      <c r="AH296" s="400">
        <v>110</v>
      </c>
      <c r="AI296" s="400">
        <v>110</v>
      </c>
      <c r="AJ296" s="400">
        <v>110</v>
      </c>
      <c r="AK296" s="400">
        <v>110</v>
      </c>
      <c r="AL296" s="400">
        <v>110</v>
      </c>
      <c r="AM296" s="400">
        <v>110</v>
      </c>
      <c r="AN296" s="400">
        <v>110</v>
      </c>
      <c r="AO296" s="400">
        <v>110</v>
      </c>
      <c r="AP296" s="400">
        <v>110</v>
      </c>
      <c r="AQ296" s="401">
        <v>110</v>
      </c>
    </row>
    <row r="297" spans="2:43" ht="19.95" customHeight="1" x14ac:dyDescent="0.4">
      <c r="B297" s="296">
        <v>294</v>
      </c>
      <c r="C297" s="297" t="s">
        <v>622</v>
      </c>
      <c r="D297" s="297" t="s">
        <v>623</v>
      </c>
      <c r="E297" s="298" t="s">
        <v>1332</v>
      </c>
      <c r="F297" s="299" t="s">
        <v>64</v>
      </c>
      <c r="G297" s="333">
        <v>120</v>
      </c>
      <c r="H297" s="1011"/>
      <c r="I297" s="399">
        <v>120</v>
      </c>
      <c r="J297" s="400">
        <v>120</v>
      </c>
      <c r="K297" s="400">
        <v>120</v>
      </c>
      <c r="L297" s="400">
        <v>120</v>
      </c>
      <c r="M297" s="400">
        <v>120</v>
      </c>
      <c r="N297" s="400">
        <v>120</v>
      </c>
      <c r="O297" s="400">
        <v>120</v>
      </c>
      <c r="P297" s="400">
        <v>120</v>
      </c>
      <c r="Q297" s="400">
        <v>120</v>
      </c>
      <c r="R297" s="400">
        <v>120</v>
      </c>
      <c r="S297" s="400">
        <v>120</v>
      </c>
      <c r="T297" s="400">
        <v>120</v>
      </c>
      <c r="U297" s="400">
        <v>120</v>
      </c>
      <c r="V297" s="400">
        <v>120</v>
      </c>
      <c r="W297" s="400">
        <v>120</v>
      </c>
      <c r="X297" s="400">
        <v>120</v>
      </c>
      <c r="Y297" s="400">
        <v>120</v>
      </c>
      <c r="Z297" s="400">
        <v>120</v>
      </c>
      <c r="AA297" s="400">
        <v>120</v>
      </c>
      <c r="AB297" s="400">
        <v>120</v>
      </c>
      <c r="AC297" s="400">
        <v>120</v>
      </c>
      <c r="AD297" s="400">
        <v>120</v>
      </c>
      <c r="AE297" s="400">
        <v>120</v>
      </c>
      <c r="AF297" s="400">
        <v>120</v>
      </c>
      <c r="AG297" s="400">
        <v>120</v>
      </c>
      <c r="AH297" s="400">
        <v>120</v>
      </c>
      <c r="AI297" s="400">
        <v>120</v>
      </c>
      <c r="AJ297" s="400">
        <v>120</v>
      </c>
      <c r="AK297" s="400">
        <v>120</v>
      </c>
      <c r="AL297" s="400">
        <v>120</v>
      </c>
      <c r="AM297" s="400">
        <v>120</v>
      </c>
      <c r="AN297" s="400">
        <v>120</v>
      </c>
      <c r="AO297" s="400">
        <v>120</v>
      </c>
      <c r="AP297" s="400">
        <v>120</v>
      </c>
      <c r="AQ297" s="401">
        <v>120</v>
      </c>
    </row>
    <row r="298" spans="2:43" ht="19.95" customHeight="1" x14ac:dyDescent="0.4">
      <c r="B298" s="296">
        <v>295</v>
      </c>
      <c r="C298" s="297" t="s">
        <v>624</v>
      </c>
      <c r="D298" s="297" t="s">
        <v>625</v>
      </c>
      <c r="E298" s="298" t="s">
        <v>1333</v>
      </c>
      <c r="F298" s="299" t="s">
        <v>64</v>
      </c>
      <c r="G298" s="333">
        <v>130</v>
      </c>
      <c r="H298" s="1011"/>
      <c r="I298" s="399">
        <v>130</v>
      </c>
      <c r="J298" s="400">
        <v>130</v>
      </c>
      <c r="K298" s="400">
        <v>130</v>
      </c>
      <c r="L298" s="400">
        <v>130</v>
      </c>
      <c r="M298" s="400">
        <v>130</v>
      </c>
      <c r="N298" s="400">
        <v>130</v>
      </c>
      <c r="O298" s="400">
        <v>130</v>
      </c>
      <c r="P298" s="400">
        <v>130</v>
      </c>
      <c r="Q298" s="400">
        <v>130</v>
      </c>
      <c r="R298" s="400">
        <v>130</v>
      </c>
      <c r="S298" s="400">
        <v>130</v>
      </c>
      <c r="T298" s="400">
        <v>130</v>
      </c>
      <c r="U298" s="400">
        <v>130</v>
      </c>
      <c r="V298" s="400">
        <v>130</v>
      </c>
      <c r="W298" s="400">
        <v>130</v>
      </c>
      <c r="X298" s="400">
        <v>130</v>
      </c>
      <c r="Y298" s="400">
        <v>130</v>
      </c>
      <c r="Z298" s="400">
        <v>130</v>
      </c>
      <c r="AA298" s="400">
        <v>130</v>
      </c>
      <c r="AB298" s="400">
        <v>130</v>
      </c>
      <c r="AC298" s="400">
        <v>130</v>
      </c>
      <c r="AD298" s="400">
        <v>130</v>
      </c>
      <c r="AE298" s="400">
        <v>130</v>
      </c>
      <c r="AF298" s="400">
        <v>130</v>
      </c>
      <c r="AG298" s="400">
        <v>130</v>
      </c>
      <c r="AH298" s="400">
        <v>130</v>
      </c>
      <c r="AI298" s="400">
        <v>130</v>
      </c>
      <c r="AJ298" s="400">
        <v>130</v>
      </c>
      <c r="AK298" s="400">
        <v>130</v>
      </c>
      <c r="AL298" s="400">
        <v>130</v>
      </c>
      <c r="AM298" s="400">
        <v>130</v>
      </c>
      <c r="AN298" s="400">
        <v>130</v>
      </c>
      <c r="AO298" s="400">
        <v>130</v>
      </c>
      <c r="AP298" s="400">
        <v>130</v>
      </c>
      <c r="AQ298" s="401">
        <v>130</v>
      </c>
    </row>
    <row r="299" spans="2:43" ht="19.95" customHeight="1" x14ac:dyDescent="0.4">
      <c r="B299" s="296">
        <v>296</v>
      </c>
      <c r="C299" s="297" t="s">
        <v>626</v>
      </c>
      <c r="D299" s="297" t="s">
        <v>627</v>
      </c>
      <c r="E299" s="298" t="s">
        <v>1334</v>
      </c>
      <c r="F299" s="299" t="s">
        <v>64</v>
      </c>
      <c r="G299" s="333">
        <v>140</v>
      </c>
      <c r="H299" s="1011"/>
      <c r="I299" s="399">
        <v>140</v>
      </c>
      <c r="J299" s="400">
        <v>140</v>
      </c>
      <c r="K299" s="400">
        <v>140</v>
      </c>
      <c r="L299" s="400">
        <v>140</v>
      </c>
      <c r="M299" s="400">
        <v>140</v>
      </c>
      <c r="N299" s="400">
        <v>140</v>
      </c>
      <c r="O299" s="400">
        <v>140</v>
      </c>
      <c r="P299" s="400">
        <v>140</v>
      </c>
      <c r="Q299" s="400">
        <v>140</v>
      </c>
      <c r="R299" s="400">
        <v>140</v>
      </c>
      <c r="S299" s="400">
        <v>140</v>
      </c>
      <c r="T299" s="400">
        <v>140</v>
      </c>
      <c r="U299" s="400">
        <v>140</v>
      </c>
      <c r="V299" s="400">
        <v>140</v>
      </c>
      <c r="W299" s="400">
        <v>140</v>
      </c>
      <c r="X299" s="400">
        <v>140</v>
      </c>
      <c r="Y299" s="400">
        <v>140</v>
      </c>
      <c r="Z299" s="400">
        <v>140</v>
      </c>
      <c r="AA299" s="400">
        <v>140</v>
      </c>
      <c r="AB299" s="400">
        <v>140</v>
      </c>
      <c r="AC299" s="400">
        <v>140</v>
      </c>
      <c r="AD299" s="400">
        <v>140</v>
      </c>
      <c r="AE299" s="400">
        <v>140</v>
      </c>
      <c r="AF299" s="400">
        <v>140</v>
      </c>
      <c r="AG299" s="400">
        <v>140</v>
      </c>
      <c r="AH299" s="400">
        <v>140</v>
      </c>
      <c r="AI299" s="400">
        <v>140</v>
      </c>
      <c r="AJ299" s="400">
        <v>140</v>
      </c>
      <c r="AK299" s="400">
        <v>140</v>
      </c>
      <c r="AL299" s="400">
        <v>140</v>
      </c>
      <c r="AM299" s="400">
        <v>140</v>
      </c>
      <c r="AN299" s="400">
        <v>140</v>
      </c>
      <c r="AO299" s="400">
        <v>140</v>
      </c>
      <c r="AP299" s="400">
        <v>140</v>
      </c>
      <c r="AQ299" s="401">
        <v>140</v>
      </c>
    </row>
    <row r="300" spans="2:43" ht="19.95" customHeight="1" x14ac:dyDescent="0.4">
      <c r="B300" s="296">
        <v>297</v>
      </c>
      <c r="C300" s="297" t="s">
        <v>628</v>
      </c>
      <c r="D300" s="297" t="s">
        <v>629</v>
      </c>
      <c r="E300" s="298" t="s">
        <v>1335</v>
      </c>
      <c r="F300" s="299" t="s">
        <v>64</v>
      </c>
      <c r="G300" s="333">
        <v>150</v>
      </c>
      <c r="H300" s="1011"/>
      <c r="I300" s="399">
        <v>150</v>
      </c>
      <c r="J300" s="400">
        <v>150</v>
      </c>
      <c r="K300" s="400">
        <v>150</v>
      </c>
      <c r="L300" s="400">
        <v>150</v>
      </c>
      <c r="M300" s="400">
        <v>150</v>
      </c>
      <c r="N300" s="400">
        <v>150</v>
      </c>
      <c r="O300" s="400">
        <v>150</v>
      </c>
      <c r="P300" s="400">
        <v>150</v>
      </c>
      <c r="Q300" s="400">
        <v>150</v>
      </c>
      <c r="R300" s="400">
        <v>150</v>
      </c>
      <c r="S300" s="400">
        <v>150</v>
      </c>
      <c r="T300" s="400">
        <v>150</v>
      </c>
      <c r="U300" s="400">
        <v>150</v>
      </c>
      <c r="V300" s="400">
        <v>150</v>
      </c>
      <c r="W300" s="400">
        <v>150</v>
      </c>
      <c r="X300" s="400">
        <v>150</v>
      </c>
      <c r="Y300" s="400">
        <v>150</v>
      </c>
      <c r="Z300" s="400">
        <v>150</v>
      </c>
      <c r="AA300" s="400">
        <v>150</v>
      </c>
      <c r="AB300" s="400">
        <v>150</v>
      </c>
      <c r="AC300" s="400">
        <v>150</v>
      </c>
      <c r="AD300" s="400">
        <v>150</v>
      </c>
      <c r="AE300" s="400">
        <v>150</v>
      </c>
      <c r="AF300" s="400">
        <v>150</v>
      </c>
      <c r="AG300" s="400">
        <v>150</v>
      </c>
      <c r="AH300" s="400">
        <v>150</v>
      </c>
      <c r="AI300" s="400">
        <v>150</v>
      </c>
      <c r="AJ300" s="400">
        <v>150</v>
      </c>
      <c r="AK300" s="400">
        <v>150</v>
      </c>
      <c r="AL300" s="400">
        <v>150</v>
      </c>
      <c r="AM300" s="400">
        <v>150</v>
      </c>
      <c r="AN300" s="400">
        <v>150</v>
      </c>
      <c r="AO300" s="400">
        <v>150</v>
      </c>
      <c r="AP300" s="400">
        <v>150</v>
      </c>
      <c r="AQ300" s="401">
        <v>150</v>
      </c>
    </row>
    <row r="301" spans="2:43" ht="19.95" customHeight="1" x14ac:dyDescent="0.4">
      <c r="B301" s="296">
        <v>298</v>
      </c>
      <c r="C301" s="297" t="s">
        <v>630</v>
      </c>
      <c r="D301" s="297" t="s">
        <v>631</v>
      </c>
      <c r="E301" s="298" t="s">
        <v>1336</v>
      </c>
      <c r="F301" s="299" t="s">
        <v>25</v>
      </c>
      <c r="G301" s="510">
        <v>0</v>
      </c>
      <c r="H301" s="1011"/>
      <c r="I301" s="476">
        <v>0</v>
      </c>
      <c r="J301" s="477">
        <v>0</v>
      </c>
      <c r="K301" s="477">
        <v>0</v>
      </c>
      <c r="L301" s="477">
        <v>0</v>
      </c>
      <c r="M301" s="477">
        <v>0</v>
      </c>
      <c r="N301" s="477">
        <v>0</v>
      </c>
      <c r="O301" s="477">
        <v>0</v>
      </c>
      <c r="P301" s="477">
        <v>0</v>
      </c>
      <c r="Q301" s="477">
        <v>0</v>
      </c>
      <c r="R301" s="477">
        <v>0</v>
      </c>
      <c r="S301" s="477">
        <v>0</v>
      </c>
      <c r="T301" s="477">
        <v>0</v>
      </c>
      <c r="U301" s="477">
        <v>0</v>
      </c>
      <c r="V301" s="477">
        <v>0</v>
      </c>
      <c r="W301" s="477">
        <v>0</v>
      </c>
      <c r="X301" s="477">
        <v>0</v>
      </c>
      <c r="Y301" s="477">
        <v>0</v>
      </c>
      <c r="Z301" s="477">
        <v>0</v>
      </c>
      <c r="AA301" s="477">
        <v>0</v>
      </c>
      <c r="AB301" s="477">
        <v>0</v>
      </c>
      <c r="AC301" s="477">
        <v>0</v>
      </c>
      <c r="AD301" s="477">
        <v>0</v>
      </c>
      <c r="AE301" s="477">
        <v>0</v>
      </c>
      <c r="AF301" s="477">
        <v>0</v>
      </c>
      <c r="AG301" s="477">
        <v>0</v>
      </c>
      <c r="AH301" s="477">
        <v>0</v>
      </c>
      <c r="AI301" s="477">
        <v>0</v>
      </c>
      <c r="AJ301" s="477">
        <v>0</v>
      </c>
      <c r="AK301" s="477">
        <v>0</v>
      </c>
      <c r="AL301" s="477">
        <v>0</v>
      </c>
      <c r="AM301" s="477">
        <v>0</v>
      </c>
      <c r="AN301" s="477">
        <v>0</v>
      </c>
      <c r="AO301" s="477">
        <v>0</v>
      </c>
      <c r="AP301" s="477">
        <v>0</v>
      </c>
      <c r="AQ301" s="433">
        <v>0</v>
      </c>
    </row>
    <row r="302" spans="2:43" ht="19.95" customHeight="1" x14ac:dyDescent="0.4">
      <c r="B302" s="296">
        <v>299</v>
      </c>
      <c r="C302" s="297" t="s">
        <v>632</v>
      </c>
      <c r="D302" s="297" t="s">
        <v>633</v>
      </c>
      <c r="E302" s="298" t="s">
        <v>1337</v>
      </c>
      <c r="F302" s="299" t="s">
        <v>25</v>
      </c>
      <c r="G302" s="510">
        <v>0</v>
      </c>
      <c r="H302" s="1011"/>
      <c r="I302" s="476">
        <v>0</v>
      </c>
      <c r="J302" s="477">
        <v>0</v>
      </c>
      <c r="K302" s="477">
        <v>0</v>
      </c>
      <c r="L302" s="477">
        <v>0</v>
      </c>
      <c r="M302" s="477">
        <v>0</v>
      </c>
      <c r="N302" s="477">
        <v>0</v>
      </c>
      <c r="O302" s="477">
        <v>0</v>
      </c>
      <c r="P302" s="477">
        <v>0</v>
      </c>
      <c r="Q302" s="477">
        <v>0</v>
      </c>
      <c r="R302" s="477">
        <v>0</v>
      </c>
      <c r="S302" s="477">
        <v>0</v>
      </c>
      <c r="T302" s="477">
        <v>0</v>
      </c>
      <c r="U302" s="477">
        <v>0</v>
      </c>
      <c r="V302" s="477">
        <v>0</v>
      </c>
      <c r="W302" s="477">
        <v>0</v>
      </c>
      <c r="X302" s="477">
        <v>0</v>
      </c>
      <c r="Y302" s="477">
        <v>0</v>
      </c>
      <c r="Z302" s="477">
        <v>0</v>
      </c>
      <c r="AA302" s="477">
        <v>0</v>
      </c>
      <c r="AB302" s="477">
        <v>0</v>
      </c>
      <c r="AC302" s="477">
        <v>0</v>
      </c>
      <c r="AD302" s="477">
        <v>0</v>
      </c>
      <c r="AE302" s="477">
        <v>0</v>
      </c>
      <c r="AF302" s="477">
        <v>0</v>
      </c>
      <c r="AG302" s="477">
        <v>0</v>
      </c>
      <c r="AH302" s="477">
        <v>0</v>
      </c>
      <c r="AI302" s="477">
        <v>0</v>
      </c>
      <c r="AJ302" s="477">
        <v>0</v>
      </c>
      <c r="AK302" s="477">
        <v>0</v>
      </c>
      <c r="AL302" s="477">
        <v>0</v>
      </c>
      <c r="AM302" s="477">
        <v>0</v>
      </c>
      <c r="AN302" s="477">
        <v>0</v>
      </c>
      <c r="AO302" s="477">
        <v>0</v>
      </c>
      <c r="AP302" s="477">
        <v>0</v>
      </c>
      <c r="AQ302" s="433">
        <v>0</v>
      </c>
    </row>
    <row r="303" spans="2:43" ht="19.95" customHeight="1" x14ac:dyDescent="0.4">
      <c r="B303" s="296">
        <v>300</v>
      </c>
      <c r="C303" s="297" t="s">
        <v>634</v>
      </c>
      <c r="D303" s="297" t="s">
        <v>635</v>
      </c>
      <c r="E303" s="298" t="s">
        <v>1338</v>
      </c>
      <c r="F303" s="299" t="s">
        <v>25</v>
      </c>
      <c r="G303" s="510">
        <v>0</v>
      </c>
      <c r="H303" s="1011"/>
      <c r="I303" s="476">
        <v>0</v>
      </c>
      <c r="J303" s="477">
        <v>0</v>
      </c>
      <c r="K303" s="477">
        <v>0</v>
      </c>
      <c r="L303" s="477">
        <v>0</v>
      </c>
      <c r="M303" s="477">
        <v>0</v>
      </c>
      <c r="N303" s="477">
        <v>0</v>
      </c>
      <c r="O303" s="477">
        <v>0</v>
      </c>
      <c r="P303" s="477">
        <v>0</v>
      </c>
      <c r="Q303" s="477">
        <v>0</v>
      </c>
      <c r="R303" s="477">
        <v>0</v>
      </c>
      <c r="S303" s="477">
        <v>0</v>
      </c>
      <c r="T303" s="477">
        <v>0</v>
      </c>
      <c r="U303" s="477">
        <v>0</v>
      </c>
      <c r="V303" s="477">
        <v>0</v>
      </c>
      <c r="W303" s="477">
        <v>0</v>
      </c>
      <c r="X303" s="477">
        <v>0</v>
      </c>
      <c r="Y303" s="477">
        <v>0</v>
      </c>
      <c r="Z303" s="477">
        <v>0</v>
      </c>
      <c r="AA303" s="477">
        <v>0</v>
      </c>
      <c r="AB303" s="477">
        <v>0</v>
      </c>
      <c r="AC303" s="477">
        <v>0</v>
      </c>
      <c r="AD303" s="477">
        <v>0</v>
      </c>
      <c r="AE303" s="477">
        <v>0</v>
      </c>
      <c r="AF303" s="477">
        <v>0</v>
      </c>
      <c r="AG303" s="477">
        <v>0</v>
      </c>
      <c r="AH303" s="477">
        <v>0</v>
      </c>
      <c r="AI303" s="477">
        <v>0</v>
      </c>
      <c r="AJ303" s="477">
        <v>0</v>
      </c>
      <c r="AK303" s="477">
        <v>0</v>
      </c>
      <c r="AL303" s="477">
        <v>0</v>
      </c>
      <c r="AM303" s="477">
        <v>0</v>
      </c>
      <c r="AN303" s="477">
        <v>0</v>
      </c>
      <c r="AO303" s="477">
        <v>0</v>
      </c>
      <c r="AP303" s="477">
        <v>0</v>
      </c>
      <c r="AQ303" s="433">
        <v>0</v>
      </c>
    </row>
    <row r="304" spans="2:43" ht="19.95" customHeight="1" x14ac:dyDescent="0.4">
      <c r="B304" s="296">
        <v>301</v>
      </c>
      <c r="C304" s="297" t="s">
        <v>636</v>
      </c>
      <c r="D304" s="297" t="s">
        <v>637</v>
      </c>
      <c r="E304" s="298" t="s">
        <v>1339</v>
      </c>
      <c r="F304" s="299" t="s">
        <v>25</v>
      </c>
      <c r="G304" s="510">
        <v>100</v>
      </c>
      <c r="H304" s="1011"/>
      <c r="I304" s="476">
        <v>100</v>
      </c>
      <c r="J304" s="477">
        <v>100</v>
      </c>
      <c r="K304" s="477">
        <v>100</v>
      </c>
      <c r="L304" s="477">
        <v>100</v>
      </c>
      <c r="M304" s="477">
        <v>100</v>
      </c>
      <c r="N304" s="477">
        <v>100</v>
      </c>
      <c r="O304" s="477">
        <v>100</v>
      </c>
      <c r="P304" s="477">
        <v>100</v>
      </c>
      <c r="Q304" s="477">
        <v>100</v>
      </c>
      <c r="R304" s="477">
        <v>100</v>
      </c>
      <c r="S304" s="477">
        <v>100</v>
      </c>
      <c r="T304" s="477">
        <v>100</v>
      </c>
      <c r="U304" s="477">
        <v>100</v>
      </c>
      <c r="V304" s="477">
        <v>100</v>
      </c>
      <c r="W304" s="477">
        <v>100</v>
      </c>
      <c r="X304" s="477">
        <v>100</v>
      </c>
      <c r="Y304" s="477">
        <v>100</v>
      </c>
      <c r="Z304" s="477">
        <v>100</v>
      </c>
      <c r="AA304" s="477">
        <v>100</v>
      </c>
      <c r="AB304" s="477">
        <v>100</v>
      </c>
      <c r="AC304" s="477">
        <v>100</v>
      </c>
      <c r="AD304" s="477">
        <v>100</v>
      </c>
      <c r="AE304" s="477">
        <v>100</v>
      </c>
      <c r="AF304" s="477">
        <v>100</v>
      </c>
      <c r="AG304" s="477">
        <v>100</v>
      </c>
      <c r="AH304" s="477">
        <v>100</v>
      </c>
      <c r="AI304" s="477">
        <v>100</v>
      </c>
      <c r="AJ304" s="477">
        <v>100</v>
      </c>
      <c r="AK304" s="477">
        <v>100</v>
      </c>
      <c r="AL304" s="477">
        <v>100</v>
      </c>
      <c r="AM304" s="477">
        <v>100</v>
      </c>
      <c r="AN304" s="477">
        <v>100</v>
      </c>
      <c r="AO304" s="477">
        <v>100</v>
      </c>
      <c r="AP304" s="477">
        <v>100</v>
      </c>
      <c r="AQ304" s="433">
        <v>100</v>
      </c>
    </row>
    <row r="305" spans="2:43" ht="19.95" customHeight="1" x14ac:dyDescent="0.4">
      <c r="B305" s="296">
        <v>302</v>
      </c>
      <c r="C305" s="297" t="s">
        <v>638</v>
      </c>
      <c r="D305" s="297" t="s">
        <v>639</v>
      </c>
      <c r="E305" s="298" t="s">
        <v>1340</v>
      </c>
      <c r="F305" s="299" t="s">
        <v>64</v>
      </c>
      <c r="G305" s="379">
        <v>90</v>
      </c>
      <c r="H305" s="1011"/>
      <c r="I305" s="386">
        <v>90</v>
      </c>
      <c r="J305" s="387">
        <v>90</v>
      </c>
      <c r="K305" s="387">
        <v>90</v>
      </c>
      <c r="L305" s="387">
        <v>90</v>
      </c>
      <c r="M305" s="387">
        <v>90</v>
      </c>
      <c r="N305" s="387">
        <v>90</v>
      </c>
      <c r="O305" s="387">
        <v>90</v>
      </c>
      <c r="P305" s="387">
        <v>90</v>
      </c>
      <c r="Q305" s="387">
        <v>90</v>
      </c>
      <c r="R305" s="387">
        <v>90</v>
      </c>
      <c r="S305" s="387">
        <v>90</v>
      </c>
      <c r="T305" s="387">
        <v>90</v>
      </c>
      <c r="U305" s="387">
        <v>90</v>
      </c>
      <c r="V305" s="387">
        <v>90</v>
      </c>
      <c r="W305" s="387">
        <v>90</v>
      </c>
      <c r="X305" s="387">
        <v>90</v>
      </c>
      <c r="Y305" s="387">
        <v>90</v>
      </c>
      <c r="Z305" s="387">
        <v>90</v>
      </c>
      <c r="AA305" s="387">
        <v>90</v>
      </c>
      <c r="AB305" s="387">
        <v>90</v>
      </c>
      <c r="AC305" s="387">
        <v>90</v>
      </c>
      <c r="AD305" s="387">
        <v>90</v>
      </c>
      <c r="AE305" s="387">
        <v>90</v>
      </c>
      <c r="AF305" s="387">
        <v>90</v>
      </c>
      <c r="AG305" s="387">
        <v>90</v>
      </c>
      <c r="AH305" s="387">
        <v>90</v>
      </c>
      <c r="AI305" s="387">
        <v>90</v>
      </c>
      <c r="AJ305" s="387">
        <v>90</v>
      </c>
      <c r="AK305" s="387">
        <v>90</v>
      </c>
      <c r="AL305" s="387">
        <v>90</v>
      </c>
      <c r="AM305" s="387">
        <v>90</v>
      </c>
      <c r="AN305" s="387">
        <v>90</v>
      </c>
      <c r="AO305" s="387">
        <v>90</v>
      </c>
      <c r="AP305" s="387">
        <v>90</v>
      </c>
      <c r="AQ305" s="388">
        <v>90</v>
      </c>
    </row>
    <row r="306" spans="2:43" ht="19.95" customHeight="1" x14ac:dyDescent="0.4">
      <c r="B306" s="296">
        <v>303</v>
      </c>
      <c r="C306" s="297" t="s">
        <v>640</v>
      </c>
      <c r="D306" s="297" t="s">
        <v>641</v>
      </c>
      <c r="E306" s="298" t="s">
        <v>1341</v>
      </c>
      <c r="F306" s="299" t="s">
        <v>25</v>
      </c>
      <c r="G306" s="510">
        <v>512</v>
      </c>
      <c r="H306" s="1011"/>
      <c r="I306" s="476">
        <v>512</v>
      </c>
      <c r="J306" s="477">
        <v>512</v>
      </c>
      <c r="K306" s="477">
        <v>512</v>
      </c>
      <c r="L306" s="477">
        <v>512</v>
      </c>
      <c r="M306" s="477">
        <v>512</v>
      </c>
      <c r="N306" s="477">
        <v>512</v>
      </c>
      <c r="O306" s="477">
        <v>512</v>
      </c>
      <c r="P306" s="477">
        <v>512</v>
      </c>
      <c r="Q306" s="477">
        <v>512</v>
      </c>
      <c r="R306" s="477">
        <v>512</v>
      </c>
      <c r="S306" s="477">
        <v>512</v>
      </c>
      <c r="T306" s="477">
        <v>512</v>
      </c>
      <c r="U306" s="477">
        <v>512</v>
      </c>
      <c r="V306" s="477">
        <v>512</v>
      </c>
      <c r="W306" s="477">
        <v>512</v>
      </c>
      <c r="X306" s="477">
        <v>512</v>
      </c>
      <c r="Y306" s="477">
        <v>512</v>
      </c>
      <c r="Z306" s="477">
        <v>512</v>
      </c>
      <c r="AA306" s="477">
        <v>512</v>
      </c>
      <c r="AB306" s="477">
        <v>512</v>
      </c>
      <c r="AC306" s="477">
        <v>512</v>
      </c>
      <c r="AD306" s="477">
        <v>512</v>
      </c>
      <c r="AE306" s="477">
        <v>512</v>
      </c>
      <c r="AF306" s="477">
        <v>512</v>
      </c>
      <c r="AG306" s="477">
        <v>512</v>
      </c>
      <c r="AH306" s="477">
        <v>512</v>
      </c>
      <c r="AI306" s="477">
        <v>512</v>
      </c>
      <c r="AJ306" s="477">
        <v>512</v>
      </c>
      <c r="AK306" s="477">
        <v>512</v>
      </c>
      <c r="AL306" s="477">
        <v>512</v>
      </c>
      <c r="AM306" s="477">
        <v>512</v>
      </c>
      <c r="AN306" s="477">
        <v>512</v>
      </c>
      <c r="AO306" s="477">
        <v>512</v>
      </c>
      <c r="AP306" s="477">
        <v>512</v>
      </c>
      <c r="AQ306" s="433">
        <v>512</v>
      </c>
    </row>
    <row r="307" spans="2:43" ht="19.95" customHeight="1" x14ac:dyDescent="0.4">
      <c r="B307" s="296">
        <v>304</v>
      </c>
      <c r="C307" s="297" t="s">
        <v>642</v>
      </c>
      <c r="D307" s="297" t="s">
        <v>643</v>
      </c>
      <c r="E307" s="298" t="s">
        <v>1342</v>
      </c>
      <c r="F307" s="299" t="s">
        <v>25</v>
      </c>
      <c r="G307" s="510">
        <v>10000</v>
      </c>
      <c r="H307" s="1011"/>
      <c r="I307" s="476">
        <v>10000</v>
      </c>
      <c r="J307" s="477">
        <v>10000</v>
      </c>
      <c r="K307" s="477">
        <v>10000</v>
      </c>
      <c r="L307" s="477">
        <v>10000</v>
      </c>
      <c r="M307" s="477">
        <v>10000</v>
      </c>
      <c r="N307" s="477">
        <v>10000</v>
      </c>
      <c r="O307" s="477">
        <v>10000</v>
      </c>
      <c r="P307" s="477">
        <v>10000</v>
      </c>
      <c r="Q307" s="477">
        <v>10000</v>
      </c>
      <c r="R307" s="477">
        <v>10000</v>
      </c>
      <c r="S307" s="477">
        <v>10000</v>
      </c>
      <c r="T307" s="477">
        <v>10000</v>
      </c>
      <c r="U307" s="477">
        <v>10000</v>
      </c>
      <c r="V307" s="477">
        <v>10000</v>
      </c>
      <c r="W307" s="477">
        <v>10000</v>
      </c>
      <c r="X307" s="477">
        <v>10000</v>
      </c>
      <c r="Y307" s="477">
        <v>10000</v>
      </c>
      <c r="Z307" s="477">
        <v>10000</v>
      </c>
      <c r="AA307" s="477">
        <v>10000</v>
      </c>
      <c r="AB307" s="477">
        <v>10000</v>
      </c>
      <c r="AC307" s="477">
        <v>10000</v>
      </c>
      <c r="AD307" s="477">
        <v>10000</v>
      </c>
      <c r="AE307" s="477">
        <v>10000</v>
      </c>
      <c r="AF307" s="477">
        <v>10000</v>
      </c>
      <c r="AG307" s="477">
        <v>10000</v>
      </c>
      <c r="AH307" s="477">
        <v>10000</v>
      </c>
      <c r="AI307" s="477">
        <v>10000</v>
      </c>
      <c r="AJ307" s="477">
        <v>10000</v>
      </c>
      <c r="AK307" s="477">
        <v>10000</v>
      </c>
      <c r="AL307" s="477">
        <v>10000</v>
      </c>
      <c r="AM307" s="477">
        <v>10000</v>
      </c>
      <c r="AN307" s="477">
        <v>10000</v>
      </c>
      <c r="AO307" s="477">
        <v>10000</v>
      </c>
      <c r="AP307" s="477">
        <v>10000</v>
      </c>
      <c r="AQ307" s="433">
        <v>10000</v>
      </c>
    </row>
    <row r="308" spans="2:43" ht="19.95" customHeight="1" x14ac:dyDescent="0.4">
      <c r="B308" s="296">
        <v>305</v>
      </c>
      <c r="C308" s="297" t="s">
        <v>644</v>
      </c>
      <c r="D308" s="297" t="s">
        <v>645</v>
      </c>
      <c r="E308" s="298" t="s">
        <v>1343</v>
      </c>
      <c r="F308" s="299" t="s">
        <v>25</v>
      </c>
      <c r="G308" s="510">
        <v>0</v>
      </c>
      <c r="H308" s="1011"/>
      <c r="I308" s="476">
        <v>0</v>
      </c>
      <c r="J308" s="477">
        <v>0</v>
      </c>
      <c r="K308" s="477">
        <v>0</v>
      </c>
      <c r="L308" s="477">
        <v>0</v>
      </c>
      <c r="M308" s="477">
        <v>0</v>
      </c>
      <c r="N308" s="477">
        <v>0</v>
      </c>
      <c r="O308" s="477">
        <v>0</v>
      </c>
      <c r="P308" s="477">
        <v>0</v>
      </c>
      <c r="Q308" s="477">
        <v>0</v>
      </c>
      <c r="R308" s="477">
        <v>0</v>
      </c>
      <c r="S308" s="477">
        <v>0</v>
      </c>
      <c r="T308" s="477">
        <v>0</v>
      </c>
      <c r="U308" s="477">
        <v>0</v>
      </c>
      <c r="V308" s="477">
        <v>0</v>
      </c>
      <c r="W308" s="477">
        <v>0</v>
      </c>
      <c r="X308" s="477">
        <v>0</v>
      </c>
      <c r="Y308" s="477">
        <v>0</v>
      </c>
      <c r="Z308" s="477">
        <v>0</v>
      </c>
      <c r="AA308" s="477">
        <v>0</v>
      </c>
      <c r="AB308" s="477">
        <v>0</v>
      </c>
      <c r="AC308" s="477">
        <v>0</v>
      </c>
      <c r="AD308" s="477">
        <v>0</v>
      </c>
      <c r="AE308" s="477">
        <v>0</v>
      </c>
      <c r="AF308" s="477">
        <v>0</v>
      </c>
      <c r="AG308" s="477">
        <v>0</v>
      </c>
      <c r="AH308" s="477">
        <v>0</v>
      </c>
      <c r="AI308" s="477">
        <v>0</v>
      </c>
      <c r="AJ308" s="477">
        <v>0</v>
      </c>
      <c r="AK308" s="477">
        <v>0</v>
      </c>
      <c r="AL308" s="477">
        <v>0</v>
      </c>
      <c r="AM308" s="477">
        <v>0</v>
      </c>
      <c r="AN308" s="477">
        <v>0</v>
      </c>
      <c r="AO308" s="477">
        <v>0</v>
      </c>
      <c r="AP308" s="477">
        <v>0</v>
      </c>
      <c r="AQ308" s="433">
        <v>0</v>
      </c>
    </row>
    <row r="309" spans="2:43" ht="19.95" customHeight="1" x14ac:dyDescent="0.4">
      <c r="B309" s="296">
        <v>306</v>
      </c>
      <c r="C309" s="297" t="s">
        <v>646</v>
      </c>
      <c r="D309" s="297" t="s">
        <v>647</v>
      </c>
      <c r="E309" s="298" t="s">
        <v>1344</v>
      </c>
      <c r="F309" s="299" t="s">
        <v>25</v>
      </c>
      <c r="G309" s="510">
        <v>0</v>
      </c>
      <c r="H309" s="1011"/>
      <c r="I309" s="476">
        <v>0</v>
      </c>
      <c r="J309" s="477">
        <v>0</v>
      </c>
      <c r="K309" s="477">
        <v>0</v>
      </c>
      <c r="L309" s="477">
        <v>0</v>
      </c>
      <c r="M309" s="477">
        <v>0</v>
      </c>
      <c r="N309" s="477">
        <v>0</v>
      </c>
      <c r="O309" s="477">
        <v>0</v>
      </c>
      <c r="P309" s="477">
        <v>0</v>
      </c>
      <c r="Q309" s="477">
        <v>0</v>
      </c>
      <c r="R309" s="477">
        <v>0</v>
      </c>
      <c r="S309" s="477">
        <v>0</v>
      </c>
      <c r="T309" s="477">
        <v>0</v>
      </c>
      <c r="U309" s="477">
        <v>0</v>
      </c>
      <c r="V309" s="477">
        <v>0</v>
      </c>
      <c r="W309" s="477">
        <v>0</v>
      </c>
      <c r="X309" s="477">
        <v>0</v>
      </c>
      <c r="Y309" s="477">
        <v>0</v>
      </c>
      <c r="Z309" s="477">
        <v>0</v>
      </c>
      <c r="AA309" s="477">
        <v>0</v>
      </c>
      <c r="AB309" s="477">
        <v>0</v>
      </c>
      <c r="AC309" s="477">
        <v>0</v>
      </c>
      <c r="AD309" s="477">
        <v>0</v>
      </c>
      <c r="AE309" s="477">
        <v>0</v>
      </c>
      <c r="AF309" s="477">
        <v>0</v>
      </c>
      <c r="AG309" s="477">
        <v>0</v>
      </c>
      <c r="AH309" s="477">
        <v>0</v>
      </c>
      <c r="AI309" s="477">
        <v>0</v>
      </c>
      <c r="AJ309" s="477">
        <v>0</v>
      </c>
      <c r="AK309" s="477">
        <v>0</v>
      </c>
      <c r="AL309" s="477">
        <v>0</v>
      </c>
      <c r="AM309" s="477">
        <v>0</v>
      </c>
      <c r="AN309" s="477">
        <v>0</v>
      </c>
      <c r="AO309" s="477">
        <v>0</v>
      </c>
      <c r="AP309" s="477">
        <v>0</v>
      </c>
      <c r="AQ309" s="433">
        <v>0</v>
      </c>
    </row>
    <row r="310" spans="2:43" ht="19.95" customHeight="1" x14ac:dyDescent="0.4">
      <c r="B310" s="296">
        <v>307</v>
      </c>
      <c r="C310" s="297" t="s">
        <v>648</v>
      </c>
      <c r="D310" s="297" t="s">
        <v>649</v>
      </c>
      <c r="E310" s="298" t="s">
        <v>1345</v>
      </c>
      <c r="F310" s="299" t="s">
        <v>64</v>
      </c>
      <c r="G310" s="333">
        <v>0</v>
      </c>
      <c r="H310" s="1011"/>
      <c r="I310" s="399">
        <v>0</v>
      </c>
      <c r="J310" s="400">
        <v>0</v>
      </c>
      <c r="K310" s="400">
        <v>0</v>
      </c>
      <c r="L310" s="400">
        <v>0</v>
      </c>
      <c r="M310" s="400">
        <v>0</v>
      </c>
      <c r="N310" s="400">
        <v>0</v>
      </c>
      <c r="O310" s="400">
        <v>0</v>
      </c>
      <c r="P310" s="400">
        <v>0</v>
      </c>
      <c r="Q310" s="400">
        <v>0</v>
      </c>
      <c r="R310" s="400">
        <v>0</v>
      </c>
      <c r="S310" s="400">
        <v>0</v>
      </c>
      <c r="T310" s="400">
        <v>0</v>
      </c>
      <c r="U310" s="400">
        <v>0</v>
      </c>
      <c r="V310" s="400">
        <v>0</v>
      </c>
      <c r="W310" s="400">
        <v>0</v>
      </c>
      <c r="X310" s="400">
        <v>0</v>
      </c>
      <c r="Y310" s="400">
        <v>0</v>
      </c>
      <c r="Z310" s="400">
        <v>0</v>
      </c>
      <c r="AA310" s="400">
        <v>0</v>
      </c>
      <c r="AB310" s="400">
        <v>0</v>
      </c>
      <c r="AC310" s="400">
        <v>0</v>
      </c>
      <c r="AD310" s="400">
        <v>0</v>
      </c>
      <c r="AE310" s="400">
        <v>0</v>
      </c>
      <c r="AF310" s="400">
        <v>0</v>
      </c>
      <c r="AG310" s="400">
        <v>0</v>
      </c>
      <c r="AH310" s="400">
        <v>0</v>
      </c>
      <c r="AI310" s="400">
        <v>0</v>
      </c>
      <c r="AJ310" s="400">
        <v>0</v>
      </c>
      <c r="AK310" s="400">
        <v>0</v>
      </c>
      <c r="AL310" s="400">
        <v>0</v>
      </c>
      <c r="AM310" s="400">
        <v>0</v>
      </c>
      <c r="AN310" s="400">
        <v>0</v>
      </c>
      <c r="AO310" s="400">
        <v>0</v>
      </c>
      <c r="AP310" s="400">
        <v>0</v>
      </c>
      <c r="AQ310" s="401">
        <v>0</v>
      </c>
    </row>
    <row r="311" spans="2:43" ht="19.95" customHeight="1" thickBot="1" x14ac:dyDescent="0.45">
      <c r="B311" s="320">
        <v>308</v>
      </c>
      <c r="C311" s="321" t="s">
        <v>650</v>
      </c>
      <c r="D311" s="321" t="s">
        <v>651</v>
      </c>
      <c r="E311" s="322" t="s">
        <v>1346</v>
      </c>
      <c r="F311" s="323" t="s">
        <v>64</v>
      </c>
      <c r="G311" s="374">
        <v>0</v>
      </c>
      <c r="H311" s="1012"/>
      <c r="I311" s="451">
        <v>0</v>
      </c>
      <c r="J311" s="452">
        <v>0</v>
      </c>
      <c r="K311" s="452">
        <v>0</v>
      </c>
      <c r="L311" s="452">
        <v>0</v>
      </c>
      <c r="M311" s="452">
        <v>0</v>
      </c>
      <c r="N311" s="452">
        <v>0</v>
      </c>
      <c r="O311" s="452">
        <v>0</v>
      </c>
      <c r="P311" s="452">
        <v>0</v>
      </c>
      <c r="Q311" s="452">
        <v>0</v>
      </c>
      <c r="R311" s="452">
        <v>0</v>
      </c>
      <c r="S311" s="452">
        <v>0</v>
      </c>
      <c r="T311" s="452">
        <v>0</v>
      </c>
      <c r="U311" s="452">
        <v>0</v>
      </c>
      <c r="V311" s="452">
        <v>0</v>
      </c>
      <c r="W311" s="452">
        <v>0</v>
      </c>
      <c r="X311" s="452">
        <v>0</v>
      </c>
      <c r="Y311" s="452">
        <v>0</v>
      </c>
      <c r="Z311" s="452">
        <v>0</v>
      </c>
      <c r="AA311" s="452">
        <v>0</v>
      </c>
      <c r="AB311" s="452">
        <v>0</v>
      </c>
      <c r="AC311" s="452">
        <v>0</v>
      </c>
      <c r="AD311" s="452">
        <v>0</v>
      </c>
      <c r="AE311" s="452">
        <v>0</v>
      </c>
      <c r="AF311" s="452">
        <v>0</v>
      </c>
      <c r="AG311" s="452">
        <v>0</v>
      </c>
      <c r="AH311" s="452">
        <v>0</v>
      </c>
      <c r="AI311" s="452">
        <v>0</v>
      </c>
      <c r="AJ311" s="452">
        <v>0</v>
      </c>
      <c r="AK311" s="452">
        <v>0</v>
      </c>
      <c r="AL311" s="452">
        <v>0</v>
      </c>
      <c r="AM311" s="452">
        <v>0</v>
      </c>
      <c r="AN311" s="452">
        <v>0</v>
      </c>
      <c r="AO311" s="452">
        <v>0</v>
      </c>
      <c r="AP311" s="452">
        <v>0</v>
      </c>
      <c r="AQ311" s="432">
        <v>0</v>
      </c>
    </row>
    <row r="312" spans="2:43" ht="19.95" customHeight="1" x14ac:dyDescent="0.4">
      <c r="B312" s="290">
        <v>309</v>
      </c>
      <c r="C312" s="291" t="s">
        <v>652</v>
      </c>
      <c r="D312" s="291" t="s">
        <v>653</v>
      </c>
      <c r="E312" s="292" t="s">
        <v>1347</v>
      </c>
      <c r="F312" s="293" t="s">
        <v>25</v>
      </c>
      <c r="G312" s="554">
        <v>100</v>
      </c>
      <c r="H312" s="555"/>
      <c r="I312" s="556">
        <v>100</v>
      </c>
      <c r="J312" s="557">
        <v>100</v>
      </c>
      <c r="K312" s="557">
        <v>100</v>
      </c>
      <c r="L312" s="557">
        <v>100</v>
      </c>
      <c r="M312" s="557">
        <v>100</v>
      </c>
      <c r="N312" s="557">
        <v>100</v>
      </c>
      <c r="O312" s="557">
        <v>100</v>
      </c>
      <c r="P312" s="557">
        <v>100</v>
      </c>
      <c r="Q312" s="557">
        <v>100</v>
      </c>
      <c r="R312" s="557">
        <v>100</v>
      </c>
      <c r="S312" s="557">
        <v>100</v>
      </c>
      <c r="T312" s="557">
        <v>100</v>
      </c>
      <c r="U312" s="557">
        <v>100</v>
      </c>
      <c r="V312" s="557">
        <v>100</v>
      </c>
      <c r="W312" s="557">
        <v>100</v>
      </c>
      <c r="X312" s="557">
        <v>100</v>
      </c>
      <c r="Y312" s="557">
        <v>100</v>
      </c>
      <c r="Z312" s="557">
        <v>100</v>
      </c>
      <c r="AA312" s="557">
        <v>100</v>
      </c>
      <c r="AB312" s="557">
        <v>100</v>
      </c>
      <c r="AC312" s="557">
        <v>100</v>
      </c>
      <c r="AD312" s="557">
        <v>100</v>
      </c>
      <c r="AE312" s="557">
        <v>100</v>
      </c>
      <c r="AF312" s="557">
        <v>100</v>
      </c>
      <c r="AG312" s="557">
        <v>100</v>
      </c>
      <c r="AH312" s="557">
        <v>100</v>
      </c>
      <c r="AI312" s="557">
        <v>100</v>
      </c>
      <c r="AJ312" s="557">
        <v>100</v>
      </c>
      <c r="AK312" s="557">
        <v>100</v>
      </c>
      <c r="AL312" s="557">
        <v>100</v>
      </c>
      <c r="AM312" s="557">
        <v>100</v>
      </c>
      <c r="AN312" s="557">
        <v>100</v>
      </c>
      <c r="AO312" s="557">
        <v>100</v>
      </c>
      <c r="AP312" s="557">
        <v>100</v>
      </c>
      <c r="AQ312" s="558">
        <v>100</v>
      </c>
    </row>
    <row r="313" spans="2:43" ht="19.95" customHeight="1" x14ac:dyDescent="0.4">
      <c r="B313" s="296">
        <v>310</v>
      </c>
      <c r="C313" s="297" t="s">
        <v>654</v>
      </c>
      <c r="D313" s="297" t="s">
        <v>655</v>
      </c>
      <c r="E313" s="298" t="s">
        <v>1348</v>
      </c>
      <c r="F313" s="299" t="s">
        <v>25</v>
      </c>
      <c r="G313" s="510">
        <v>800</v>
      </c>
      <c r="H313" s="511"/>
      <c r="I313" s="476">
        <v>800</v>
      </c>
      <c r="J313" s="477">
        <v>800</v>
      </c>
      <c r="K313" s="477">
        <v>800</v>
      </c>
      <c r="L313" s="477">
        <v>800</v>
      </c>
      <c r="M313" s="477">
        <v>800</v>
      </c>
      <c r="N313" s="477">
        <v>800</v>
      </c>
      <c r="O313" s="477">
        <v>800</v>
      </c>
      <c r="P313" s="477">
        <v>800</v>
      </c>
      <c r="Q313" s="477">
        <v>800</v>
      </c>
      <c r="R313" s="477">
        <v>800</v>
      </c>
      <c r="S313" s="477">
        <v>800</v>
      </c>
      <c r="T313" s="477">
        <v>800</v>
      </c>
      <c r="U313" s="477">
        <v>800</v>
      </c>
      <c r="V313" s="477">
        <v>800</v>
      </c>
      <c r="W313" s="477">
        <v>800</v>
      </c>
      <c r="X313" s="477">
        <v>800</v>
      </c>
      <c r="Y313" s="477">
        <v>800</v>
      </c>
      <c r="Z313" s="477">
        <v>800</v>
      </c>
      <c r="AA313" s="477">
        <v>800</v>
      </c>
      <c r="AB313" s="477">
        <v>800</v>
      </c>
      <c r="AC313" s="477">
        <v>800</v>
      </c>
      <c r="AD313" s="477">
        <v>800</v>
      </c>
      <c r="AE313" s="477">
        <v>800</v>
      </c>
      <c r="AF313" s="477">
        <v>800</v>
      </c>
      <c r="AG313" s="477">
        <v>800</v>
      </c>
      <c r="AH313" s="477">
        <v>800</v>
      </c>
      <c r="AI313" s="477">
        <v>800</v>
      </c>
      <c r="AJ313" s="477">
        <v>800</v>
      </c>
      <c r="AK313" s="477">
        <v>800</v>
      </c>
      <c r="AL313" s="477">
        <v>800</v>
      </c>
      <c r="AM313" s="477">
        <v>800</v>
      </c>
      <c r="AN313" s="477">
        <v>800</v>
      </c>
      <c r="AO313" s="477">
        <v>800</v>
      </c>
      <c r="AP313" s="477">
        <v>800</v>
      </c>
      <c r="AQ313" s="433">
        <v>800</v>
      </c>
    </row>
    <row r="314" spans="2:43" ht="19.95" customHeight="1" x14ac:dyDescent="0.4">
      <c r="B314" s="296">
        <v>311</v>
      </c>
      <c r="C314" s="297" t="s">
        <v>656</v>
      </c>
      <c r="D314" s="297" t="s">
        <v>657</v>
      </c>
      <c r="E314" s="298" t="s">
        <v>1349</v>
      </c>
      <c r="F314" s="299" t="s">
        <v>25</v>
      </c>
      <c r="G314" s="510">
        <v>50</v>
      </c>
      <c r="H314" s="511"/>
      <c r="I314" s="476">
        <v>50</v>
      </c>
      <c r="J314" s="477">
        <v>50</v>
      </c>
      <c r="K314" s="477">
        <v>50</v>
      </c>
      <c r="L314" s="477">
        <v>50</v>
      </c>
      <c r="M314" s="477">
        <v>50</v>
      </c>
      <c r="N314" s="477">
        <v>50</v>
      </c>
      <c r="O314" s="477">
        <v>50</v>
      </c>
      <c r="P314" s="477">
        <v>50</v>
      </c>
      <c r="Q314" s="477">
        <v>50</v>
      </c>
      <c r="R314" s="477">
        <v>50</v>
      </c>
      <c r="S314" s="477">
        <v>50</v>
      </c>
      <c r="T314" s="477">
        <v>50</v>
      </c>
      <c r="U314" s="477">
        <v>50</v>
      </c>
      <c r="V314" s="477">
        <v>50</v>
      </c>
      <c r="W314" s="477">
        <v>50</v>
      </c>
      <c r="X314" s="477">
        <v>50</v>
      </c>
      <c r="Y314" s="477">
        <v>50</v>
      </c>
      <c r="Z314" s="477">
        <v>50</v>
      </c>
      <c r="AA314" s="477">
        <v>50</v>
      </c>
      <c r="AB314" s="477">
        <v>50</v>
      </c>
      <c r="AC314" s="477">
        <v>50</v>
      </c>
      <c r="AD314" s="477">
        <v>50</v>
      </c>
      <c r="AE314" s="477">
        <v>50</v>
      </c>
      <c r="AF314" s="477">
        <v>50</v>
      </c>
      <c r="AG314" s="477">
        <v>50</v>
      </c>
      <c r="AH314" s="477">
        <v>50</v>
      </c>
      <c r="AI314" s="477">
        <v>50</v>
      </c>
      <c r="AJ314" s="477">
        <v>50</v>
      </c>
      <c r="AK314" s="477">
        <v>50</v>
      </c>
      <c r="AL314" s="477">
        <v>50</v>
      </c>
      <c r="AM314" s="477">
        <v>50</v>
      </c>
      <c r="AN314" s="477">
        <v>50</v>
      </c>
      <c r="AO314" s="477">
        <v>50</v>
      </c>
      <c r="AP314" s="477">
        <v>50</v>
      </c>
      <c r="AQ314" s="433">
        <v>50</v>
      </c>
    </row>
    <row r="315" spans="2:43" ht="19.95" customHeight="1" x14ac:dyDescent="0.4">
      <c r="B315" s="296">
        <v>312</v>
      </c>
      <c r="C315" s="297" t="s">
        <v>658</v>
      </c>
      <c r="D315" s="297" t="s">
        <v>659</v>
      </c>
      <c r="E315" s="298" t="s">
        <v>1350</v>
      </c>
      <c r="F315" s="299" t="s">
        <v>64</v>
      </c>
      <c r="G315" s="379">
        <v>3</v>
      </c>
      <c r="H315" s="301"/>
      <c r="I315" s="386">
        <v>3</v>
      </c>
      <c r="J315" s="387">
        <v>3</v>
      </c>
      <c r="K315" s="387">
        <v>3</v>
      </c>
      <c r="L315" s="387">
        <v>3</v>
      </c>
      <c r="M315" s="387">
        <v>3</v>
      </c>
      <c r="N315" s="387">
        <v>3</v>
      </c>
      <c r="O315" s="387">
        <v>3</v>
      </c>
      <c r="P315" s="387">
        <v>3</v>
      </c>
      <c r="Q315" s="387">
        <v>3</v>
      </c>
      <c r="R315" s="387">
        <v>3</v>
      </c>
      <c r="S315" s="387">
        <v>3</v>
      </c>
      <c r="T315" s="387">
        <v>3</v>
      </c>
      <c r="U315" s="387">
        <v>3</v>
      </c>
      <c r="V315" s="387">
        <v>3</v>
      </c>
      <c r="W315" s="387">
        <v>3</v>
      </c>
      <c r="X315" s="387">
        <v>3</v>
      </c>
      <c r="Y315" s="387">
        <v>3</v>
      </c>
      <c r="Z315" s="387">
        <v>3</v>
      </c>
      <c r="AA315" s="387">
        <v>3</v>
      </c>
      <c r="AB315" s="387">
        <v>3</v>
      </c>
      <c r="AC315" s="387">
        <v>3</v>
      </c>
      <c r="AD315" s="387">
        <v>3</v>
      </c>
      <c r="AE315" s="387">
        <v>3</v>
      </c>
      <c r="AF315" s="387">
        <v>3</v>
      </c>
      <c r="AG315" s="387">
        <v>3</v>
      </c>
      <c r="AH315" s="387">
        <v>3</v>
      </c>
      <c r="AI315" s="387">
        <v>3</v>
      </c>
      <c r="AJ315" s="387">
        <v>3</v>
      </c>
      <c r="AK315" s="387">
        <v>3</v>
      </c>
      <c r="AL315" s="387">
        <v>3</v>
      </c>
      <c r="AM315" s="387">
        <v>3</v>
      </c>
      <c r="AN315" s="387">
        <v>3</v>
      </c>
      <c r="AO315" s="387">
        <v>3</v>
      </c>
      <c r="AP315" s="387">
        <v>3</v>
      </c>
      <c r="AQ315" s="388">
        <v>3</v>
      </c>
    </row>
    <row r="316" spans="2:43" ht="19.95" customHeight="1" x14ac:dyDescent="0.4">
      <c r="B316" s="296">
        <v>313</v>
      </c>
      <c r="C316" s="297" t="s">
        <v>660</v>
      </c>
      <c r="D316" s="297" t="s">
        <v>661</v>
      </c>
      <c r="E316" s="298" t="s">
        <v>1351</v>
      </c>
      <c r="F316" s="299" t="s">
        <v>25</v>
      </c>
      <c r="G316" s="510">
        <v>5000</v>
      </c>
      <c r="H316" s="511"/>
      <c r="I316" s="476">
        <v>5000</v>
      </c>
      <c r="J316" s="477">
        <v>5000</v>
      </c>
      <c r="K316" s="477">
        <v>5000</v>
      </c>
      <c r="L316" s="477">
        <v>5000</v>
      </c>
      <c r="M316" s="477">
        <v>5000</v>
      </c>
      <c r="N316" s="477">
        <v>5000</v>
      </c>
      <c r="O316" s="477">
        <v>5000</v>
      </c>
      <c r="P316" s="477">
        <v>5000</v>
      </c>
      <c r="Q316" s="477">
        <v>5000</v>
      </c>
      <c r="R316" s="477">
        <v>5000</v>
      </c>
      <c r="S316" s="477">
        <v>5000</v>
      </c>
      <c r="T316" s="477">
        <v>5000</v>
      </c>
      <c r="U316" s="477">
        <v>5000</v>
      </c>
      <c r="V316" s="477">
        <v>5000</v>
      </c>
      <c r="W316" s="477">
        <v>5000</v>
      </c>
      <c r="X316" s="477">
        <v>5000</v>
      </c>
      <c r="Y316" s="477">
        <v>5000</v>
      </c>
      <c r="Z316" s="477">
        <v>5000</v>
      </c>
      <c r="AA316" s="477">
        <v>5000</v>
      </c>
      <c r="AB316" s="477">
        <v>5000</v>
      </c>
      <c r="AC316" s="477">
        <v>5000</v>
      </c>
      <c r="AD316" s="477">
        <v>5000</v>
      </c>
      <c r="AE316" s="477">
        <v>5000</v>
      </c>
      <c r="AF316" s="477">
        <v>5000</v>
      </c>
      <c r="AG316" s="477">
        <v>5000</v>
      </c>
      <c r="AH316" s="477">
        <v>5000</v>
      </c>
      <c r="AI316" s="477">
        <v>5000</v>
      </c>
      <c r="AJ316" s="477">
        <v>5000</v>
      </c>
      <c r="AK316" s="477">
        <v>5000</v>
      </c>
      <c r="AL316" s="477">
        <v>5000</v>
      </c>
      <c r="AM316" s="477">
        <v>5000</v>
      </c>
      <c r="AN316" s="477">
        <v>5000</v>
      </c>
      <c r="AO316" s="477">
        <v>5000</v>
      </c>
      <c r="AP316" s="477">
        <v>5000</v>
      </c>
      <c r="AQ316" s="433">
        <v>5000</v>
      </c>
    </row>
    <row r="317" spans="2:43" ht="19.95" customHeight="1" x14ac:dyDescent="0.4">
      <c r="B317" s="296">
        <v>314</v>
      </c>
      <c r="C317" s="297" t="s">
        <v>662</v>
      </c>
      <c r="D317" s="297" t="s">
        <v>663</v>
      </c>
      <c r="E317" s="298" t="s">
        <v>1352</v>
      </c>
      <c r="F317" s="299" t="s">
        <v>25</v>
      </c>
      <c r="G317" s="510">
        <v>900</v>
      </c>
      <c r="H317" s="511"/>
      <c r="I317" s="476">
        <v>900</v>
      </c>
      <c r="J317" s="477">
        <v>900</v>
      </c>
      <c r="K317" s="477">
        <v>900</v>
      </c>
      <c r="L317" s="477">
        <v>900</v>
      </c>
      <c r="M317" s="477">
        <v>900</v>
      </c>
      <c r="N317" s="477">
        <v>900</v>
      </c>
      <c r="O317" s="477">
        <v>900</v>
      </c>
      <c r="P317" s="477">
        <v>900</v>
      </c>
      <c r="Q317" s="477">
        <v>900</v>
      </c>
      <c r="R317" s="477">
        <v>900</v>
      </c>
      <c r="S317" s="477">
        <v>900</v>
      </c>
      <c r="T317" s="477">
        <v>900</v>
      </c>
      <c r="U317" s="477">
        <v>900</v>
      </c>
      <c r="V317" s="477">
        <v>900</v>
      </c>
      <c r="W317" s="477">
        <v>900</v>
      </c>
      <c r="X317" s="477">
        <v>900</v>
      </c>
      <c r="Y317" s="477">
        <v>900</v>
      </c>
      <c r="Z317" s="477">
        <v>900</v>
      </c>
      <c r="AA317" s="477">
        <v>900</v>
      </c>
      <c r="AB317" s="477">
        <v>900</v>
      </c>
      <c r="AC317" s="477">
        <v>900</v>
      </c>
      <c r="AD317" s="477">
        <v>900</v>
      </c>
      <c r="AE317" s="477">
        <v>900</v>
      </c>
      <c r="AF317" s="477">
        <v>900</v>
      </c>
      <c r="AG317" s="477">
        <v>900</v>
      </c>
      <c r="AH317" s="477">
        <v>900</v>
      </c>
      <c r="AI317" s="477">
        <v>900</v>
      </c>
      <c r="AJ317" s="477">
        <v>900</v>
      </c>
      <c r="AK317" s="477">
        <v>900</v>
      </c>
      <c r="AL317" s="477">
        <v>900</v>
      </c>
      <c r="AM317" s="477">
        <v>900</v>
      </c>
      <c r="AN317" s="477">
        <v>900</v>
      </c>
      <c r="AO317" s="477">
        <v>900</v>
      </c>
      <c r="AP317" s="477">
        <v>900</v>
      </c>
      <c r="AQ317" s="433">
        <v>900</v>
      </c>
    </row>
    <row r="318" spans="2:43" ht="19.95" customHeight="1" x14ac:dyDescent="0.4">
      <c r="B318" s="296">
        <v>315</v>
      </c>
      <c r="C318" s="297" t="s">
        <v>664</v>
      </c>
      <c r="D318" s="297" t="s">
        <v>665</v>
      </c>
      <c r="E318" s="298" t="s">
        <v>1353</v>
      </c>
      <c r="F318" s="299" t="s">
        <v>25</v>
      </c>
      <c r="G318" s="510">
        <v>800</v>
      </c>
      <c r="H318" s="511"/>
      <c r="I318" s="476">
        <v>800</v>
      </c>
      <c r="J318" s="477">
        <v>800</v>
      </c>
      <c r="K318" s="477">
        <v>800</v>
      </c>
      <c r="L318" s="477">
        <v>800</v>
      </c>
      <c r="M318" s="477">
        <v>800</v>
      </c>
      <c r="N318" s="477">
        <v>800</v>
      </c>
      <c r="O318" s="477">
        <v>800</v>
      </c>
      <c r="P318" s="477">
        <v>800</v>
      </c>
      <c r="Q318" s="477">
        <v>800</v>
      </c>
      <c r="R318" s="477">
        <v>800</v>
      </c>
      <c r="S318" s="477">
        <v>800</v>
      </c>
      <c r="T318" s="477">
        <v>800</v>
      </c>
      <c r="U318" s="477">
        <v>800</v>
      </c>
      <c r="V318" s="477">
        <v>800</v>
      </c>
      <c r="W318" s="477">
        <v>800</v>
      </c>
      <c r="X318" s="477">
        <v>800</v>
      </c>
      <c r="Y318" s="477">
        <v>800</v>
      </c>
      <c r="Z318" s="477">
        <v>800</v>
      </c>
      <c r="AA318" s="477">
        <v>800</v>
      </c>
      <c r="AB318" s="477">
        <v>800</v>
      </c>
      <c r="AC318" s="477">
        <v>800</v>
      </c>
      <c r="AD318" s="477">
        <v>800</v>
      </c>
      <c r="AE318" s="477">
        <v>800</v>
      </c>
      <c r="AF318" s="477">
        <v>800</v>
      </c>
      <c r="AG318" s="477">
        <v>800</v>
      </c>
      <c r="AH318" s="477">
        <v>800</v>
      </c>
      <c r="AI318" s="477">
        <v>800</v>
      </c>
      <c r="AJ318" s="477">
        <v>800</v>
      </c>
      <c r="AK318" s="477">
        <v>800</v>
      </c>
      <c r="AL318" s="477">
        <v>800</v>
      </c>
      <c r="AM318" s="477">
        <v>800</v>
      </c>
      <c r="AN318" s="477">
        <v>800</v>
      </c>
      <c r="AO318" s="477">
        <v>800</v>
      </c>
      <c r="AP318" s="477">
        <v>800</v>
      </c>
      <c r="AQ318" s="433">
        <v>800</v>
      </c>
    </row>
    <row r="319" spans="2:43" ht="19.95" customHeight="1" x14ac:dyDescent="0.4">
      <c r="B319" s="296">
        <v>316</v>
      </c>
      <c r="C319" s="297" t="s">
        <v>666</v>
      </c>
      <c r="D319" s="297" t="s">
        <v>667</v>
      </c>
      <c r="E319" s="298" t="s">
        <v>1354</v>
      </c>
      <c r="F319" s="299" t="s">
        <v>25</v>
      </c>
      <c r="G319" s="510">
        <v>64</v>
      </c>
      <c r="H319" s="511"/>
      <c r="I319" s="476">
        <v>64</v>
      </c>
      <c r="J319" s="477">
        <v>64</v>
      </c>
      <c r="K319" s="477">
        <v>64</v>
      </c>
      <c r="L319" s="477">
        <v>64</v>
      </c>
      <c r="M319" s="477">
        <v>64</v>
      </c>
      <c r="N319" s="477">
        <v>64</v>
      </c>
      <c r="O319" s="477">
        <v>64</v>
      </c>
      <c r="P319" s="477">
        <v>64</v>
      </c>
      <c r="Q319" s="477">
        <v>64</v>
      </c>
      <c r="R319" s="477">
        <v>64</v>
      </c>
      <c r="S319" s="477">
        <v>64</v>
      </c>
      <c r="T319" s="477">
        <v>64</v>
      </c>
      <c r="U319" s="477">
        <v>64</v>
      </c>
      <c r="V319" s="477">
        <v>64</v>
      </c>
      <c r="W319" s="477">
        <v>64</v>
      </c>
      <c r="X319" s="477">
        <v>64</v>
      </c>
      <c r="Y319" s="477">
        <v>64</v>
      </c>
      <c r="Z319" s="477">
        <v>64</v>
      </c>
      <c r="AA319" s="477">
        <v>64</v>
      </c>
      <c r="AB319" s="477">
        <v>64</v>
      </c>
      <c r="AC319" s="477">
        <v>64</v>
      </c>
      <c r="AD319" s="477">
        <v>64</v>
      </c>
      <c r="AE319" s="477">
        <v>64</v>
      </c>
      <c r="AF319" s="477">
        <v>64</v>
      </c>
      <c r="AG319" s="477">
        <v>64</v>
      </c>
      <c r="AH319" s="477">
        <v>64</v>
      </c>
      <c r="AI319" s="477">
        <v>64</v>
      </c>
      <c r="AJ319" s="477">
        <v>64</v>
      </c>
      <c r="AK319" s="477">
        <v>64</v>
      </c>
      <c r="AL319" s="477">
        <v>64</v>
      </c>
      <c r="AM319" s="477">
        <v>64</v>
      </c>
      <c r="AN319" s="477">
        <v>64</v>
      </c>
      <c r="AO319" s="477">
        <v>64</v>
      </c>
      <c r="AP319" s="477">
        <v>64</v>
      </c>
      <c r="AQ319" s="433">
        <v>64</v>
      </c>
    </row>
    <row r="320" spans="2:43" ht="19.95" customHeight="1" x14ac:dyDescent="0.4">
      <c r="B320" s="296">
        <v>317</v>
      </c>
      <c r="C320" s="297" t="s">
        <v>668</v>
      </c>
      <c r="D320" s="297" t="s">
        <v>669</v>
      </c>
      <c r="E320" s="298" t="s">
        <v>1355</v>
      </c>
      <c r="F320" s="299" t="s">
        <v>64</v>
      </c>
      <c r="G320" s="333">
        <v>10</v>
      </c>
      <c r="H320" s="306"/>
      <c r="I320" s="399">
        <v>10</v>
      </c>
      <c r="J320" s="400">
        <v>10</v>
      </c>
      <c r="K320" s="400">
        <v>10</v>
      </c>
      <c r="L320" s="400">
        <v>10</v>
      </c>
      <c r="M320" s="400">
        <v>10</v>
      </c>
      <c r="N320" s="400">
        <v>10</v>
      </c>
      <c r="O320" s="400">
        <v>10</v>
      </c>
      <c r="P320" s="400">
        <v>10</v>
      </c>
      <c r="Q320" s="400">
        <v>10</v>
      </c>
      <c r="R320" s="400">
        <v>10</v>
      </c>
      <c r="S320" s="400">
        <v>10</v>
      </c>
      <c r="T320" s="400">
        <v>10</v>
      </c>
      <c r="U320" s="400">
        <v>10</v>
      </c>
      <c r="V320" s="400">
        <v>10</v>
      </c>
      <c r="W320" s="400">
        <v>10</v>
      </c>
      <c r="X320" s="400">
        <v>10</v>
      </c>
      <c r="Y320" s="400">
        <v>10</v>
      </c>
      <c r="Z320" s="400">
        <v>10</v>
      </c>
      <c r="AA320" s="400">
        <v>10</v>
      </c>
      <c r="AB320" s="400">
        <v>10</v>
      </c>
      <c r="AC320" s="400">
        <v>10</v>
      </c>
      <c r="AD320" s="400">
        <v>10</v>
      </c>
      <c r="AE320" s="400">
        <v>10</v>
      </c>
      <c r="AF320" s="400">
        <v>10</v>
      </c>
      <c r="AG320" s="400">
        <v>10</v>
      </c>
      <c r="AH320" s="400">
        <v>10</v>
      </c>
      <c r="AI320" s="400">
        <v>10</v>
      </c>
      <c r="AJ320" s="400">
        <v>10</v>
      </c>
      <c r="AK320" s="400">
        <v>10</v>
      </c>
      <c r="AL320" s="400">
        <v>10</v>
      </c>
      <c r="AM320" s="400">
        <v>10</v>
      </c>
      <c r="AN320" s="400">
        <v>10</v>
      </c>
      <c r="AO320" s="400">
        <v>10</v>
      </c>
      <c r="AP320" s="400">
        <v>10</v>
      </c>
      <c r="AQ320" s="401">
        <v>10</v>
      </c>
    </row>
    <row r="321" spans="2:43" ht="19.95" customHeight="1" x14ac:dyDescent="0.4">
      <c r="B321" s="296">
        <v>318</v>
      </c>
      <c r="C321" s="297" t="s">
        <v>670</v>
      </c>
      <c r="D321" s="297" t="s">
        <v>671</v>
      </c>
      <c r="E321" s="298" t="s">
        <v>1356</v>
      </c>
      <c r="F321" s="299" t="s">
        <v>25</v>
      </c>
      <c r="G321" s="510">
        <v>900</v>
      </c>
      <c r="H321" s="511"/>
      <c r="I321" s="476">
        <v>900</v>
      </c>
      <c r="J321" s="477">
        <v>900</v>
      </c>
      <c r="K321" s="477">
        <v>900</v>
      </c>
      <c r="L321" s="477">
        <v>900</v>
      </c>
      <c r="M321" s="477">
        <v>900</v>
      </c>
      <c r="N321" s="477">
        <v>900</v>
      </c>
      <c r="O321" s="477">
        <v>900</v>
      </c>
      <c r="P321" s="477">
        <v>900</v>
      </c>
      <c r="Q321" s="477">
        <v>900</v>
      </c>
      <c r="R321" s="477">
        <v>900</v>
      </c>
      <c r="S321" s="477">
        <v>900</v>
      </c>
      <c r="T321" s="477">
        <v>900</v>
      </c>
      <c r="U321" s="477">
        <v>900</v>
      </c>
      <c r="V321" s="477">
        <v>900</v>
      </c>
      <c r="W321" s="477">
        <v>900</v>
      </c>
      <c r="X321" s="477">
        <v>900</v>
      </c>
      <c r="Y321" s="477">
        <v>900</v>
      </c>
      <c r="Z321" s="477">
        <v>900</v>
      </c>
      <c r="AA321" s="477">
        <v>900</v>
      </c>
      <c r="AB321" s="477">
        <v>900</v>
      </c>
      <c r="AC321" s="477">
        <v>900</v>
      </c>
      <c r="AD321" s="477">
        <v>900</v>
      </c>
      <c r="AE321" s="477">
        <v>900</v>
      </c>
      <c r="AF321" s="477">
        <v>900</v>
      </c>
      <c r="AG321" s="477">
        <v>900</v>
      </c>
      <c r="AH321" s="477">
        <v>900</v>
      </c>
      <c r="AI321" s="477">
        <v>900</v>
      </c>
      <c r="AJ321" s="477">
        <v>900</v>
      </c>
      <c r="AK321" s="477">
        <v>900</v>
      </c>
      <c r="AL321" s="477">
        <v>900</v>
      </c>
      <c r="AM321" s="477">
        <v>900</v>
      </c>
      <c r="AN321" s="477">
        <v>900</v>
      </c>
      <c r="AO321" s="477">
        <v>900</v>
      </c>
      <c r="AP321" s="477">
        <v>900</v>
      </c>
      <c r="AQ321" s="433">
        <v>900</v>
      </c>
    </row>
    <row r="322" spans="2:43" ht="19.95" customHeight="1" thickBot="1" x14ac:dyDescent="0.45">
      <c r="B322" s="320">
        <v>319</v>
      </c>
      <c r="C322" s="321" t="s">
        <v>672</v>
      </c>
      <c r="D322" s="321" t="s">
        <v>673</v>
      </c>
      <c r="E322" s="322" t="s">
        <v>1357</v>
      </c>
      <c r="F322" s="323" t="s">
        <v>2</v>
      </c>
      <c r="G322" s="389">
        <v>1.5</v>
      </c>
      <c r="H322" s="390"/>
      <c r="I322" s="391">
        <v>1.5</v>
      </c>
      <c r="J322" s="392">
        <v>1.5</v>
      </c>
      <c r="K322" s="392">
        <v>1.5</v>
      </c>
      <c r="L322" s="392">
        <v>1.5</v>
      </c>
      <c r="M322" s="392">
        <v>1.5</v>
      </c>
      <c r="N322" s="392">
        <v>1.5</v>
      </c>
      <c r="O322" s="392">
        <v>1.5</v>
      </c>
      <c r="P322" s="392">
        <v>1.5</v>
      </c>
      <c r="Q322" s="392">
        <v>1.5</v>
      </c>
      <c r="R322" s="392">
        <v>1.5</v>
      </c>
      <c r="S322" s="392">
        <v>1.5</v>
      </c>
      <c r="T322" s="392">
        <v>1.5</v>
      </c>
      <c r="U322" s="392">
        <v>1.5</v>
      </c>
      <c r="V322" s="392">
        <v>1.5</v>
      </c>
      <c r="W322" s="392">
        <v>1.5</v>
      </c>
      <c r="X322" s="392">
        <v>1.5</v>
      </c>
      <c r="Y322" s="392">
        <v>1.5</v>
      </c>
      <c r="Z322" s="392">
        <v>1.5</v>
      </c>
      <c r="AA322" s="392">
        <v>1.5</v>
      </c>
      <c r="AB322" s="392">
        <v>1.5</v>
      </c>
      <c r="AC322" s="392">
        <v>1.5</v>
      </c>
      <c r="AD322" s="392">
        <v>1.5</v>
      </c>
      <c r="AE322" s="392">
        <v>1.5</v>
      </c>
      <c r="AF322" s="392">
        <v>1.5</v>
      </c>
      <c r="AG322" s="392">
        <v>1.5</v>
      </c>
      <c r="AH322" s="392">
        <v>1.5</v>
      </c>
      <c r="AI322" s="392">
        <v>1.5</v>
      </c>
      <c r="AJ322" s="392">
        <v>1.5</v>
      </c>
      <c r="AK322" s="392">
        <v>1.5</v>
      </c>
      <c r="AL322" s="392">
        <v>1.5</v>
      </c>
      <c r="AM322" s="392">
        <v>1.5</v>
      </c>
      <c r="AN322" s="392">
        <v>1.5</v>
      </c>
      <c r="AO322" s="392">
        <v>1.5</v>
      </c>
      <c r="AP322" s="392">
        <v>1.5</v>
      </c>
      <c r="AQ322" s="393">
        <v>1.5</v>
      </c>
    </row>
    <row r="323" spans="2:43" ht="31.2" x14ac:dyDescent="0.4">
      <c r="B323" s="290">
        <v>320</v>
      </c>
      <c r="C323" s="291" t="s">
        <v>674</v>
      </c>
      <c r="D323" s="291" t="s">
        <v>675</v>
      </c>
      <c r="E323" s="292" t="s">
        <v>1358</v>
      </c>
      <c r="F323" s="293"/>
      <c r="G323" s="328" t="s">
        <v>483</v>
      </c>
      <c r="H323" s="566" t="s">
        <v>2538</v>
      </c>
      <c r="I323" s="330" t="str">
        <f>'3_운전방안(3)'!$R$7</f>
        <v>4 / Fault</v>
      </c>
      <c r="J323" s="331" t="str">
        <f>'3_운전방안(3)'!$R$8</f>
        <v>4 / Fault</v>
      </c>
      <c r="K323" s="331" t="str">
        <f>'3_운전방안(3)'!$R$9</f>
        <v>4 / Fault</v>
      </c>
      <c r="L323" s="331" t="str">
        <f>'3_운전방안(3)'!$R$10</f>
        <v>4 / Fault</v>
      </c>
      <c r="M323" s="331" t="str">
        <f>'3_운전방안(3)'!$R$11</f>
        <v>4 / Fault</v>
      </c>
      <c r="N323" s="331" t="str">
        <f>'3_운전방안(3)'!$R$12</f>
        <v>4 / Fault</v>
      </c>
      <c r="O323" s="331" t="str">
        <f>'3_운전방안(3)'!$R$13</f>
        <v>4 / Fault</v>
      </c>
      <c r="P323" s="331" t="str">
        <f>'3_운전방안(3)'!$R$14</f>
        <v>4 / Fault</v>
      </c>
      <c r="Q323" s="331" t="str">
        <f>'3_운전방안(3)'!$R$15</f>
        <v>4 / Fault</v>
      </c>
      <c r="R323" s="331" t="str">
        <f>'3_운전방안(3)'!$R$16</f>
        <v>4 / Fault</v>
      </c>
      <c r="S323" s="331" t="str">
        <f>'3_운전방안(3)'!$R$17</f>
        <v>4 / Fault</v>
      </c>
      <c r="T323" s="331" t="str">
        <f>'3_운전방안(3)'!$R$18</f>
        <v>4 / Fault</v>
      </c>
      <c r="U323" s="331" t="str">
        <f>'3_운전방안(3)'!$R$19</f>
        <v>4 / Fault</v>
      </c>
      <c r="V323" s="331" t="str">
        <f>'3_운전방안(3)'!$R$20</f>
        <v>4 / Fault</v>
      </c>
      <c r="W323" s="331" t="str">
        <f>'3_운전방안(3)'!$R$21</f>
        <v>4 / Fault</v>
      </c>
      <c r="X323" s="331" t="str">
        <f>'3_운전방안(3)'!$R$22</f>
        <v>4 / Fault</v>
      </c>
      <c r="Y323" s="331" t="str">
        <f>'3_운전방안(3)'!$R$23</f>
        <v>4 / Fault</v>
      </c>
      <c r="Z323" s="331" t="str">
        <f>'3_운전방안(3)'!$R$24</f>
        <v>4 / Fault</v>
      </c>
      <c r="AA323" s="331" t="str">
        <f>'3_운전방안(3)'!$R$25</f>
        <v>4 / Fault</v>
      </c>
      <c r="AB323" s="331" t="str">
        <f>'3_운전방안(3)'!$R$26</f>
        <v>4 / Fault</v>
      </c>
      <c r="AC323" s="331" t="str">
        <f>'3_운전방안(3)'!$R$27</f>
        <v>4 / Fault</v>
      </c>
      <c r="AD323" s="331" t="str">
        <f>'3_운전방안(3)'!$R$28</f>
        <v>4 / Fault</v>
      </c>
      <c r="AE323" s="331" t="str">
        <f>'3_운전방안(3)'!$R$29</f>
        <v>4 / Fault</v>
      </c>
      <c r="AF323" s="331" t="str">
        <f>'3_운전방안(3)'!$R$30</f>
        <v>4 / Fault</v>
      </c>
      <c r="AG323" s="331" t="str">
        <f>'3_운전방안(3)'!$R$31</f>
        <v>4 / Fault</v>
      </c>
      <c r="AH323" s="331" t="str">
        <f>'3_운전방안(3)'!$R$32</f>
        <v>4 / Fault</v>
      </c>
      <c r="AI323" s="331" t="str">
        <f>'3_운전방안(3)'!$R$33</f>
        <v>4 / Fault</v>
      </c>
      <c r="AJ323" s="331" t="str">
        <f>'3_운전방안(3)'!$R$34</f>
        <v>4 / Fault</v>
      </c>
      <c r="AK323" s="331" t="str">
        <f>'3_운전방안(3)'!$R$35</f>
        <v>4 / Fault</v>
      </c>
      <c r="AL323" s="331" t="str">
        <f>'3_운전방안(3)'!$R$36</f>
        <v>4 / Fault</v>
      </c>
      <c r="AM323" s="331" t="str">
        <f>'3_운전방안(3)'!$R$37</f>
        <v>4 / Fault</v>
      </c>
      <c r="AN323" s="331" t="str">
        <f>'3_운전방안(3)'!$R$38</f>
        <v>4 / Fault</v>
      </c>
      <c r="AO323" s="331" t="str">
        <f>'3_운전방안(3)'!$R$39</f>
        <v>4 / Fault</v>
      </c>
      <c r="AP323" s="331" t="str">
        <f>'3_운전방안(3)'!$R$40</f>
        <v>4 / Fault</v>
      </c>
      <c r="AQ323" s="332" t="str">
        <f>'3_운전방안(3)'!$R$41</f>
        <v>4 / Fault</v>
      </c>
    </row>
    <row r="324" spans="2:43" ht="31.2" x14ac:dyDescent="0.4">
      <c r="B324" s="296">
        <v>321</v>
      </c>
      <c r="C324" s="297" t="s">
        <v>676</v>
      </c>
      <c r="D324" s="297" t="s">
        <v>677</v>
      </c>
      <c r="E324" s="298" t="s">
        <v>1359</v>
      </c>
      <c r="F324" s="299" t="s">
        <v>2</v>
      </c>
      <c r="G324" s="379">
        <v>0</v>
      </c>
      <c r="H324" s="495" t="s">
        <v>2531</v>
      </c>
      <c r="I324" s="386">
        <v>0</v>
      </c>
      <c r="J324" s="387">
        <v>0</v>
      </c>
      <c r="K324" s="387">
        <v>0</v>
      </c>
      <c r="L324" s="387">
        <v>0</v>
      </c>
      <c r="M324" s="387">
        <v>0</v>
      </c>
      <c r="N324" s="387">
        <v>0</v>
      </c>
      <c r="O324" s="387">
        <v>0</v>
      </c>
      <c r="P324" s="387">
        <v>0</v>
      </c>
      <c r="Q324" s="387">
        <v>0</v>
      </c>
      <c r="R324" s="387">
        <v>0</v>
      </c>
      <c r="S324" s="387">
        <v>0</v>
      </c>
      <c r="T324" s="387">
        <v>0</v>
      </c>
      <c r="U324" s="387">
        <v>0</v>
      </c>
      <c r="V324" s="387">
        <v>0</v>
      </c>
      <c r="W324" s="387">
        <v>0</v>
      </c>
      <c r="X324" s="387">
        <v>0</v>
      </c>
      <c r="Y324" s="387">
        <v>0</v>
      </c>
      <c r="Z324" s="387">
        <v>0</v>
      </c>
      <c r="AA324" s="387">
        <v>0</v>
      </c>
      <c r="AB324" s="387">
        <v>0</v>
      </c>
      <c r="AC324" s="387">
        <v>0</v>
      </c>
      <c r="AD324" s="387">
        <v>0</v>
      </c>
      <c r="AE324" s="387">
        <v>0</v>
      </c>
      <c r="AF324" s="387">
        <v>0</v>
      </c>
      <c r="AG324" s="387">
        <v>0</v>
      </c>
      <c r="AH324" s="387">
        <v>0</v>
      </c>
      <c r="AI324" s="387">
        <v>0</v>
      </c>
      <c r="AJ324" s="387">
        <v>0</v>
      </c>
      <c r="AK324" s="387">
        <v>0</v>
      </c>
      <c r="AL324" s="387">
        <v>0</v>
      </c>
      <c r="AM324" s="387">
        <v>0</v>
      </c>
      <c r="AN324" s="387">
        <v>0</v>
      </c>
      <c r="AO324" s="387">
        <v>0</v>
      </c>
      <c r="AP324" s="387">
        <v>0</v>
      </c>
      <c r="AQ324" s="388">
        <v>0</v>
      </c>
    </row>
    <row r="325" spans="2:43" ht="19.95" customHeight="1" x14ac:dyDescent="0.4">
      <c r="B325" s="296">
        <v>322</v>
      </c>
      <c r="C325" s="297" t="s">
        <v>678</v>
      </c>
      <c r="D325" s="297" t="s">
        <v>679</v>
      </c>
      <c r="E325" s="298" t="s">
        <v>1361</v>
      </c>
      <c r="F325" s="299"/>
      <c r="G325" s="311" t="s">
        <v>1360</v>
      </c>
      <c r="H325" s="306" t="s">
        <v>2539</v>
      </c>
      <c r="I325" s="312" t="str">
        <f>'3_운전방안(3)'!$S$7</f>
        <v>3 / Fault,Coast</v>
      </c>
      <c r="J325" s="313" t="str">
        <f>'3_운전방안(3)'!$S$8</f>
        <v>3 / Fault,Coast</v>
      </c>
      <c r="K325" s="313" t="str">
        <f>'3_운전방안(3)'!$S$9</f>
        <v>3 / Fault,Coast</v>
      </c>
      <c r="L325" s="313" t="str">
        <f>'3_운전방안(3)'!$S$10</f>
        <v>3 / Fault,Coast</v>
      </c>
      <c r="M325" s="313" t="str">
        <f>'3_운전방안(3)'!$S$11</f>
        <v>3 / Fault,Coast</v>
      </c>
      <c r="N325" s="313" t="str">
        <f>'3_운전방안(3)'!$S$12</f>
        <v>3 / Fault,Coast</v>
      </c>
      <c r="O325" s="313" t="str">
        <f>'3_운전방안(3)'!$S$13</f>
        <v>3 / Fault,Coast</v>
      </c>
      <c r="P325" s="313" t="str">
        <f>'3_운전방안(3)'!$S$14</f>
        <v>3 / Fault,Coast</v>
      </c>
      <c r="Q325" s="313" t="str">
        <f>'3_운전방안(3)'!$S$15</f>
        <v>3 / Fault,Coast</v>
      </c>
      <c r="R325" s="313" t="str">
        <f>'3_운전방안(3)'!$S$16</f>
        <v>3 / Fault,Coast</v>
      </c>
      <c r="S325" s="313" t="str">
        <f>'3_운전방안(3)'!$S$17</f>
        <v>3 / Fault,Coast</v>
      </c>
      <c r="T325" s="313" t="str">
        <f>'3_운전방안(3)'!$S$18</f>
        <v>3 / Fault,Coast</v>
      </c>
      <c r="U325" s="313" t="str">
        <f>'3_운전방안(3)'!$S$19</f>
        <v>3 / Fault,Coast</v>
      </c>
      <c r="V325" s="313" t="str">
        <f>'3_운전방안(3)'!$S$20</f>
        <v>3 / Fault,Coast</v>
      </c>
      <c r="W325" s="313" t="str">
        <f>'3_운전방안(3)'!$S$21</f>
        <v>3 / Fault,Coast</v>
      </c>
      <c r="X325" s="313" t="str">
        <f>'3_운전방안(3)'!$S$22</f>
        <v>3 / Fault,Coast</v>
      </c>
      <c r="Y325" s="313" t="str">
        <f>'3_운전방안(3)'!$S$23</f>
        <v>3 / Fault,Coast</v>
      </c>
      <c r="Z325" s="313" t="str">
        <f>'3_운전방안(3)'!$S$24</f>
        <v>3 / Fault,Coast</v>
      </c>
      <c r="AA325" s="313" t="str">
        <f>'3_운전방안(3)'!$S$25</f>
        <v>3 / Fault,Coast</v>
      </c>
      <c r="AB325" s="313" t="str">
        <f>'3_운전방안(3)'!$S$26</f>
        <v>3 / Fault,Coast</v>
      </c>
      <c r="AC325" s="313" t="str">
        <f>'3_운전방안(3)'!$S$27</f>
        <v>3 / Fault,Coast</v>
      </c>
      <c r="AD325" s="313" t="str">
        <f>'3_운전방안(3)'!$S$28</f>
        <v>3 / Fault,Coast</v>
      </c>
      <c r="AE325" s="313" t="str">
        <f>'3_운전방안(3)'!$S$29</f>
        <v>3 / Fault,Coast</v>
      </c>
      <c r="AF325" s="313" t="str">
        <f>'3_운전방안(3)'!$S$30</f>
        <v>3 / Fault,Coast</v>
      </c>
      <c r="AG325" s="313" t="str">
        <f>'3_운전방안(3)'!$S$31</f>
        <v>3 / Fault,Coast</v>
      </c>
      <c r="AH325" s="313" t="str">
        <f>'3_운전방안(3)'!$S$32</f>
        <v>3 / Fault,Coast</v>
      </c>
      <c r="AI325" s="313" t="str">
        <f>'3_운전방안(3)'!$S$33</f>
        <v>3 / Fault,Coast</v>
      </c>
      <c r="AJ325" s="313" t="str">
        <f>'3_운전방안(3)'!$S$34</f>
        <v>3 / Fault,Coast</v>
      </c>
      <c r="AK325" s="313" t="str">
        <f>'3_운전방안(3)'!$S$35</f>
        <v>3 / Fault,Coast</v>
      </c>
      <c r="AL325" s="313" t="str">
        <f>'3_운전방안(3)'!$S$36</f>
        <v>3 / Fault,Coast</v>
      </c>
      <c r="AM325" s="313" t="str">
        <f>'3_운전방안(3)'!$S$37</f>
        <v>3 / Fault,Coast</v>
      </c>
      <c r="AN325" s="313" t="str">
        <f>'3_운전방안(3)'!$S$38</f>
        <v>3 / Fault,Coast</v>
      </c>
      <c r="AO325" s="313" t="str">
        <f>'3_운전방안(3)'!$S$39</f>
        <v>3 / Fault,Coast</v>
      </c>
      <c r="AP325" s="313" t="str">
        <f>'3_운전방안(3)'!$S$40</f>
        <v>3 / Fault,Coast</v>
      </c>
      <c r="AQ325" s="314" t="str">
        <f>'3_운전방안(3)'!$S$41</f>
        <v>3 / Fault,Coast</v>
      </c>
    </row>
    <row r="326" spans="2:43" ht="19.95" customHeight="1" x14ac:dyDescent="0.4">
      <c r="B326" s="296">
        <v>323</v>
      </c>
      <c r="C326" s="297" t="s">
        <v>680</v>
      </c>
      <c r="D326" s="297" t="s">
        <v>681</v>
      </c>
      <c r="E326" s="298" t="s">
        <v>1362</v>
      </c>
      <c r="F326" s="299"/>
      <c r="G326" s="311" t="s">
        <v>682</v>
      </c>
      <c r="H326" s="306" t="s">
        <v>2540</v>
      </c>
      <c r="I326" s="312" t="str">
        <f>'3_운전방안(3)'!$T$7</f>
        <v>3 / Fault,Coast</v>
      </c>
      <c r="J326" s="313" t="str">
        <f>'3_운전방안(3)'!$T$8</f>
        <v>3 / Fault,Coast</v>
      </c>
      <c r="K326" s="313" t="str">
        <f>'3_운전방안(3)'!$T$9</f>
        <v>3 / Fault,Coast</v>
      </c>
      <c r="L326" s="313" t="str">
        <f>'3_운전방안(3)'!$T$10</f>
        <v>3 / Fault,Coast</v>
      </c>
      <c r="M326" s="313" t="str">
        <f>'3_운전방안(3)'!$T$11</f>
        <v>3 / Fault,Coast</v>
      </c>
      <c r="N326" s="313" t="str">
        <f>'3_운전방안(3)'!$T$12</f>
        <v>3 / Fault,Coast</v>
      </c>
      <c r="O326" s="313" t="str">
        <f>'3_운전방안(3)'!$T$13</f>
        <v>3 / Fault,Coast</v>
      </c>
      <c r="P326" s="313" t="str">
        <f>'3_운전방안(3)'!$T$14</f>
        <v>3 / Fault,Coast</v>
      </c>
      <c r="Q326" s="313" t="str">
        <f>'3_운전방안(3)'!$T$15</f>
        <v>3 / Fault,Coast</v>
      </c>
      <c r="R326" s="313" t="str">
        <f>'3_운전방안(3)'!$T$16</f>
        <v>3 / Fault,Coast</v>
      </c>
      <c r="S326" s="313" t="str">
        <f>'3_운전방안(3)'!$T$17</f>
        <v>3 / Fault,Coast</v>
      </c>
      <c r="T326" s="313" t="str">
        <f>'3_운전방안(3)'!$T$18</f>
        <v>3 / Fault,Coast</v>
      </c>
      <c r="U326" s="313" t="str">
        <f>'3_운전방안(3)'!$T$19</f>
        <v>3 / Fault,Coast</v>
      </c>
      <c r="V326" s="313" t="str">
        <f>'3_운전방안(3)'!$T$20</f>
        <v>3 / Fault,Coast</v>
      </c>
      <c r="W326" s="313" t="str">
        <f>'3_운전방안(3)'!$T$21</f>
        <v>3 / Fault,Coast</v>
      </c>
      <c r="X326" s="313" t="str">
        <f>'3_운전방안(3)'!$T$22</f>
        <v>3 / Fault,Coast</v>
      </c>
      <c r="Y326" s="313" t="str">
        <f>'3_운전방안(3)'!$T$23</f>
        <v>3 / Fault,Coast</v>
      </c>
      <c r="Z326" s="313" t="str">
        <f>'3_운전방안(3)'!$T$24</f>
        <v>3 / Fault,Coast</v>
      </c>
      <c r="AA326" s="313" t="str">
        <f>'3_운전방안(3)'!$T$25</f>
        <v>3 / Fault,Coast</v>
      </c>
      <c r="AB326" s="313" t="str">
        <f>'3_운전방안(3)'!$T$26</f>
        <v>3 / Fault,Coast</v>
      </c>
      <c r="AC326" s="313" t="str">
        <f>'3_운전방안(3)'!$T$27</f>
        <v>3 / Fault,Coast</v>
      </c>
      <c r="AD326" s="313" t="str">
        <f>'3_운전방안(3)'!$T$28</f>
        <v>3 / Fault,Coast</v>
      </c>
      <c r="AE326" s="313" t="str">
        <f>'3_운전방안(3)'!$T$29</f>
        <v>3 / Fault,Coast</v>
      </c>
      <c r="AF326" s="313" t="str">
        <f>'3_운전방안(3)'!$T$30</f>
        <v>3 / Fault,Coast</v>
      </c>
      <c r="AG326" s="313" t="str">
        <f>'3_운전방안(3)'!$T$31</f>
        <v>3 / Fault,Coast</v>
      </c>
      <c r="AH326" s="313" t="str">
        <f>'3_운전방안(3)'!$T$32</f>
        <v>3 / Fault,Coast</v>
      </c>
      <c r="AI326" s="313" t="str">
        <f>'3_운전방안(3)'!$T$33</f>
        <v>3 / Fault,Coast</v>
      </c>
      <c r="AJ326" s="313" t="str">
        <f>'3_운전방안(3)'!$T$34</f>
        <v>3 / Fault,Coast</v>
      </c>
      <c r="AK326" s="313" t="str">
        <f>'3_운전방안(3)'!$T$35</f>
        <v>3 / Fault,Coast</v>
      </c>
      <c r="AL326" s="313" t="str">
        <f>'3_운전방안(3)'!$T$36</f>
        <v>3 / Fault,Coast</v>
      </c>
      <c r="AM326" s="313" t="str">
        <f>'3_운전방안(3)'!$T$37</f>
        <v>3 / Fault,Coast</v>
      </c>
      <c r="AN326" s="313" t="str">
        <f>'3_운전방안(3)'!$T$38</f>
        <v>3 / Fault,Coast</v>
      </c>
      <c r="AO326" s="313" t="str">
        <f>'3_운전방안(3)'!$T$39</f>
        <v>3 / Fault,Coast</v>
      </c>
      <c r="AP326" s="313" t="str">
        <f>'3_운전방안(3)'!$T$40</f>
        <v>3 / Fault,Coast</v>
      </c>
      <c r="AQ326" s="314" t="str">
        <f>'3_운전방안(3)'!$T$41</f>
        <v>3 / Fault,Coast</v>
      </c>
    </row>
    <row r="327" spans="2:43" ht="19.95" customHeight="1" x14ac:dyDescent="0.4">
      <c r="B327" s="296">
        <v>324</v>
      </c>
      <c r="C327" s="297" t="s">
        <v>683</v>
      </c>
      <c r="D327" s="297" t="s">
        <v>684</v>
      </c>
      <c r="E327" s="298" t="s">
        <v>1363</v>
      </c>
      <c r="F327" s="299"/>
      <c r="G327" s="316" t="s">
        <v>685</v>
      </c>
      <c r="H327" s="306"/>
      <c r="I327" s="317" t="s">
        <v>685</v>
      </c>
      <c r="J327" s="318" t="s">
        <v>685</v>
      </c>
      <c r="K327" s="318" t="s">
        <v>685</v>
      </c>
      <c r="L327" s="318" t="s">
        <v>685</v>
      </c>
      <c r="M327" s="318" t="s">
        <v>685</v>
      </c>
      <c r="N327" s="318" t="s">
        <v>685</v>
      </c>
      <c r="O327" s="318" t="s">
        <v>685</v>
      </c>
      <c r="P327" s="318" t="s">
        <v>685</v>
      </c>
      <c r="Q327" s="318" t="s">
        <v>685</v>
      </c>
      <c r="R327" s="318" t="s">
        <v>685</v>
      </c>
      <c r="S327" s="318" t="s">
        <v>685</v>
      </c>
      <c r="T327" s="318" t="s">
        <v>685</v>
      </c>
      <c r="U327" s="318" t="s">
        <v>685</v>
      </c>
      <c r="V327" s="318" t="s">
        <v>685</v>
      </c>
      <c r="W327" s="318" t="s">
        <v>685</v>
      </c>
      <c r="X327" s="318" t="s">
        <v>685</v>
      </c>
      <c r="Y327" s="318" t="s">
        <v>685</v>
      </c>
      <c r="Z327" s="318" t="s">
        <v>685</v>
      </c>
      <c r="AA327" s="318" t="s">
        <v>685</v>
      </c>
      <c r="AB327" s="318" t="s">
        <v>685</v>
      </c>
      <c r="AC327" s="318" t="s">
        <v>685</v>
      </c>
      <c r="AD327" s="318" t="s">
        <v>685</v>
      </c>
      <c r="AE327" s="318" t="s">
        <v>685</v>
      </c>
      <c r="AF327" s="318" t="s">
        <v>685</v>
      </c>
      <c r="AG327" s="318" t="s">
        <v>685</v>
      </c>
      <c r="AH327" s="318" t="s">
        <v>685</v>
      </c>
      <c r="AI327" s="318" t="s">
        <v>685</v>
      </c>
      <c r="AJ327" s="318" t="s">
        <v>685</v>
      </c>
      <c r="AK327" s="318" t="s">
        <v>685</v>
      </c>
      <c r="AL327" s="318" t="s">
        <v>685</v>
      </c>
      <c r="AM327" s="318" t="s">
        <v>685</v>
      </c>
      <c r="AN327" s="318" t="s">
        <v>685</v>
      </c>
      <c r="AO327" s="318" t="s">
        <v>685</v>
      </c>
      <c r="AP327" s="318" t="s">
        <v>685</v>
      </c>
      <c r="AQ327" s="319" t="s">
        <v>685</v>
      </c>
    </row>
    <row r="328" spans="2:43" ht="19.95" customHeight="1" x14ac:dyDescent="0.4">
      <c r="B328" s="296">
        <v>325</v>
      </c>
      <c r="C328" s="297" t="s">
        <v>686</v>
      </c>
      <c r="D328" s="297" t="s">
        <v>687</v>
      </c>
      <c r="E328" s="298" t="s">
        <v>1364</v>
      </c>
      <c r="F328" s="299"/>
      <c r="G328" s="311" t="s">
        <v>1360</v>
      </c>
      <c r="H328" s="306" t="s">
        <v>2542</v>
      </c>
      <c r="I328" s="312" t="str">
        <f>'3_운전방안(3)'!$U$7</f>
        <v>3 / Fault,Coast</v>
      </c>
      <c r="J328" s="313" t="str">
        <f>'3_운전방안(3)'!$U$8</f>
        <v>3 / Fault,Coast</v>
      </c>
      <c r="K328" s="313" t="str">
        <f>'3_운전방안(3)'!$U$9</f>
        <v>3 / Fault,Coast</v>
      </c>
      <c r="L328" s="313" t="str">
        <f>'3_운전방안(3)'!$U$10</f>
        <v>3 / Fault,Coast</v>
      </c>
      <c r="M328" s="313" t="str">
        <f>'3_운전방안(3)'!$U$11</f>
        <v>3 / Fault,Coast</v>
      </c>
      <c r="N328" s="313" t="str">
        <f>'3_운전방안(3)'!$U$12</f>
        <v>3 / Fault,Coast</v>
      </c>
      <c r="O328" s="313" t="str">
        <f>'3_운전방안(3)'!$U$13</f>
        <v>3 / Fault,Coast</v>
      </c>
      <c r="P328" s="313" t="str">
        <f>'3_운전방안(3)'!$U$14</f>
        <v>3 / Fault,Coast</v>
      </c>
      <c r="Q328" s="313" t="str">
        <f>'3_운전방안(3)'!$U$15</f>
        <v>3 / Fault,Coast</v>
      </c>
      <c r="R328" s="313" t="str">
        <f>'3_운전방안(3)'!$U$16</f>
        <v>3 / Fault,Coast</v>
      </c>
      <c r="S328" s="313" t="str">
        <f>'3_운전방안(3)'!$U$17</f>
        <v>3 / Fault,Coast</v>
      </c>
      <c r="T328" s="313" t="str">
        <f>'3_운전방안(3)'!$U$18</f>
        <v>3 / Fault,Coast</v>
      </c>
      <c r="U328" s="313" t="str">
        <f>'3_운전방안(3)'!$U$19</f>
        <v>3 / Fault,Coast</v>
      </c>
      <c r="V328" s="313" t="str">
        <f>'3_운전방안(3)'!$U$20</f>
        <v>3 / Fault,Coast</v>
      </c>
      <c r="W328" s="313" t="str">
        <f>'3_운전방안(3)'!$U$21</f>
        <v>3 / Fault,Coast</v>
      </c>
      <c r="X328" s="313" t="str">
        <f>'3_운전방안(3)'!$U$22</f>
        <v>3 / Fault,Coast</v>
      </c>
      <c r="Y328" s="313" t="str">
        <f>'3_운전방안(3)'!$U$23</f>
        <v>3 / Fault,Coast</v>
      </c>
      <c r="Z328" s="313" t="str">
        <f>'3_운전방안(3)'!$U$24</f>
        <v>3 / Fault,Coast</v>
      </c>
      <c r="AA328" s="313" t="str">
        <f>'3_운전방안(3)'!$U$25</f>
        <v>3 / Fault,Coast</v>
      </c>
      <c r="AB328" s="313" t="str">
        <f>'3_운전방안(3)'!$U$26</f>
        <v>3 / Fault,Coast</v>
      </c>
      <c r="AC328" s="313" t="str">
        <f>'3_운전방안(3)'!$U$27</f>
        <v>3 / Fault,Coast</v>
      </c>
      <c r="AD328" s="313" t="str">
        <f>'3_운전방안(3)'!$U$28</f>
        <v>3 / Fault,Coast</v>
      </c>
      <c r="AE328" s="313" t="str">
        <f>'3_운전방안(3)'!$U$29</f>
        <v>3 / Fault,Coast</v>
      </c>
      <c r="AF328" s="313" t="str">
        <f>'3_운전방안(3)'!$U$30</f>
        <v>3 / Fault,Coast</v>
      </c>
      <c r="AG328" s="313" t="str">
        <f>'3_운전방안(3)'!$U$31</f>
        <v>3 / Fault,Coast</v>
      </c>
      <c r="AH328" s="313" t="str">
        <f>'3_운전방안(3)'!$U$32</f>
        <v>3 / Fault,Coast</v>
      </c>
      <c r="AI328" s="313" t="str">
        <f>'3_운전방안(3)'!$U$33</f>
        <v>3 / Fault,Coast</v>
      </c>
      <c r="AJ328" s="313" t="str">
        <f>'3_운전방안(3)'!$U$34</f>
        <v>3 / Fault,Coast</v>
      </c>
      <c r="AK328" s="313" t="str">
        <f>'3_운전방안(3)'!$U$35</f>
        <v>3 / Fault,Coast</v>
      </c>
      <c r="AL328" s="313" t="str">
        <f>'3_운전방안(3)'!$U$36</f>
        <v>3 / Fault,Coast</v>
      </c>
      <c r="AM328" s="313" t="str">
        <f>'3_운전방안(3)'!$U$37</f>
        <v>3 / Fault,Coast</v>
      </c>
      <c r="AN328" s="313" t="str">
        <f>'3_운전방안(3)'!$U$38</f>
        <v>3 / Fault,Coast</v>
      </c>
      <c r="AO328" s="313" t="str">
        <f>'3_운전방안(3)'!$U$39</f>
        <v>3 / Fault,Coast</v>
      </c>
      <c r="AP328" s="313" t="str">
        <f>'3_운전방안(3)'!$U$40</f>
        <v>3 / Fault,Coast</v>
      </c>
      <c r="AQ328" s="314" t="str">
        <f>'3_운전방안(3)'!$U$41</f>
        <v>3 / Fault,Coast</v>
      </c>
    </row>
    <row r="329" spans="2:43" ht="19.95" customHeight="1" x14ac:dyDescent="0.4">
      <c r="B329" s="296">
        <v>326</v>
      </c>
      <c r="C329" s="297" t="s">
        <v>688</v>
      </c>
      <c r="D329" s="297" t="s">
        <v>689</v>
      </c>
      <c r="E329" s="298" t="s">
        <v>1365</v>
      </c>
      <c r="F329" s="299"/>
      <c r="G329" s="311" t="s">
        <v>1360</v>
      </c>
      <c r="H329" s="306" t="s">
        <v>2544</v>
      </c>
      <c r="I329" s="312" t="str">
        <f>'3_운전방안(3)'!$V$7</f>
        <v>3 / Fault,Coast</v>
      </c>
      <c r="J329" s="313" t="str">
        <f>'3_운전방안(3)'!$V$8</f>
        <v>3 / Fault,Coast</v>
      </c>
      <c r="K329" s="313" t="str">
        <f>'3_운전방안(3)'!$V$9</f>
        <v>3 / Fault,Coast</v>
      </c>
      <c r="L329" s="313" t="str">
        <f>'3_운전방안(3)'!$V$10</f>
        <v>3 / Fault,Coast</v>
      </c>
      <c r="M329" s="313" t="str">
        <f>'3_운전방안(3)'!$V$11</f>
        <v>3 / Fault,Coast</v>
      </c>
      <c r="N329" s="313" t="str">
        <f>'3_운전방안(3)'!$V$12</f>
        <v>3 / Fault,Coast</v>
      </c>
      <c r="O329" s="313" t="str">
        <f>'3_운전방안(3)'!$V$13</f>
        <v>3 / Fault,Coast</v>
      </c>
      <c r="P329" s="313" t="str">
        <f>'3_운전방안(3)'!$V$14</f>
        <v>3 / Fault,Coast</v>
      </c>
      <c r="Q329" s="313" t="str">
        <f>'3_운전방안(3)'!$V$15</f>
        <v>3 / Fault,Coast</v>
      </c>
      <c r="R329" s="313" t="str">
        <f>'3_운전방안(3)'!$V$16</f>
        <v>3 / Fault,Coast</v>
      </c>
      <c r="S329" s="313" t="str">
        <f>'3_운전방안(3)'!$V$17</f>
        <v>3 / Fault,Coast</v>
      </c>
      <c r="T329" s="313" t="str">
        <f>'3_운전방안(3)'!$V$18</f>
        <v>3 / Fault,Coast</v>
      </c>
      <c r="U329" s="313" t="str">
        <f>'3_운전방안(3)'!$V$19</f>
        <v>3 / Fault,Coast</v>
      </c>
      <c r="V329" s="313" t="str">
        <f>'3_운전방안(3)'!$V$20</f>
        <v>3 / Fault,Coast</v>
      </c>
      <c r="W329" s="313" t="str">
        <f>'3_운전방안(3)'!$V$21</f>
        <v>3 / Fault,Coast</v>
      </c>
      <c r="X329" s="313" t="str">
        <f>'3_운전방안(3)'!$V$22</f>
        <v>3 / Fault,Coast</v>
      </c>
      <c r="Y329" s="313" t="str">
        <f>'3_운전방안(3)'!$V$23</f>
        <v>3 / Fault,Coast</v>
      </c>
      <c r="Z329" s="313" t="str">
        <f>'3_운전방안(3)'!$V$24</f>
        <v>3 / Fault,Coast</v>
      </c>
      <c r="AA329" s="313" t="str">
        <f>'3_운전방안(3)'!$V$25</f>
        <v>3 / Fault,Coast</v>
      </c>
      <c r="AB329" s="313" t="str">
        <f>'3_운전방안(3)'!$V$26</f>
        <v>3 / Fault,Coast</v>
      </c>
      <c r="AC329" s="313" t="str">
        <f>'3_운전방안(3)'!$V$27</f>
        <v>3 / Fault,Coast</v>
      </c>
      <c r="AD329" s="313" t="str">
        <f>'3_운전방안(3)'!$V$28</f>
        <v>3 / Fault,Coast</v>
      </c>
      <c r="AE329" s="313" t="str">
        <f>'3_운전방안(3)'!$V$29</f>
        <v>3 / Fault,Coast</v>
      </c>
      <c r="AF329" s="313" t="str">
        <f>'3_운전방안(3)'!$V$30</f>
        <v>3 / Fault,Coast</v>
      </c>
      <c r="AG329" s="313" t="str">
        <f>'3_운전방안(3)'!$V$31</f>
        <v>3 / Fault,Coast</v>
      </c>
      <c r="AH329" s="313" t="str">
        <f>'3_운전방안(3)'!$V$32</f>
        <v>3 / Fault,Coast</v>
      </c>
      <c r="AI329" s="313" t="str">
        <f>'3_운전방안(3)'!$V$33</f>
        <v>3 / Fault,Coast</v>
      </c>
      <c r="AJ329" s="313" t="str">
        <f>'3_운전방안(3)'!$V$34</f>
        <v>3 / Fault,Coast</v>
      </c>
      <c r="AK329" s="313" t="str">
        <f>'3_운전방안(3)'!$V$35</f>
        <v>3 / Fault,Coast</v>
      </c>
      <c r="AL329" s="313" t="str">
        <f>'3_운전방안(3)'!$V$36</f>
        <v>3 / Fault,Coast</v>
      </c>
      <c r="AM329" s="313" t="str">
        <f>'3_운전방안(3)'!$V$37</f>
        <v>3 / Fault,Coast</v>
      </c>
      <c r="AN329" s="313" t="str">
        <f>'3_운전방안(3)'!$V$38</f>
        <v>3 / Fault,Coast</v>
      </c>
      <c r="AO329" s="313" t="str">
        <f>'3_운전방안(3)'!$V$39</f>
        <v>3 / Fault,Coast</v>
      </c>
      <c r="AP329" s="313" t="str">
        <f>'3_운전방안(3)'!$V$40</f>
        <v>3 / Fault,Coast</v>
      </c>
      <c r="AQ329" s="314" t="str">
        <f>'3_운전방안(3)'!$V$41</f>
        <v>3 / Fault,Coast</v>
      </c>
    </row>
    <row r="330" spans="2:43" ht="34.799999999999997" x14ac:dyDescent="0.4">
      <c r="B330" s="296">
        <v>327</v>
      </c>
      <c r="C330" s="297" t="s">
        <v>690</v>
      </c>
      <c r="D330" s="297" t="s">
        <v>691</v>
      </c>
      <c r="E330" s="298" t="s">
        <v>1366</v>
      </c>
      <c r="F330" s="299"/>
      <c r="G330" s="311" t="s">
        <v>1360</v>
      </c>
      <c r="H330" s="402" t="s">
        <v>2546</v>
      </c>
      <c r="I330" s="312" t="str">
        <f>'3_운전방안(3)'!$W$7</f>
        <v>3 / Fault,Coast</v>
      </c>
      <c r="J330" s="313" t="str">
        <f>'3_운전방안(3)'!$W$8</f>
        <v>3 / Fault,Coast</v>
      </c>
      <c r="K330" s="313" t="str">
        <f>'3_운전방안(3)'!$W$9</f>
        <v>3 / Fault,Coast</v>
      </c>
      <c r="L330" s="313" t="str">
        <f>'3_운전방안(3)'!$W$10</f>
        <v>3 / Fault,Coast</v>
      </c>
      <c r="M330" s="313" t="str">
        <f>'3_운전방안(3)'!$W$11</f>
        <v>3 / Fault,Coast</v>
      </c>
      <c r="N330" s="313" t="str">
        <f>'3_운전방안(3)'!$W$12</f>
        <v>3 / Fault,Coast</v>
      </c>
      <c r="O330" s="313" t="str">
        <f>'3_운전방안(3)'!$W$13</f>
        <v>3 / Fault,Coast</v>
      </c>
      <c r="P330" s="313" t="str">
        <f>'3_운전방안(3)'!$W$14</f>
        <v>3 / Fault,Coast</v>
      </c>
      <c r="Q330" s="313" t="str">
        <f>'3_운전방안(3)'!$W$15</f>
        <v>3 / Fault,Coast</v>
      </c>
      <c r="R330" s="313" t="str">
        <f>'3_운전방안(3)'!$W$16</f>
        <v>3 / Fault,Coast</v>
      </c>
      <c r="S330" s="313" t="str">
        <f>'3_운전방안(3)'!$W$17</f>
        <v>3 / Fault,Coast</v>
      </c>
      <c r="T330" s="313" t="str">
        <f>'3_운전방안(3)'!$W$18</f>
        <v>3 / Fault,Coast</v>
      </c>
      <c r="U330" s="313" t="str">
        <f>'3_운전방안(3)'!$W$19</f>
        <v>3 / Fault,Coast</v>
      </c>
      <c r="V330" s="313" t="str">
        <f>'3_운전방안(3)'!$W$20</f>
        <v>3 / Fault,Coast</v>
      </c>
      <c r="W330" s="313" t="str">
        <f>'3_운전방안(3)'!$W$21</f>
        <v>3 / Fault,Coast</v>
      </c>
      <c r="X330" s="313" t="str">
        <f>'3_운전방안(3)'!$W$22</f>
        <v>3 / Fault,Coast</v>
      </c>
      <c r="Y330" s="313" t="str">
        <f>'3_운전방안(3)'!$W$23</f>
        <v>3 / Fault,Coast</v>
      </c>
      <c r="Z330" s="313" t="str">
        <f>'3_운전방안(3)'!$W$24</f>
        <v>3 / Fault,Coast</v>
      </c>
      <c r="AA330" s="313" t="str">
        <f>'3_운전방안(3)'!$W$25</f>
        <v>3 / Fault,Coast</v>
      </c>
      <c r="AB330" s="313" t="str">
        <f>'3_운전방안(3)'!$W$26</f>
        <v>3 / Fault,Coast</v>
      </c>
      <c r="AC330" s="313" t="str">
        <f>'3_운전방안(3)'!$W$27</f>
        <v>3 / Fault,Coast</v>
      </c>
      <c r="AD330" s="313" t="str">
        <f>'3_운전방안(3)'!$W$28</f>
        <v>3 / Fault,Coast</v>
      </c>
      <c r="AE330" s="313" t="str">
        <f>'3_운전방안(3)'!$W$29</f>
        <v>3 / Fault,Coast</v>
      </c>
      <c r="AF330" s="313" t="str">
        <f>'3_운전방안(3)'!$W$30</f>
        <v>3 / Fault,Coast</v>
      </c>
      <c r="AG330" s="313" t="str">
        <f>'3_운전방안(3)'!$W$31</f>
        <v>3 / Fault,Coast</v>
      </c>
      <c r="AH330" s="313" t="str">
        <f>'3_운전방안(3)'!$W$32</f>
        <v>3 / Fault,Coast</v>
      </c>
      <c r="AI330" s="313" t="str">
        <f>'3_운전방안(3)'!$W$33</f>
        <v>3 / Fault,Coast</v>
      </c>
      <c r="AJ330" s="313" t="str">
        <f>'3_운전방안(3)'!$W$34</f>
        <v>3 / Fault,Coast</v>
      </c>
      <c r="AK330" s="313" t="str">
        <f>'3_운전방안(3)'!$W$35</f>
        <v>3 / Fault,Coast</v>
      </c>
      <c r="AL330" s="313" t="str">
        <f>'3_운전방안(3)'!$W$36</f>
        <v>3 / Fault,Coast</v>
      </c>
      <c r="AM330" s="313" t="str">
        <f>'3_운전방안(3)'!$W$37</f>
        <v>3 / Fault,Coast</v>
      </c>
      <c r="AN330" s="313" t="str">
        <f>'3_운전방안(3)'!$W$38</f>
        <v>3 / Fault,Coast</v>
      </c>
      <c r="AO330" s="313" t="str">
        <f>'3_운전방안(3)'!$W$39</f>
        <v>3 / Fault,Coast</v>
      </c>
      <c r="AP330" s="313" t="str">
        <f>'3_운전방안(3)'!$W$40</f>
        <v>3 / Fault,Coast</v>
      </c>
      <c r="AQ330" s="314" t="str">
        <f>'3_운전방안(3)'!$W$41</f>
        <v>3 / Fault,Coast</v>
      </c>
    </row>
    <row r="331" spans="2:43" ht="19.95" customHeight="1" x14ac:dyDescent="0.4">
      <c r="B331" s="296">
        <v>328</v>
      </c>
      <c r="C331" s="297" t="s">
        <v>692</v>
      </c>
      <c r="D331" s="297" t="s">
        <v>693</v>
      </c>
      <c r="E331" s="298" t="s">
        <v>1367</v>
      </c>
      <c r="F331" s="299" t="s">
        <v>64</v>
      </c>
      <c r="G331" s="333">
        <v>0</v>
      </c>
      <c r="H331" s="306"/>
      <c r="I331" s="399">
        <v>0</v>
      </c>
      <c r="J331" s="400">
        <v>0</v>
      </c>
      <c r="K331" s="400">
        <v>0</v>
      </c>
      <c r="L331" s="400">
        <v>0</v>
      </c>
      <c r="M331" s="400">
        <v>0</v>
      </c>
      <c r="N331" s="400">
        <v>0</v>
      </c>
      <c r="O331" s="400">
        <v>0</v>
      </c>
      <c r="P331" s="400">
        <v>0</v>
      </c>
      <c r="Q331" s="400">
        <v>0</v>
      </c>
      <c r="R331" s="400">
        <v>0</v>
      </c>
      <c r="S331" s="400">
        <v>0</v>
      </c>
      <c r="T331" s="400">
        <v>0</v>
      </c>
      <c r="U331" s="400">
        <v>0</v>
      </c>
      <c r="V331" s="400">
        <v>0</v>
      </c>
      <c r="W331" s="400">
        <v>0</v>
      </c>
      <c r="X331" s="400">
        <v>0</v>
      </c>
      <c r="Y331" s="400">
        <v>0</v>
      </c>
      <c r="Z331" s="400">
        <v>0</v>
      </c>
      <c r="AA331" s="400">
        <v>0</v>
      </c>
      <c r="AB331" s="400">
        <v>0</v>
      </c>
      <c r="AC331" s="400">
        <v>0</v>
      </c>
      <c r="AD331" s="400">
        <v>0</v>
      </c>
      <c r="AE331" s="400">
        <v>0</v>
      </c>
      <c r="AF331" s="400">
        <v>0</v>
      </c>
      <c r="AG331" s="400">
        <v>0</v>
      </c>
      <c r="AH331" s="400">
        <v>0</v>
      </c>
      <c r="AI331" s="400">
        <v>0</v>
      </c>
      <c r="AJ331" s="400">
        <v>0</v>
      </c>
      <c r="AK331" s="400">
        <v>0</v>
      </c>
      <c r="AL331" s="400">
        <v>0</v>
      </c>
      <c r="AM331" s="400">
        <v>0</v>
      </c>
      <c r="AN331" s="400">
        <v>0</v>
      </c>
      <c r="AO331" s="400">
        <v>0</v>
      </c>
      <c r="AP331" s="400">
        <v>0</v>
      </c>
      <c r="AQ331" s="401">
        <v>0</v>
      </c>
    </row>
    <row r="332" spans="2:43" ht="34.799999999999997" x14ac:dyDescent="0.4">
      <c r="B332" s="296">
        <v>329</v>
      </c>
      <c r="C332" s="297" t="s">
        <v>694</v>
      </c>
      <c r="D332" s="297" t="s">
        <v>695</v>
      </c>
      <c r="E332" s="298" t="s">
        <v>1368</v>
      </c>
      <c r="F332" s="299" t="s">
        <v>64</v>
      </c>
      <c r="G332" s="305">
        <v>40</v>
      </c>
      <c r="H332" s="402" t="s">
        <v>2547</v>
      </c>
      <c r="I332" s="307">
        <f>'3_운전방안(3)'!$X$7</f>
        <v>39.556164163067116</v>
      </c>
      <c r="J332" s="308">
        <f>'3_운전방안(3)'!$X$8</f>
        <v>39.556164163067116</v>
      </c>
      <c r="K332" s="308">
        <f>'3_운전방안(3)'!$X$9</f>
        <v>50</v>
      </c>
      <c r="L332" s="308">
        <f>'3_운전방안(3)'!$X$10</f>
        <v>50</v>
      </c>
      <c r="M332" s="308">
        <f>'3_운전방안(3)'!$X$11</f>
        <v>50</v>
      </c>
      <c r="N332" s="308">
        <f>'3_운전방안(3)'!$X$12</f>
        <v>50</v>
      </c>
      <c r="O332" s="308">
        <f>'3_운전방안(3)'!$X$13</f>
        <v>50</v>
      </c>
      <c r="P332" s="308">
        <f>'3_운전방안(3)'!$X$14</f>
        <v>50</v>
      </c>
      <c r="Q332" s="308">
        <f>'3_운전방안(3)'!$X$15</f>
        <v>50</v>
      </c>
      <c r="R332" s="308">
        <f>'3_운전방안(3)'!$X$16</f>
        <v>50</v>
      </c>
      <c r="S332" s="308">
        <f>'3_운전방안(3)'!$X$17</f>
        <v>50</v>
      </c>
      <c r="T332" s="308">
        <f>'3_운전방안(3)'!$X$18</f>
        <v>50</v>
      </c>
      <c r="U332" s="308">
        <f>'3_운전방안(3)'!$X$19</f>
        <v>50</v>
      </c>
      <c r="V332" s="308">
        <f>'3_운전방안(3)'!$X$20</f>
        <v>50</v>
      </c>
      <c r="W332" s="308">
        <f>'3_운전방안(3)'!$X$21</f>
        <v>50</v>
      </c>
      <c r="X332" s="308">
        <f>'3_운전방안(3)'!$X$22</f>
        <v>50</v>
      </c>
      <c r="Y332" s="308">
        <f>'3_운전방안(3)'!$X$23</f>
        <v>50</v>
      </c>
      <c r="Z332" s="308">
        <f>'3_운전방안(3)'!$X$24</f>
        <v>50</v>
      </c>
      <c r="AA332" s="308">
        <f>'3_운전방안(3)'!$X$25</f>
        <v>50</v>
      </c>
      <c r="AB332" s="308">
        <f>'3_운전방안(3)'!$X$26</f>
        <v>50</v>
      </c>
      <c r="AC332" s="308">
        <f>'3_운전방안(3)'!$X$27</f>
        <v>50</v>
      </c>
      <c r="AD332" s="308">
        <f>'3_운전방안(3)'!$X$28</f>
        <v>50</v>
      </c>
      <c r="AE332" s="308">
        <f>'3_운전방안(3)'!$X$29</f>
        <v>50</v>
      </c>
      <c r="AF332" s="308">
        <f>'3_운전방안(3)'!$X$30</f>
        <v>50</v>
      </c>
      <c r="AG332" s="308">
        <f>'3_운전방안(3)'!$X$31</f>
        <v>50</v>
      </c>
      <c r="AH332" s="308">
        <f>'3_운전방안(3)'!$X$32</f>
        <v>50</v>
      </c>
      <c r="AI332" s="308">
        <f>'3_운전방안(3)'!$X$33</f>
        <v>50</v>
      </c>
      <c r="AJ332" s="308">
        <f>'3_운전방안(3)'!$X$34</f>
        <v>50</v>
      </c>
      <c r="AK332" s="308">
        <f>'3_운전방안(3)'!$X$35</f>
        <v>50</v>
      </c>
      <c r="AL332" s="308">
        <f>'3_운전방안(3)'!$X$36</f>
        <v>50</v>
      </c>
      <c r="AM332" s="308">
        <f>'3_운전방안(3)'!$X$37</f>
        <v>50</v>
      </c>
      <c r="AN332" s="308">
        <f>'3_운전방안(3)'!$X$38</f>
        <v>50</v>
      </c>
      <c r="AO332" s="308">
        <f>'3_운전방안(3)'!$X$39</f>
        <v>50</v>
      </c>
      <c r="AP332" s="308">
        <f>'3_운전방안(3)'!$X$40</f>
        <v>50</v>
      </c>
      <c r="AQ332" s="309">
        <f>'3_운전방안(3)'!$X$41</f>
        <v>50</v>
      </c>
    </row>
    <row r="333" spans="2:43" ht="19.95" customHeight="1" x14ac:dyDescent="0.4">
      <c r="B333" s="296">
        <v>330</v>
      </c>
      <c r="C333" s="297" t="s">
        <v>696</v>
      </c>
      <c r="D333" s="297" t="s">
        <v>697</v>
      </c>
      <c r="E333" s="298" t="s">
        <v>1369</v>
      </c>
      <c r="F333" s="299" t="s">
        <v>698</v>
      </c>
      <c r="G333" s="585" t="s">
        <v>2512</v>
      </c>
      <c r="H333" s="511" t="s">
        <v>2553</v>
      </c>
      <c r="I333" s="350">
        <f>'3_운전방안(3)'!$Y$7</f>
        <v>1</v>
      </c>
      <c r="J333" s="351">
        <f>'3_운전방안(3)'!$Y$8</f>
        <v>1</v>
      </c>
      <c r="K333" s="351">
        <f>'3_운전방안(3)'!$Y$9</f>
        <v>1</v>
      </c>
      <c r="L333" s="351">
        <f>'3_운전방안(3)'!$Y$10</f>
        <v>1</v>
      </c>
      <c r="M333" s="351">
        <f>'3_운전방안(3)'!$Y$11</f>
        <v>1</v>
      </c>
      <c r="N333" s="351">
        <f>'3_운전방안(3)'!$Y$12</f>
        <v>1</v>
      </c>
      <c r="O333" s="351">
        <f>'3_운전방안(3)'!$Y$13</f>
        <v>1</v>
      </c>
      <c r="P333" s="351">
        <f>'3_운전방안(3)'!$Y$14</f>
        <v>1</v>
      </c>
      <c r="Q333" s="351">
        <f>'3_운전방안(3)'!$Y$15</f>
        <v>1</v>
      </c>
      <c r="R333" s="351">
        <f>'3_운전방안(3)'!$Y$16</f>
        <v>1</v>
      </c>
      <c r="S333" s="351">
        <f>'3_운전방안(3)'!$Y$17</f>
        <v>1</v>
      </c>
      <c r="T333" s="351">
        <f>'3_운전방안(3)'!$Y$18</f>
        <v>1</v>
      </c>
      <c r="U333" s="351">
        <f>'3_운전방안(3)'!$Y$19</f>
        <v>1</v>
      </c>
      <c r="V333" s="351">
        <f>'3_운전방안(3)'!$Y$20</f>
        <v>1</v>
      </c>
      <c r="W333" s="351">
        <f>'3_운전방안(3)'!$Y$21</f>
        <v>1</v>
      </c>
      <c r="X333" s="351">
        <f>'3_운전방안(3)'!$Y$22</f>
        <v>1</v>
      </c>
      <c r="Y333" s="351">
        <f>'3_운전방안(3)'!$Y$23</f>
        <v>1</v>
      </c>
      <c r="Z333" s="351">
        <f>'3_운전방안(3)'!$Y$24</f>
        <v>1</v>
      </c>
      <c r="AA333" s="351">
        <f>'3_운전방안(3)'!$Y$25</f>
        <v>1</v>
      </c>
      <c r="AB333" s="351">
        <f>'3_운전방안(3)'!$Y$26</f>
        <v>1</v>
      </c>
      <c r="AC333" s="351">
        <f>'3_운전방안(3)'!$Y$27</f>
        <v>1</v>
      </c>
      <c r="AD333" s="351">
        <f>'3_운전방안(3)'!$Y$28</f>
        <v>1</v>
      </c>
      <c r="AE333" s="351">
        <f>'3_운전방안(3)'!$Y$29</f>
        <v>1</v>
      </c>
      <c r="AF333" s="351">
        <f>'3_운전방안(3)'!$Y$30</f>
        <v>1</v>
      </c>
      <c r="AG333" s="351">
        <f>'3_운전방안(3)'!$Y$31</f>
        <v>1</v>
      </c>
      <c r="AH333" s="351">
        <f>'3_운전방안(3)'!$Y$32</f>
        <v>1</v>
      </c>
      <c r="AI333" s="351">
        <f>'3_운전방안(3)'!$Y$33</f>
        <v>1</v>
      </c>
      <c r="AJ333" s="351">
        <f>'3_운전방안(3)'!$Y$34</f>
        <v>1</v>
      </c>
      <c r="AK333" s="351">
        <f>'3_운전방안(3)'!$Y$35</f>
        <v>1</v>
      </c>
      <c r="AL333" s="351">
        <f>'3_운전방안(3)'!$Y$36</f>
        <v>1</v>
      </c>
      <c r="AM333" s="351">
        <f>'3_운전방안(3)'!$Y$37</f>
        <v>1</v>
      </c>
      <c r="AN333" s="351">
        <f>'3_운전방안(3)'!$Y$38</f>
        <v>1</v>
      </c>
      <c r="AO333" s="351">
        <f>'3_운전방안(3)'!$Y$39</f>
        <v>1</v>
      </c>
      <c r="AP333" s="351">
        <f>'3_운전방안(3)'!$Y$40</f>
        <v>1</v>
      </c>
      <c r="AQ333" s="352">
        <f>'3_운전방안(3)'!$Y$41</f>
        <v>1</v>
      </c>
    </row>
    <row r="334" spans="2:43" ht="19.95" customHeight="1" x14ac:dyDescent="0.4">
      <c r="B334" s="296">
        <v>331</v>
      </c>
      <c r="C334" s="297" t="s">
        <v>699</v>
      </c>
      <c r="D334" s="297" t="s">
        <v>700</v>
      </c>
      <c r="E334" s="298" t="s">
        <v>1370</v>
      </c>
      <c r="F334" s="299" t="s">
        <v>64</v>
      </c>
      <c r="G334" s="522">
        <v>100</v>
      </c>
      <c r="H334" s="511"/>
      <c r="I334" s="350">
        <f>'3_운전방안(3)'!$Z$7</f>
        <v>150</v>
      </c>
      <c r="J334" s="351">
        <f>'3_운전방안(3)'!$Z$8</f>
        <v>150</v>
      </c>
      <c r="K334" s="351">
        <f>'3_운전방안(3)'!$Z$9</f>
        <v>150</v>
      </c>
      <c r="L334" s="351">
        <f>'3_운전방안(3)'!$Z$10</f>
        <v>150</v>
      </c>
      <c r="M334" s="351">
        <f>'3_운전방안(3)'!$Z$11</f>
        <v>150</v>
      </c>
      <c r="N334" s="351">
        <f>'3_운전방안(3)'!$Z$12</f>
        <v>150</v>
      </c>
      <c r="O334" s="351">
        <f>'3_운전방안(3)'!$Z$13</f>
        <v>150</v>
      </c>
      <c r="P334" s="351">
        <f>'3_운전방안(3)'!$Z$14</f>
        <v>150</v>
      </c>
      <c r="Q334" s="351">
        <f>'3_운전방안(3)'!$Z$15</f>
        <v>150</v>
      </c>
      <c r="R334" s="351">
        <f>'3_운전방안(3)'!$Z$16</f>
        <v>150</v>
      </c>
      <c r="S334" s="351">
        <f>'3_운전방안(3)'!$Z$17</f>
        <v>150</v>
      </c>
      <c r="T334" s="351">
        <f>'3_운전방안(3)'!$Z$18</f>
        <v>150</v>
      </c>
      <c r="U334" s="351">
        <f>'3_운전방안(3)'!$Z$19</f>
        <v>150</v>
      </c>
      <c r="V334" s="351">
        <f>'3_운전방안(3)'!$Z$20</f>
        <v>150</v>
      </c>
      <c r="W334" s="351">
        <f>'3_운전방안(3)'!$Z$21</f>
        <v>150</v>
      </c>
      <c r="X334" s="351">
        <f>'3_운전방안(3)'!$Z$22</f>
        <v>150</v>
      </c>
      <c r="Y334" s="351">
        <f>'3_운전방안(3)'!$Z$23</f>
        <v>150</v>
      </c>
      <c r="Z334" s="351">
        <f>'3_운전방안(3)'!$Z$24</f>
        <v>150</v>
      </c>
      <c r="AA334" s="351">
        <f>'3_운전방안(3)'!$Z$25</f>
        <v>150</v>
      </c>
      <c r="AB334" s="351">
        <f>'3_운전방안(3)'!$Z$26</f>
        <v>150</v>
      </c>
      <c r="AC334" s="351">
        <f>'3_운전방안(3)'!$Z$27</f>
        <v>150</v>
      </c>
      <c r="AD334" s="351">
        <f>'3_운전방안(3)'!$Z$28</f>
        <v>150</v>
      </c>
      <c r="AE334" s="351">
        <f>'3_운전방안(3)'!$Z$29</f>
        <v>150</v>
      </c>
      <c r="AF334" s="351">
        <f>'3_운전방안(3)'!$Z$30</f>
        <v>150</v>
      </c>
      <c r="AG334" s="351">
        <f>'3_운전방안(3)'!$Z$31</f>
        <v>150</v>
      </c>
      <c r="AH334" s="351">
        <f>'3_운전방안(3)'!$Z$32</f>
        <v>150</v>
      </c>
      <c r="AI334" s="351">
        <f>'3_운전방안(3)'!$Z$33</f>
        <v>150</v>
      </c>
      <c r="AJ334" s="351">
        <f>'3_운전방안(3)'!$Z$34</f>
        <v>150</v>
      </c>
      <c r="AK334" s="351">
        <f>'3_운전방안(3)'!$Z$35</f>
        <v>150</v>
      </c>
      <c r="AL334" s="351">
        <f>'3_운전방안(3)'!$Z$36</f>
        <v>150</v>
      </c>
      <c r="AM334" s="351">
        <f>'3_운전방안(3)'!$Z$37</f>
        <v>150</v>
      </c>
      <c r="AN334" s="351">
        <f>'3_운전방안(3)'!$Z$38</f>
        <v>150</v>
      </c>
      <c r="AO334" s="351">
        <f>'3_운전방안(3)'!$Z$39</f>
        <v>150</v>
      </c>
      <c r="AP334" s="351">
        <f>'3_운전방안(3)'!$Z$40</f>
        <v>150</v>
      </c>
      <c r="AQ334" s="352">
        <f>'3_운전방안(3)'!$Z$41</f>
        <v>150</v>
      </c>
    </row>
    <row r="335" spans="2:43" ht="19.95" customHeight="1" x14ac:dyDescent="0.4">
      <c r="B335" s="296">
        <v>332</v>
      </c>
      <c r="C335" s="297" t="s">
        <v>701</v>
      </c>
      <c r="D335" s="297" t="s">
        <v>702</v>
      </c>
      <c r="E335" s="298" t="s">
        <v>1371</v>
      </c>
      <c r="F335" s="299"/>
      <c r="G335" s="311" t="s">
        <v>483</v>
      </c>
      <c r="H335" s="306"/>
      <c r="I335" s="312" t="str">
        <f>'3_운전방안(3)'!$AA$7</f>
        <v>3 / Fault,Coast</v>
      </c>
      <c r="J335" s="313" t="str">
        <f>'3_운전방안(3)'!$AA$8</f>
        <v>3 / Fault,Coast</v>
      </c>
      <c r="K335" s="313" t="str">
        <f>'3_운전방안(3)'!$AA$9</f>
        <v>3 / Fault,Coast</v>
      </c>
      <c r="L335" s="313" t="str">
        <f>'3_운전방안(3)'!$AA$10</f>
        <v>3 / Fault,Coast</v>
      </c>
      <c r="M335" s="313" t="str">
        <f>'3_운전방안(3)'!$AA$11</f>
        <v>3 / Fault,Coast</v>
      </c>
      <c r="N335" s="313" t="str">
        <f>'3_운전방안(3)'!$AA$12</f>
        <v>3 / Fault,Coast</v>
      </c>
      <c r="O335" s="313" t="str">
        <f>'3_운전방안(3)'!$AA$13</f>
        <v>3 / Fault,Coast</v>
      </c>
      <c r="P335" s="313" t="str">
        <f>'3_운전방안(3)'!$AA$14</f>
        <v>3 / Fault,Coast</v>
      </c>
      <c r="Q335" s="313" t="str">
        <f>'3_운전방안(3)'!$AA$15</f>
        <v>3 / Fault,Coast</v>
      </c>
      <c r="R335" s="313" t="str">
        <f>'3_운전방안(3)'!$AA$16</f>
        <v>3 / Fault,Coast</v>
      </c>
      <c r="S335" s="313" t="str">
        <f>'3_운전방안(3)'!$AA$17</f>
        <v>3 / Fault,Coast</v>
      </c>
      <c r="T335" s="313" t="str">
        <f>'3_운전방안(3)'!$AA$18</f>
        <v>3 / Fault,Coast</v>
      </c>
      <c r="U335" s="313" t="str">
        <f>'3_운전방안(3)'!$AA$19</f>
        <v>3 / Fault,Coast</v>
      </c>
      <c r="V335" s="313" t="str">
        <f>'3_운전방안(3)'!$AA$20</f>
        <v>3 / Fault,Coast</v>
      </c>
      <c r="W335" s="313" t="str">
        <f>'3_운전방안(3)'!$AA$21</f>
        <v>3 / Fault,Coast</v>
      </c>
      <c r="X335" s="313" t="str">
        <f>'3_운전방안(3)'!$AA$22</f>
        <v>3 / Fault,Coast</v>
      </c>
      <c r="Y335" s="313" t="str">
        <f>'3_운전방안(3)'!$AA$23</f>
        <v>3 / Fault,Coast</v>
      </c>
      <c r="Z335" s="313" t="str">
        <f>'3_운전방안(3)'!$AA$24</f>
        <v>3 / Fault,Coast</v>
      </c>
      <c r="AA335" s="313" t="str">
        <f>'3_운전방안(3)'!$AA$25</f>
        <v>3 / Fault,Coast</v>
      </c>
      <c r="AB335" s="313" t="str">
        <f>'3_운전방안(3)'!$AA$26</f>
        <v>3 / Fault,Coast</v>
      </c>
      <c r="AC335" s="313" t="str">
        <f>'3_운전방안(3)'!$AA$27</f>
        <v>3 / Fault,Coast</v>
      </c>
      <c r="AD335" s="313" t="str">
        <f>'3_운전방안(3)'!$AA$28</f>
        <v>3 / Fault,Coast</v>
      </c>
      <c r="AE335" s="313" t="str">
        <f>'3_운전방안(3)'!$AA$29</f>
        <v>3 / Fault,Coast</v>
      </c>
      <c r="AF335" s="313" t="str">
        <f>'3_운전방안(3)'!$AA$30</f>
        <v>3 / Fault,Coast</v>
      </c>
      <c r="AG335" s="313" t="str">
        <f>'3_운전방안(3)'!$AA$31</f>
        <v>3 / Fault,Coast</v>
      </c>
      <c r="AH335" s="313" t="str">
        <f>'3_운전방안(3)'!$AA$32</f>
        <v>3 / Fault,Coast</v>
      </c>
      <c r="AI335" s="313" t="str">
        <f>'3_운전방안(3)'!$AA$33</f>
        <v>3 / Fault,Coast</v>
      </c>
      <c r="AJ335" s="313" t="str">
        <f>'3_운전방안(3)'!$AA$34</f>
        <v>3 / Fault,Coast</v>
      </c>
      <c r="AK335" s="313" t="str">
        <f>'3_운전방안(3)'!$AA$35</f>
        <v>3 / Fault,Coast</v>
      </c>
      <c r="AL335" s="313" t="str">
        <f>'3_운전방안(3)'!$AA$36</f>
        <v>3 / Fault,Coast</v>
      </c>
      <c r="AM335" s="313" t="str">
        <f>'3_운전방안(3)'!$AA$37</f>
        <v>3 / Fault,Coast</v>
      </c>
      <c r="AN335" s="313" t="str">
        <f>'3_운전방안(3)'!$AA$38</f>
        <v>3 / Fault,Coast</v>
      </c>
      <c r="AO335" s="313" t="str">
        <f>'3_운전방안(3)'!$AA$39</f>
        <v>3 / Fault,Coast</v>
      </c>
      <c r="AP335" s="313" t="str">
        <f>'3_운전방안(3)'!$AA$40</f>
        <v>3 / Fault,Coast</v>
      </c>
      <c r="AQ335" s="314" t="str">
        <f>'3_운전방안(3)'!$AA$41</f>
        <v>3 / Fault,Coast</v>
      </c>
    </row>
    <row r="336" spans="2:43" ht="19.95" customHeight="1" x14ac:dyDescent="0.4">
      <c r="B336" s="296">
        <v>333</v>
      </c>
      <c r="C336" s="297" t="s">
        <v>703</v>
      </c>
      <c r="D336" s="297" t="s">
        <v>704</v>
      </c>
      <c r="E336" s="298" t="s">
        <v>1372</v>
      </c>
      <c r="F336" s="299" t="s">
        <v>12</v>
      </c>
      <c r="G336" s="586" t="s">
        <v>2513</v>
      </c>
      <c r="H336" s="301" t="s">
        <v>2561</v>
      </c>
      <c r="I336" s="302">
        <f>'3_운전방안(3)'!$AB$7</f>
        <v>343.98000000000008</v>
      </c>
      <c r="J336" s="303">
        <f>'3_운전방안(3)'!$AB$8</f>
        <v>343.98000000000008</v>
      </c>
      <c r="K336" s="303" t="str">
        <f>'3_운전방안(3)'!$AB$9</f>
        <v/>
      </c>
      <c r="L336" s="303" t="str">
        <f>'3_운전방안(3)'!$AB$10</f>
        <v/>
      </c>
      <c r="M336" s="303" t="str">
        <f>'3_운전방안(3)'!$AB$11</f>
        <v/>
      </c>
      <c r="N336" s="303" t="str">
        <f>'3_운전방안(3)'!$AB$12</f>
        <v/>
      </c>
      <c r="O336" s="303" t="str">
        <f>'3_운전방안(3)'!$AB$13</f>
        <v/>
      </c>
      <c r="P336" s="303" t="str">
        <f>'3_운전방안(3)'!$AB$14</f>
        <v/>
      </c>
      <c r="Q336" s="303" t="str">
        <f>'3_운전방안(3)'!$AB$15</f>
        <v/>
      </c>
      <c r="R336" s="303" t="str">
        <f>'3_운전방안(3)'!$AB$16</f>
        <v/>
      </c>
      <c r="S336" s="303" t="str">
        <f>'3_운전방안(3)'!$AB$17</f>
        <v/>
      </c>
      <c r="T336" s="303" t="str">
        <f>'3_운전방안(3)'!$AB$18</f>
        <v/>
      </c>
      <c r="U336" s="303" t="str">
        <f>'3_운전방안(3)'!$AB$19</f>
        <v/>
      </c>
      <c r="V336" s="303" t="str">
        <f>'3_운전방안(3)'!$AB$20</f>
        <v/>
      </c>
      <c r="W336" s="303" t="str">
        <f>'3_운전방안(3)'!$AB$21</f>
        <v/>
      </c>
      <c r="X336" s="303" t="str">
        <f>'3_운전방안(3)'!$AB$22</f>
        <v/>
      </c>
      <c r="Y336" s="303" t="str">
        <f>'3_운전방안(3)'!$AB$23</f>
        <v/>
      </c>
      <c r="Z336" s="303" t="str">
        <f>'3_운전방안(3)'!$AB$24</f>
        <v/>
      </c>
      <c r="AA336" s="303" t="str">
        <f>'3_운전방안(3)'!$AB$25</f>
        <v/>
      </c>
      <c r="AB336" s="303" t="str">
        <f>'3_운전방안(3)'!$AB$26</f>
        <v/>
      </c>
      <c r="AC336" s="303" t="str">
        <f>'3_운전방안(3)'!$AB$27</f>
        <v/>
      </c>
      <c r="AD336" s="303" t="str">
        <f>'3_운전방안(3)'!$AB$28</f>
        <v/>
      </c>
      <c r="AE336" s="303" t="str">
        <f>'3_운전방안(3)'!$AB$29</f>
        <v/>
      </c>
      <c r="AF336" s="303" t="str">
        <f>'3_운전방안(3)'!$AB$30</f>
        <v/>
      </c>
      <c r="AG336" s="303" t="str">
        <f>'3_운전방안(3)'!$AB$31</f>
        <v/>
      </c>
      <c r="AH336" s="303" t="str">
        <f>'3_운전방안(3)'!$AB$32</f>
        <v/>
      </c>
      <c r="AI336" s="303" t="str">
        <f>'3_운전방안(3)'!$AB$33</f>
        <v/>
      </c>
      <c r="AJ336" s="303" t="str">
        <f>'3_운전방안(3)'!$AB$34</f>
        <v/>
      </c>
      <c r="AK336" s="303" t="str">
        <f>'3_운전방안(3)'!$AB$35</f>
        <v/>
      </c>
      <c r="AL336" s="303" t="str">
        <f>'3_운전방안(3)'!$AB$36</f>
        <v/>
      </c>
      <c r="AM336" s="303" t="str">
        <f>'3_운전방안(3)'!$AB$37</f>
        <v/>
      </c>
      <c r="AN336" s="303" t="str">
        <f>'3_운전방안(3)'!$AB$38</f>
        <v/>
      </c>
      <c r="AO336" s="303" t="str">
        <f>'3_운전방안(3)'!$AB$39</f>
        <v/>
      </c>
      <c r="AP336" s="303" t="str">
        <f>'3_운전방안(3)'!$AB$40</f>
        <v/>
      </c>
      <c r="AQ336" s="304" t="str">
        <f>'3_운전방안(3)'!$AB$41</f>
        <v/>
      </c>
    </row>
    <row r="337" spans="2:43" ht="19.95" customHeight="1" x14ac:dyDescent="0.4">
      <c r="B337" s="296">
        <v>334</v>
      </c>
      <c r="C337" s="297" t="s">
        <v>705</v>
      </c>
      <c r="D337" s="297" t="s">
        <v>706</v>
      </c>
      <c r="E337" s="298" t="s">
        <v>1373</v>
      </c>
      <c r="F337" s="299" t="s">
        <v>7</v>
      </c>
      <c r="G337" s="300">
        <v>15</v>
      </c>
      <c r="H337" s="301" t="s">
        <v>2562</v>
      </c>
      <c r="I337" s="302">
        <f>'3_운전방안(3)'!$AC$7</f>
        <v>15</v>
      </c>
      <c r="J337" s="303">
        <f>'3_운전방안(3)'!$AC$8</f>
        <v>15</v>
      </c>
      <c r="K337" s="303">
        <f>'3_운전방안(3)'!$AC$9</f>
        <v>15</v>
      </c>
      <c r="L337" s="303">
        <f>'3_운전방안(3)'!$AC$10</f>
        <v>15</v>
      </c>
      <c r="M337" s="303">
        <f>'3_운전방안(3)'!$AC$11</f>
        <v>15</v>
      </c>
      <c r="N337" s="303">
        <f>'3_운전방안(3)'!$AC$12</f>
        <v>15</v>
      </c>
      <c r="O337" s="303">
        <f>'3_운전방안(3)'!$AC$13</f>
        <v>15</v>
      </c>
      <c r="P337" s="303">
        <f>'3_운전방안(3)'!$AC$14</f>
        <v>15</v>
      </c>
      <c r="Q337" s="303">
        <f>'3_운전방안(3)'!$AC$15</f>
        <v>15</v>
      </c>
      <c r="R337" s="303">
        <f>'3_운전방안(3)'!$AC$16</f>
        <v>15</v>
      </c>
      <c r="S337" s="303">
        <f>'3_운전방안(3)'!$AC$17</f>
        <v>15</v>
      </c>
      <c r="T337" s="303">
        <f>'3_운전방안(3)'!$AC$18</f>
        <v>15</v>
      </c>
      <c r="U337" s="303">
        <f>'3_운전방안(3)'!$AC$19</f>
        <v>15</v>
      </c>
      <c r="V337" s="303">
        <f>'3_운전방안(3)'!$AC$20</f>
        <v>15</v>
      </c>
      <c r="W337" s="303">
        <f>'3_운전방안(3)'!$AC$21</f>
        <v>15</v>
      </c>
      <c r="X337" s="303">
        <f>'3_운전방안(3)'!$AC$22</f>
        <v>15</v>
      </c>
      <c r="Y337" s="303">
        <f>'3_운전방안(3)'!$AC$23</f>
        <v>15</v>
      </c>
      <c r="Z337" s="303">
        <f>'3_운전방안(3)'!$AC$24</f>
        <v>15</v>
      </c>
      <c r="AA337" s="303">
        <f>'3_운전방안(3)'!$AC$25</f>
        <v>15</v>
      </c>
      <c r="AB337" s="303">
        <f>'3_운전방안(3)'!$AC$26</f>
        <v>15</v>
      </c>
      <c r="AC337" s="303">
        <f>'3_운전방안(3)'!$AC$27</f>
        <v>15</v>
      </c>
      <c r="AD337" s="303">
        <f>'3_운전방안(3)'!$AC$28</f>
        <v>15</v>
      </c>
      <c r="AE337" s="303">
        <f>'3_운전방안(3)'!$AC$29</f>
        <v>15</v>
      </c>
      <c r="AF337" s="303">
        <f>'3_운전방안(3)'!$AC$30</f>
        <v>15</v>
      </c>
      <c r="AG337" s="303">
        <f>'3_운전방안(3)'!$AC$31</f>
        <v>15</v>
      </c>
      <c r="AH337" s="303">
        <f>'3_운전방안(3)'!$AC$32</f>
        <v>15</v>
      </c>
      <c r="AI337" s="303">
        <f>'3_운전방안(3)'!$AC$33</f>
        <v>15</v>
      </c>
      <c r="AJ337" s="303">
        <f>'3_운전방안(3)'!$AC$34</f>
        <v>15</v>
      </c>
      <c r="AK337" s="303">
        <f>'3_운전방안(3)'!$AC$35</f>
        <v>15</v>
      </c>
      <c r="AL337" s="303">
        <f>'3_운전방안(3)'!$AC$36</f>
        <v>15</v>
      </c>
      <c r="AM337" s="303">
        <f>'3_운전방안(3)'!$AC$37</f>
        <v>15</v>
      </c>
      <c r="AN337" s="303">
        <f>'3_운전방안(3)'!$AC$38</f>
        <v>15</v>
      </c>
      <c r="AO337" s="303">
        <f>'3_운전방안(3)'!$AC$39</f>
        <v>15</v>
      </c>
      <c r="AP337" s="303">
        <f>'3_운전방안(3)'!$AC$40</f>
        <v>15</v>
      </c>
      <c r="AQ337" s="304">
        <f>'3_운전방안(3)'!$AC$41</f>
        <v>15</v>
      </c>
    </row>
    <row r="338" spans="2:43" ht="34.799999999999997" x14ac:dyDescent="0.4">
      <c r="B338" s="296">
        <v>335</v>
      </c>
      <c r="C338" s="297" t="s">
        <v>707</v>
      </c>
      <c r="D338" s="297" t="s">
        <v>708</v>
      </c>
      <c r="E338" s="298" t="s">
        <v>1374</v>
      </c>
      <c r="F338" s="299" t="s">
        <v>2</v>
      </c>
      <c r="G338" s="300">
        <v>25</v>
      </c>
      <c r="H338" s="721" t="s">
        <v>2828</v>
      </c>
      <c r="I338" s="302">
        <f>'3_운전방안(3)'!$AD$7</f>
        <v>2.625</v>
      </c>
      <c r="J338" s="303">
        <f>'3_운전방안(3)'!$AD$8</f>
        <v>2.625</v>
      </c>
      <c r="K338" s="303">
        <f>'3_운전방안(3)'!$AD$9</f>
        <v>25</v>
      </c>
      <c r="L338" s="303">
        <f>'3_운전방안(3)'!$AD$10</f>
        <v>25</v>
      </c>
      <c r="M338" s="303">
        <f>'3_운전방안(3)'!$AD$11</f>
        <v>25</v>
      </c>
      <c r="N338" s="303">
        <f>'3_운전방안(3)'!$AD$12</f>
        <v>25</v>
      </c>
      <c r="O338" s="303">
        <f>'3_운전방안(3)'!$AD$13</f>
        <v>25</v>
      </c>
      <c r="P338" s="303">
        <f>'3_운전방안(3)'!$AD$14</f>
        <v>25</v>
      </c>
      <c r="Q338" s="303">
        <f>'3_운전방안(3)'!$AD$15</f>
        <v>25</v>
      </c>
      <c r="R338" s="303">
        <f>'3_운전방안(3)'!$AD$16</f>
        <v>25</v>
      </c>
      <c r="S338" s="303">
        <f>'3_운전방안(3)'!$AD$17</f>
        <v>25</v>
      </c>
      <c r="T338" s="303">
        <f>'3_운전방안(3)'!$AD$18</f>
        <v>25</v>
      </c>
      <c r="U338" s="303">
        <f>'3_운전방안(3)'!$AD$19</f>
        <v>25</v>
      </c>
      <c r="V338" s="303">
        <f>'3_운전방안(3)'!$AD$20</f>
        <v>25</v>
      </c>
      <c r="W338" s="303">
        <f>'3_운전방안(3)'!$AD$21</f>
        <v>25</v>
      </c>
      <c r="X338" s="303">
        <f>'3_운전방안(3)'!$AD$22</f>
        <v>25</v>
      </c>
      <c r="Y338" s="303">
        <f>'3_운전방안(3)'!$AD$23</f>
        <v>25</v>
      </c>
      <c r="Z338" s="303">
        <f>'3_운전방안(3)'!$AD$24</f>
        <v>25</v>
      </c>
      <c r="AA338" s="303">
        <f>'3_운전방안(3)'!$AD$25</f>
        <v>25</v>
      </c>
      <c r="AB338" s="303">
        <f>'3_운전방안(3)'!$AD$26</f>
        <v>25</v>
      </c>
      <c r="AC338" s="303">
        <f>'3_운전방안(3)'!$AD$27</f>
        <v>25</v>
      </c>
      <c r="AD338" s="303">
        <f>'3_운전방안(3)'!$AD$28</f>
        <v>25</v>
      </c>
      <c r="AE338" s="303">
        <f>'3_운전방안(3)'!$AD$29</f>
        <v>25</v>
      </c>
      <c r="AF338" s="303">
        <f>'3_운전방안(3)'!$AD$30</f>
        <v>25</v>
      </c>
      <c r="AG338" s="303">
        <f>'3_운전방안(3)'!$AD$31</f>
        <v>25</v>
      </c>
      <c r="AH338" s="303">
        <f>'3_운전방안(3)'!$AD$32</f>
        <v>25</v>
      </c>
      <c r="AI338" s="303">
        <f>'3_운전방안(3)'!$AD$33</f>
        <v>25</v>
      </c>
      <c r="AJ338" s="303">
        <f>'3_운전방안(3)'!$AD$34</f>
        <v>25</v>
      </c>
      <c r="AK338" s="303">
        <f>'3_운전방안(3)'!$AD$35</f>
        <v>25</v>
      </c>
      <c r="AL338" s="303">
        <f>'3_운전방안(3)'!$AD$36</f>
        <v>25</v>
      </c>
      <c r="AM338" s="303">
        <f>'3_운전방안(3)'!$AD$37</f>
        <v>25</v>
      </c>
      <c r="AN338" s="303">
        <f>'3_운전방안(3)'!$AD$38</f>
        <v>25</v>
      </c>
      <c r="AO338" s="303">
        <f>'3_운전방안(3)'!$AD$39</f>
        <v>25</v>
      </c>
      <c r="AP338" s="303">
        <f>'3_운전방안(3)'!$AD$40</f>
        <v>25</v>
      </c>
      <c r="AQ338" s="304">
        <f>'3_운전방안(3)'!$AD$41</f>
        <v>25</v>
      </c>
    </row>
    <row r="339" spans="2:43" ht="19.95" customHeight="1" x14ac:dyDescent="0.4">
      <c r="B339" s="296">
        <v>336</v>
      </c>
      <c r="C339" s="297" t="s">
        <v>709</v>
      </c>
      <c r="D339" s="297" t="s">
        <v>710</v>
      </c>
      <c r="E339" s="298" t="s">
        <v>1375</v>
      </c>
      <c r="F339" s="299"/>
      <c r="G339" s="311" t="s">
        <v>483</v>
      </c>
      <c r="H339" s="306" t="s">
        <v>2568</v>
      </c>
      <c r="I339" s="312" t="str">
        <f>'3_운전방안(3)'!$AE$7</f>
        <v>0 / No Action</v>
      </c>
      <c r="J339" s="313" t="str">
        <f>'3_운전방안(3)'!$AE$8</f>
        <v>0 / No Action</v>
      </c>
      <c r="K339" s="313" t="str">
        <f>'3_운전방안(3)'!$AE$9</f>
        <v>0 / No Action</v>
      </c>
      <c r="L339" s="313" t="str">
        <f>'3_운전방안(3)'!$AE$10</f>
        <v>0 / No Action</v>
      </c>
      <c r="M339" s="313" t="str">
        <f>'3_운전방안(3)'!$AE$11</f>
        <v>0 / No Action</v>
      </c>
      <c r="N339" s="313" t="str">
        <f>'3_운전방안(3)'!$AE$12</f>
        <v>0 / No Action</v>
      </c>
      <c r="O339" s="313" t="str">
        <f>'3_운전방안(3)'!$AE$13</f>
        <v>0 / No Action</v>
      </c>
      <c r="P339" s="313" t="str">
        <f>'3_운전방안(3)'!$AE$14</f>
        <v>0 / No Action</v>
      </c>
      <c r="Q339" s="313" t="str">
        <f>'3_운전방안(3)'!$AE$15</f>
        <v>0 / No Action</v>
      </c>
      <c r="R339" s="313" t="str">
        <f>'3_운전방안(3)'!$AE$16</f>
        <v>0 / No Action</v>
      </c>
      <c r="S339" s="313" t="str">
        <f>'3_운전방안(3)'!$AE$17</f>
        <v>0 / No Action</v>
      </c>
      <c r="T339" s="313" t="str">
        <f>'3_운전방안(3)'!$AE$18</f>
        <v>0 / No Action</v>
      </c>
      <c r="U339" s="313" t="str">
        <f>'3_운전방안(3)'!$AE$19</f>
        <v>0 / No Action</v>
      </c>
      <c r="V339" s="313" t="str">
        <f>'3_운전방안(3)'!$AE$20</f>
        <v>0 / No Action</v>
      </c>
      <c r="W339" s="313" t="str">
        <f>'3_운전방안(3)'!$AE$21</f>
        <v>0 / No Action</v>
      </c>
      <c r="X339" s="313" t="str">
        <f>'3_운전방안(3)'!$AE$22</f>
        <v>0 / No Action</v>
      </c>
      <c r="Y339" s="313" t="str">
        <f>'3_운전방안(3)'!$AE$23</f>
        <v>0 / No Action</v>
      </c>
      <c r="Z339" s="313" t="str">
        <f>'3_운전방안(3)'!$AE$24</f>
        <v>0 / No Action</v>
      </c>
      <c r="AA339" s="313" t="str">
        <f>'3_운전방안(3)'!$AE$25</f>
        <v>0 / No Action</v>
      </c>
      <c r="AB339" s="313" t="str">
        <f>'3_운전방안(3)'!$AE$26</f>
        <v>0 / No Action</v>
      </c>
      <c r="AC339" s="313" t="str">
        <f>'3_운전방안(3)'!$AE$27</f>
        <v>0 / No Action</v>
      </c>
      <c r="AD339" s="313" t="str">
        <f>'3_운전방안(3)'!$AE$28</f>
        <v>0 / No Action</v>
      </c>
      <c r="AE339" s="313" t="str">
        <f>'3_운전방안(3)'!$AE$29</f>
        <v>0 / No Action</v>
      </c>
      <c r="AF339" s="313" t="str">
        <f>'3_운전방안(3)'!$AE$30</f>
        <v>0 / No Action</v>
      </c>
      <c r="AG339" s="313" t="str">
        <f>'3_운전방안(3)'!$AE$31</f>
        <v>0 / No Action</v>
      </c>
      <c r="AH339" s="313" t="str">
        <f>'3_운전방안(3)'!$AE$32</f>
        <v>0 / No Action</v>
      </c>
      <c r="AI339" s="313" t="str">
        <f>'3_운전방안(3)'!$AE$33</f>
        <v>0 / No Action</v>
      </c>
      <c r="AJ339" s="313" t="str">
        <f>'3_운전방안(3)'!$AE$34</f>
        <v>0 / No Action</v>
      </c>
      <c r="AK339" s="313" t="str">
        <f>'3_운전방안(3)'!$AE$35</f>
        <v>0 / No Action</v>
      </c>
      <c r="AL339" s="313" t="str">
        <f>'3_운전방안(3)'!$AE$36</f>
        <v>0 / No Action</v>
      </c>
      <c r="AM339" s="313" t="str">
        <f>'3_운전방안(3)'!$AE$37</f>
        <v>0 / No Action</v>
      </c>
      <c r="AN339" s="313" t="str">
        <f>'3_운전방안(3)'!$AE$38</f>
        <v>0 / No Action</v>
      </c>
      <c r="AO339" s="313" t="str">
        <f>'3_운전방안(3)'!$AE$39</f>
        <v>0 / No Action</v>
      </c>
      <c r="AP339" s="313" t="str">
        <f>'3_운전방안(3)'!$AE$40</f>
        <v>0 / No Action</v>
      </c>
      <c r="AQ339" s="314" t="str">
        <f>'3_운전방안(3)'!$AE$41</f>
        <v>0 / No Action</v>
      </c>
    </row>
    <row r="340" spans="2:43" ht="19.95" customHeight="1" x14ac:dyDescent="0.4">
      <c r="B340" s="296">
        <v>337</v>
      </c>
      <c r="C340" s="297" t="s">
        <v>711</v>
      </c>
      <c r="D340" s="297" t="s">
        <v>712</v>
      </c>
      <c r="E340" s="298" t="s">
        <v>1376</v>
      </c>
      <c r="F340" s="299" t="s">
        <v>64</v>
      </c>
      <c r="G340" s="305">
        <v>50</v>
      </c>
      <c r="H340" s="506" t="s">
        <v>2569</v>
      </c>
      <c r="I340" s="307">
        <f>'3_운전방안(3)'!$AF$7</f>
        <v>50</v>
      </c>
      <c r="J340" s="308">
        <f>'3_운전방안(3)'!$AF$8</f>
        <v>50</v>
      </c>
      <c r="K340" s="308">
        <f>'3_운전방안(3)'!$AF$9</f>
        <v>50</v>
      </c>
      <c r="L340" s="308">
        <f>'3_운전방안(3)'!$AF$10</f>
        <v>50</v>
      </c>
      <c r="M340" s="308">
        <f>'3_운전방안(3)'!$AF$11</f>
        <v>50</v>
      </c>
      <c r="N340" s="308">
        <f>'3_운전방안(3)'!$AF$12</f>
        <v>50</v>
      </c>
      <c r="O340" s="308">
        <f>'3_운전방안(3)'!$AF$13</f>
        <v>50</v>
      </c>
      <c r="P340" s="308">
        <f>'3_운전방안(3)'!$AF$14</f>
        <v>50</v>
      </c>
      <c r="Q340" s="308">
        <f>'3_운전방안(3)'!$AF$15</f>
        <v>50</v>
      </c>
      <c r="R340" s="308">
        <f>'3_운전방안(3)'!$AF$16</f>
        <v>50</v>
      </c>
      <c r="S340" s="308">
        <f>'3_운전방안(3)'!$AF$17</f>
        <v>50</v>
      </c>
      <c r="T340" s="308">
        <f>'3_운전방안(3)'!$AF$18</f>
        <v>50</v>
      </c>
      <c r="U340" s="308">
        <f>'3_운전방안(3)'!$AF$19</f>
        <v>50</v>
      </c>
      <c r="V340" s="308">
        <f>'3_운전방안(3)'!$AF$20</f>
        <v>50</v>
      </c>
      <c r="W340" s="308">
        <f>'3_운전방안(3)'!$AF$21</f>
        <v>50</v>
      </c>
      <c r="X340" s="308">
        <f>'3_운전방안(3)'!$AF$22</f>
        <v>50</v>
      </c>
      <c r="Y340" s="308">
        <f>'3_운전방안(3)'!$AF$23</f>
        <v>50</v>
      </c>
      <c r="Z340" s="308">
        <f>'3_운전방안(3)'!$AF$24</f>
        <v>50</v>
      </c>
      <c r="AA340" s="308">
        <f>'3_운전방안(3)'!$AF$25</f>
        <v>50</v>
      </c>
      <c r="AB340" s="308">
        <f>'3_운전방안(3)'!$AF$26</f>
        <v>50</v>
      </c>
      <c r="AC340" s="308">
        <f>'3_운전방안(3)'!$AF$27</f>
        <v>50</v>
      </c>
      <c r="AD340" s="308">
        <f>'3_운전방안(3)'!$AF$28</f>
        <v>50</v>
      </c>
      <c r="AE340" s="308">
        <f>'3_운전방안(3)'!$AF$29</f>
        <v>50</v>
      </c>
      <c r="AF340" s="308">
        <f>'3_운전방안(3)'!$AF$30</f>
        <v>50</v>
      </c>
      <c r="AG340" s="308">
        <f>'3_운전방안(3)'!$AF$31</f>
        <v>50</v>
      </c>
      <c r="AH340" s="308">
        <f>'3_운전방안(3)'!$AF$32</f>
        <v>50</v>
      </c>
      <c r="AI340" s="308">
        <f>'3_운전방안(3)'!$AF$33</f>
        <v>50</v>
      </c>
      <c r="AJ340" s="308">
        <f>'3_운전방안(3)'!$AF$34</f>
        <v>50</v>
      </c>
      <c r="AK340" s="308">
        <f>'3_운전방안(3)'!$AF$35</f>
        <v>50</v>
      </c>
      <c r="AL340" s="308">
        <f>'3_운전방안(3)'!$AF$36</f>
        <v>50</v>
      </c>
      <c r="AM340" s="308">
        <f>'3_운전방안(3)'!$AF$37</f>
        <v>50</v>
      </c>
      <c r="AN340" s="308">
        <f>'3_운전방안(3)'!$AF$38</f>
        <v>50</v>
      </c>
      <c r="AO340" s="308">
        <f>'3_운전방안(3)'!$AF$39</f>
        <v>50</v>
      </c>
      <c r="AP340" s="308">
        <f>'3_운전방안(3)'!$AF$40</f>
        <v>50</v>
      </c>
      <c r="AQ340" s="309">
        <f>'3_운전방안(3)'!$AF$41</f>
        <v>50</v>
      </c>
    </row>
    <row r="341" spans="2:43" ht="19.95" customHeight="1" x14ac:dyDescent="0.4">
      <c r="B341" s="296">
        <v>338</v>
      </c>
      <c r="C341" s="297" t="s">
        <v>713</v>
      </c>
      <c r="D341" s="297" t="s">
        <v>714</v>
      </c>
      <c r="E341" s="298" t="s">
        <v>1377</v>
      </c>
      <c r="F341" s="299" t="s">
        <v>64</v>
      </c>
      <c r="G341" s="305">
        <v>10</v>
      </c>
      <c r="H341" s="506" t="s">
        <v>2570</v>
      </c>
      <c r="I341" s="307">
        <f>'3_운전방안(3)'!$AG$7</f>
        <v>10</v>
      </c>
      <c r="J341" s="308">
        <f>'3_운전방안(3)'!$AG$8</f>
        <v>10</v>
      </c>
      <c r="K341" s="308">
        <f>'3_운전방안(3)'!$AG$9</f>
        <v>10</v>
      </c>
      <c r="L341" s="308">
        <f>'3_운전방안(3)'!$AG$10</f>
        <v>10</v>
      </c>
      <c r="M341" s="308">
        <f>'3_운전방안(3)'!$AG$11</f>
        <v>10</v>
      </c>
      <c r="N341" s="308">
        <f>'3_운전방안(3)'!$AG$12</f>
        <v>10</v>
      </c>
      <c r="O341" s="308">
        <f>'3_운전방안(3)'!$AG$13</f>
        <v>10</v>
      </c>
      <c r="P341" s="308">
        <f>'3_운전방안(3)'!$AG$14</f>
        <v>10</v>
      </c>
      <c r="Q341" s="308">
        <f>'3_운전방안(3)'!$AG$15</f>
        <v>10</v>
      </c>
      <c r="R341" s="308">
        <f>'3_운전방안(3)'!$AG$16</f>
        <v>10</v>
      </c>
      <c r="S341" s="308">
        <f>'3_운전방안(3)'!$AG$17</f>
        <v>10</v>
      </c>
      <c r="T341" s="308">
        <f>'3_운전방안(3)'!$AG$18</f>
        <v>10</v>
      </c>
      <c r="U341" s="308">
        <f>'3_운전방안(3)'!$AG$19</f>
        <v>10</v>
      </c>
      <c r="V341" s="308">
        <f>'3_운전방안(3)'!$AG$20</f>
        <v>10</v>
      </c>
      <c r="W341" s="308">
        <f>'3_운전방안(3)'!$AG$21</f>
        <v>10</v>
      </c>
      <c r="X341" s="308">
        <f>'3_운전방안(3)'!$AG$22</f>
        <v>10</v>
      </c>
      <c r="Y341" s="308">
        <f>'3_운전방안(3)'!$AG$23</f>
        <v>10</v>
      </c>
      <c r="Z341" s="308">
        <f>'3_운전방안(3)'!$AG$24</f>
        <v>10</v>
      </c>
      <c r="AA341" s="308">
        <f>'3_운전방안(3)'!$AG$25</f>
        <v>10</v>
      </c>
      <c r="AB341" s="308">
        <f>'3_운전방안(3)'!$AG$26</f>
        <v>10</v>
      </c>
      <c r="AC341" s="308">
        <f>'3_운전방안(3)'!$AG$27</f>
        <v>10</v>
      </c>
      <c r="AD341" s="308">
        <f>'3_운전방안(3)'!$AG$28</f>
        <v>10</v>
      </c>
      <c r="AE341" s="308">
        <f>'3_운전방안(3)'!$AG$29</f>
        <v>10</v>
      </c>
      <c r="AF341" s="308">
        <f>'3_운전방안(3)'!$AG$30</f>
        <v>10</v>
      </c>
      <c r="AG341" s="308">
        <f>'3_운전방안(3)'!$AG$31</f>
        <v>10</v>
      </c>
      <c r="AH341" s="308">
        <f>'3_운전방안(3)'!$AG$32</f>
        <v>10</v>
      </c>
      <c r="AI341" s="308">
        <f>'3_운전방안(3)'!$AG$33</f>
        <v>10</v>
      </c>
      <c r="AJ341" s="308">
        <f>'3_운전방안(3)'!$AG$34</f>
        <v>10</v>
      </c>
      <c r="AK341" s="308">
        <f>'3_운전방안(3)'!$AG$35</f>
        <v>10</v>
      </c>
      <c r="AL341" s="308">
        <f>'3_운전방안(3)'!$AG$36</f>
        <v>10</v>
      </c>
      <c r="AM341" s="308">
        <f>'3_운전방안(3)'!$AG$37</f>
        <v>10</v>
      </c>
      <c r="AN341" s="308">
        <f>'3_운전방안(3)'!$AG$38</f>
        <v>10</v>
      </c>
      <c r="AO341" s="308">
        <f>'3_운전방안(3)'!$AG$39</f>
        <v>10</v>
      </c>
      <c r="AP341" s="308">
        <f>'3_운전방안(3)'!$AG$40</f>
        <v>10</v>
      </c>
      <c r="AQ341" s="309">
        <f>'3_운전방안(3)'!$AG$41</f>
        <v>10</v>
      </c>
    </row>
    <row r="342" spans="2:43" ht="19.95" customHeight="1" x14ac:dyDescent="0.4">
      <c r="B342" s="296">
        <v>339</v>
      </c>
      <c r="C342" s="297" t="s">
        <v>715</v>
      </c>
      <c r="D342" s="297" t="s">
        <v>716</v>
      </c>
      <c r="E342" s="298" t="s">
        <v>1378</v>
      </c>
      <c r="F342" s="299" t="s">
        <v>7</v>
      </c>
      <c r="G342" s="300">
        <v>20</v>
      </c>
      <c r="H342" s="301" t="s">
        <v>2571</v>
      </c>
      <c r="I342" s="302">
        <f>'3_운전방안(3)'!$AH$7</f>
        <v>20</v>
      </c>
      <c r="J342" s="303">
        <f>'3_운전방안(3)'!$AH$8</f>
        <v>20</v>
      </c>
      <c r="K342" s="303">
        <f>'3_운전방안(3)'!$AH$9</f>
        <v>20</v>
      </c>
      <c r="L342" s="303">
        <f>'3_운전방안(3)'!$AH$10</f>
        <v>20</v>
      </c>
      <c r="M342" s="303">
        <f>'3_운전방안(3)'!$AH$11</f>
        <v>20</v>
      </c>
      <c r="N342" s="303">
        <f>'3_운전방안(3)'!$AH$12</f>
        <v>20</v>
      </c>
      <c r="O342" s="303">
        <f>'3_운전방안(3)'!$AH$13</f>
        <v>20</v>
      </c>
      <c r="P342" s="303">
        <f>'3_운전방안(3)'!$AH$14</f>
        <v>20</v>
      </c>
      <c r="Q342" s="303">
        <f>'3_운전방안(3)'!$AH$15</f>
        <v>20</v>
      </c>
      <c r="R342" s="303">
        <f>'3_운전방안(3)'!$AH$16</f>
        <v>20</v>
      </c>
      <c r="S342" s="303">
        <f>'3_운전방안(3)'!$AH$17</f>
        <v>20</v>
      </c>
      <c r="T342" s="303">
        <f>'3_운전방안(3)'!$AH$18</f>
        <v>20</v>
      </c>
      <c r="U342" s="303">
        <f>'3_운전방안(3)'!$AH$19</f>
        <v>20</v>
      </c>
      <c r="V342" s="303">
        <f>'3_운전방안(3)'!$AH$20</f>
        <v>20</v>
      </c>
      <c r="W342" s="303">
        <f>'3_운전방안(3)'!$AH$21</f>
        <v>20</v>
      </c>
      <c r="X342" s="303">
        <f>'3_운전방안(3)'!$AH$22</f>
        <v>20</v>
      </c>
      <c r="Y342" s="303">
        <f>'3_운전방안(3)'!$AH$23</f>
        <v>20</v>
      </c>
      <c r="Z342" s="303">
        <f>'3_운전방안(3)'!$AH$24</f>
        <v>20</v>
      </c>
      <c r="AA342" s="303">
        <f>'3_운전방안(3)'!$AH$25</f>
        <v>20</v>
      </c>
      <c r="AB342" s="303">
        <f>'3_운전방안(3)'!$AH$26</f>
        <v>20</v>
      </c>
      <c r="AC342" s="303">
        <f>'3_운전방안(3)'!$AH$27</f>
        <v>20</v>
      </c>
      <c r="AD342" s="303">
        <f>'3_운전방안(3)'!$AH$28</f>
        <v>20</v>
      </c>
      <c r="AE342" s="303">
        <f>'3_운전방안(3)'!$AH$29</f>
        <v>20</v>
      </c>
      <c r="AF342" s="303">
        <f>'3_운전방안(3)'!$AH$30</f>
        <v>20</v>
      </c>
      <c r="AG342" s="303">
        <f>'3_운전방안(3)'!$AH$31</f>
        <v>20</v>
      </c>
      <c r="AH342" s="303">
        <f>'3_운전방안(3)'!$AH$32</f>
        <v>20</v>
      </c>
      <c r="AI342" s="303">
        <f>'3_운전방안(3)'!$AH$33</f>
        <v>20</v>
      </c>
      <c r="AJ342" s="303">
        <f>'3_운전방안(3)'!$AH$34</f>
        <v>20</v>
      </c>
      <c r="AK342" s="303">
        <f>'3_운전방안(3)'!$AH$35</f>
        <v>20</v>
      </c>
      <c r="AL342" s="303">
        <f>'3_운전방안(3)'!$AH$36</f>
        <v>20</v>
      </c>
      <c r="AM342" s="303">
        <f>'3_운전방안(3)'!$AH$37</f>
        <v>20</v>
      </c>
      <c r="AN342" s="303">
        <f>'3_운전방안(3)'!$AH$38</f>
        <v>20</v>
      </c>
      <c r="AO342" s="303">
        <f>'3_운전방안(3)'!$AH$39</f>
        <v>20</v>
      </c>
      <c r="AP342" s="303">
        <f>'3_운전방안(3)'!$AH$40</f>
        <v>20</v>
      </c>
      <c r="AQ342" s="304">
        <f>'3_운전방안(3)'!$AH$41</f>
        <v>20</v>
      </c>
    </row>
    <row r="343" spans="2:43" ht="19.95" customHeight="1" x14ac:dyDescent="0.4">
      <c r="B343" s="296">
        <v>340</v>
      </c>
      <c r="C343" s="297" t="s">
        <v>717</v>
      </c>
      <c r="D343" s="297" t="s">
        <v>718</v>
      </c>
      <c r="E343" s="298" t="s">
        <v>1379</v>
      </c>
      <c r="F343" s="299"/>
      <c r="G343" s="311" t="s">
        <v>1360</v>
      </c>
      <c r="H343" s="506" t="s">
        <v>2574</v>
      </c>
      <c r="I343" s="312" t="str">
        <f>'3_운전방안(4)'!$F$7</f>
        <v>3 / Fault,Coast</v>
      </c>
      <c r="J343" s="313" t="str">
        <f>'3_운전방안(4)'!$F$8</f>
        <v>3 / Fault,Coast</v>
      </c>
      <c r="K343" s="313" t="str">
        <f>'3_운전방안(4)'!$F$9</f>
        <v>3 / Fault,Coast</v>
      </c>
      <c r="L343" s="313" t="str">
        <f>'3_운전방안(4)'!$F$10</f>
        <v>3 / Fault,Coast</v>
      </c>
      <c r="M343" s="313" t="str">
        <f>'3_운전방안(4)'!$F$11</f>
        <v>3 / Fault,Coast</v>
      </c>
      <c r="N343" s="313" t="str">
        <f>'3_운전방안(4)'!$F$12</f>
        <v>3 / Fault,Coast</v>
      </c>
      <c r="O343" s="313" t="str">
        <f>'3_운전방안(4)'!$F$13</f>
        <v>3 / Fault,Coast</v>
      </c>
      <c r="P343" s="313" t="str">
        <f>'3_운전방안(4)'!$F$14</f>
        <v>3 / Fault,Coast</v>
      </c>
      <c r="Q343" s="313" t="str">
        <f>'3_운전방안(4)'!$F$15</f>
        <v>3 / Fault,Coast</v>
      </c>
      <c r="R343" s="313" t="str">
        <f>'3_운전방안(4)'!$F$16</f>
        <v>3 / Fault,Coast</v>
      </c>
      <c r="S343" s="313" t="str">
        <f>'3_운전방안(4)'!$F$17</f>
        <v>3 / Fault,Coast</v>
      </c>
      <c r="T343" s="313" t="str">
        <f>'3_운전방안(4)'!$F$18</f>
        <v>3 / Fault,Coast</v>
      </c>
      <c r="U343" s="313" t="str">
        <f>'3_운전방안(4)'!$F$19</f>
        <v>3 / Fault,Coast</v>
      </c>
      <c r="V343" s="313" t="str">
        <f>'3_운전방안(4)'!$F$20</f>
        <v>3 / Fault,Coast</v>
      </c>
      <c r="W343" s="313" t="str">
        <f>'3_운전방안(4)'!$F$21</f>
        <v>3 / Fault,Coast</v>
      </c>
      <c r="X343" s="313" t="str">
        <f>'3_운전방안(4)'!$F$22</f>
        <v>3 / Fault,Coast</v>
      </c>
      <c r="Y343" s="313" t="str">
        <f>'3_운전방안(4)'!$F$23</f>
        <v>3 / Fault,Coast</v>
      </c>
      <c r="Z343" s="313" t="str">
        <f>'3_운전방안(4)'!$F$24</f>
        <v>3 / Fault,Coast</v>
      </c>
      <c r="AA343" s="313" t="str">
        <f>'3_운전방안(4)'!$F$25</f>
        <v>3 / Fault,Coast</v>
      </c>
      <c r="AB343" s="313" t="str">
        <f>'3_운전방안(4)'!$F$26</f>
        <v>3 / Fault,Coast</v>
      </c>
      <c r="AC343" s="313" t="str">
        <f>'3_운전방안(4)'!$F$27</f>
        <v>3 / Fault,Coast</v>
      </c>
      <c r="AD343" s="313" t="str">
        <f>'3_운전방안(4)'!$F$28</f>
        <v>3 / Fault,Coast</v>
      </c>
      <c r="AE343" s="313" t="str">
        <f>'3_운전방안(4)'!$F$29</f>
        <v>3 / Fault,Coast</v>
      </c>
      <c r="AF343" s="313" t="str">
        <f>'3_운전방안(4)'!$F$30</f>
        <v>3 / Fault,Coast</v>
      </c>
      <c r="AG343" s="313" t="str">
        <f>'3_운전방안(4)'!$F$31</f>
        <v>3 / Fault,Coast</v>
      </c>
      <c r="AH343" s="313" t="str">
        <f>'3_운전방안(4)'!$F$32</f>
        <v>3 / Fault,Coast</v>
      </c>
      <c r="AI343" s="313" t="str">
        <f>'3_운전방안(4)'!$F$33</f>
        <v>3 / Fault,Coast</v>
      </c>
      <c r="AJ343" s="313" t="str">
        <f>'3_운전방안(4)'!$F$34</f>
        <v>3 / Fault,Coast</v>
      </c>
      <c r="AK343" s="313" t="str">
        <f>'3_운전방안(4)'!$F$35</f>
        <v>3 / Fault,Coast</v>
      </c>
      <c r="AL343" s="313" t="str">
        <f>'3_운전방안(4)'!$F$36</f>
        <v>3 / Fault,Coast</v>
      </c>
      <c r="AM343" s="313" t="str">
        <f>'3_운전방안(4)'!$F$37</f>
        <v>3 / Fault,Coast</v>
      </c>
      <c r="AN343" s="313" t="str">
        <f>'3_운전방안(4)'!$F$38</f>
        <v>3 / Fault,Coast</v>
      </c>
      <c r="AO343" s="313" t="str">
        <f>'3_운전방안(4)'!$F$39</f>
        <v>3 / Fault,Coast</v>
      </c>
      <c r="AP343" s="313" t="str">
        <f>'3_운전방안(4)'!$F$40</f>
        <v>3 / Fault,Coast</v>
      </c>
      <c r="AQ343" s="314" t="str">
        <f>'3_운전방안(4)'!$F$41</f>
        <v>3 / Fault,Coast</v>
      </c>
    </row>
    <row r="344" spans="2:43" ht="19.95" customHeight="1" x14ac:dyDescent="0.4">
      <c r="B344" s="296">
        <v>341</v>
      </c>
      <c r="C344" s="297" t="s">
        <v>719</v>
      </c>
      <c r="D344" s="297" t="s">
        <v>720</v>
      </c>
      <c r="E344" s="298" t="s">
        <v>1380</v>
      </c>
      <c r="F344" s="299"/>
      <c r="G344" s="311" t="s">
        <v>1360</v>
      </c>
      <c r="H344" s="306" t="s">
        <v>2575</v>
      </c>
      <c r="I344" s="312" t="str">
        <f>'3_운전방안(4)'!$G$7</f>
        <v>3 / Fault,Coast</v>
      </c>
      <c r="J344" s="313" t="str">
        <f>'3_운전방안(4)'!$G$8</f>
        <v>3 / Fault,Coast</v>
      </c>
      <c r="K344" s="313" t="str">
        <f>'3_운전방안(4)'!$G$9</f>
        <v>3 / Fault,Coast</v>
      </c>
      <c r="L344" s="313" t="str">
        <f>'3_운전방안(4)'!$G$10</f>
        <v>3 / Fault,Coast</v>
      </c>
      <c r="M344" s="313" t="str">
        <f>'3_운전방안(4)'!$G$11</f>
        <v>3 / Fault,Coast</v>
      </c>
      <c r="N344" s="313" t="str">
        <f>'3_운전방안(4)'!$G$12</f>
        <v>3 / Fault,Coast</v>
      </c>
      <c r="O344" s="313" t="str">
        <f>'3_운전방안(4)'!$G$13</f>
        <v>3 / Fault,Coast</v>
      </c>
      <c r="P344" s="313" t="str">
        <f>'3_운전방안(4)'!$G$14</f>
        <v>3 / Fault,Coast</v>
      </c>
      <c r="Q344" s="313" t="str">
        <f>'3_운전방안(4)'!$G$15</f>
        <v>3 / Fault,Coast</v>
      </c>
      <c r="R344" s="313" t="str">
        <f>'3_운전방안(4)'!$G$16</f>
        <v>3 / Fault,Coast</v>
      </c>
      <c r="S344" s="313" t="str">
        <f>'3_운전방안(4)'!$G$17</f>
        <v>3 / Fault,Coast</v>
      </c>
      <c r="T344" s="313" t="str">
        <f>'3_운전방안(4)'!$G$18</f>
        <v>3 / Fault,Coast</v>
      </c>
      <c r="U344" s="313" t="str">
        <f>'3_운전방안(4)'!$G$19</f>
        <v>3 / Fault,Coast</v>
      </c>
      <c r="V344" s="313" t="str">
        <f>'3_운전방안(4)'!$G$20</f>
        <v>3 / Fault,Coast</v>
      </c>
      <c r="W344" s="313" t="str">
        <f>'3_운전방안(4)'!$G$21</f>
        <v>3 / Fault,Coast</v>
      </c>
      <c r="X344" s="313" t="str">
        <f>'3_운전방안(4)'!$G$22</f>
        <v>3 / Fault,Coast</v>
      </c>
      <c r="Y344" s="313" t="str">
        <f>'3_운전방안(4)'!$G$23</f>
        <v>3 / Fault,Coast</v>
      </c>
      <c r="Z344" s="313" t="str">
        <f>'3_운전방안(4)'!$G$24</f>
        <v>3 / Fault,Coast</v>
      </c>
      <c r="AA344" s="313" t="str">
        <f>'3_운전방안(4)'!$G$25</f>
        <v>3 / Fault,Coast</v>
      </c>
      <c r="AB344" s="313" t="str">
        <f>'3_운전방안(4)'!$G$26</f>
        <v>3 / Fault,Coast</v>
      </c>
      <c r="AC344" s="313" t="str">
        <f>'3_운전방안(4)'!$G$27</f>
        <v>3 / Fault,Coast</v>
      </c>
      <c r="AD344" s="313" t="str">
        <f>'3_운전방안(4)'!$G$28</f>
        <v>3 / Fault,Coast</v>
      </c>
      <c r="AE344" s="313" t="str">
        <f>'3_운전방안(4)'!$G$29</f>
        <v>3 / Fault,Coast</v>
      </c>
      <c r="AF344" s="313" t="str">
        <f>'3_운전방안(4)'!$G$30</f>
        <v>3 / Fault,Coast</v>
      </c>
      <c r="AG344" s="313" t="str">
        <f>'3_운전방안(4)'!$G$31</f>
        <v>3 / Fault,Coast</v>
      </c>
      <c r="AH344" s="313" t="str">
        <f>'3_운전방안(4)'!$G$32</f>
        <v>3 / Fault,Coast</v>
      </c>
      <c r="AI344" s="313" t="str">
        <f>'3_운전방안(4)'!$G$33</f>
        <v>3 / Fault,Coast</v>
      </c>
      <c r="AJ344" s="313" t="str">
        <f>'3_운전방안(4)'!$G$34</f>
        <v>3 / Fault,Coast</v>
      </c>
      <c r="AK344" s="313" t="str">
        <f>'3_운전방안(4)'!$G$35</f>
        <v>3 / Fault,Coast</v>
      </c>
      <c r="AL344" s="313" t="str">
        <f>'3_운전방안(4)'!$G$36</f>
        <v>3 / Fault,Coast</v>
      </c>
      <c r="AM344" s="313" t="str">
        <f>'3_운전방안(4)'!$G$37</f>
        <v>3 / Fault,Coast</v>
      </c>
      <c r="AN344" s="313" t="str">
        <f>'3_운전방안(4)'!$G$38</f>
        <v>3 / Fault,Coast</v>
      </c>
      <c r="AO344" s="313" t="str">
        <f>'3_운전방안(4)'!$G$39</f>
        <v>3 / Fault,Coast</v>
      </c>
      <c r="AP344" s="313" t="str">
        <f>'3_운전방안(4)'!$G$40</f>
        <v>3 / Fault,Coast</v>
      </c>
      <c r="AQ344" s="314" t="str">
        <f>'3_운전방안(4)'!$G$41</f>
        <v>3 / Fault,Coast</v>
      </c>
    </row>
    <row r="345" spans="2:43" ht="19.95" customHeight="1" x14ac:dyDescent="0.4">
      <c r="B345" s="296">
        <v>342</v>
      </c>
      <c r="C345" s="297" t="s">
        <v>721</v>
      </c>
      <c r="D345" s="297" t="s">
        <v>722</v>
      </c>
      <c r="E345" s="298" t="s">
        <v>1381</v>
      </c>
      <c r="F345" s="299"/>
      <c r="G345" s="311" t="s">
        <v>1360</v>
      </c>
      <c r="H345" s="306" t="s">
        <v>2576</v>
      </c>
      <c r="I345" s="312" t="str">
        <f>'3_운전방안(4)'!$H$7</f>
        <v>3 / Fault,Coast</v>
      </c>
      <c r="J345" s="313" t="str">
        <f>'3_운전방안(4)'!$H$8</f>
        <v>3 / Fault,Coast</v>
      </c>
      <c r="K345" s="313" t="str">
        <f>'3_운전방안(4)'!$H$9</f>
        <v>3 / Fault,Coast</v>
      </c>
      <c r="L345" s="313" t="str">
        <f>'3_운전방안(4)'!$H$10</f>
        <v>3 / Fault,Coast</v>
      </c>
      <c r="M345" s="313" t="str">
        <f>'3_운전방안(4)'!$H$11</f>
        <v>3 / Fault,Coast</v>
      </c>
      <c r="N345" s="313" t="str">
        <f>'3_운전방안(4)'!$H$12</f>
        <v>3 / Fault,Coast</v>
      </c>
      <c r="O345" s="313" t="str">
        <f>'3_운전방안(4)'!$H$13</f>
        <v>3 / Fault,Coast</v>
      </c>
      <c r="P345" s="313" t="str">
        <f>'3_운전방안(4)'!$H$14</f>
        <v>3 / Fault,Coast</v>
      </c>
      <c r="Q345" s="313" t="str">
        <f>'3_운전방안(4)'!$H$15</f>
        <v>3 / Fault,Coast</v>
      </c>
      <c r="R345" s="313" t="str">
        <f>'3_운전방안(4)'!$H$16</f>
        <v>3 / Fault,Coast</v>
      </c>
      <c r="S345" s="313" t="str">
        <f>'3_운전방안(4)'!$H$17</f>
        <v>3 / Fault,Coast</v>
      </c>
      <c r="T345" s="313" t="str">
        <f>'3_운전방안(4)'!$H$18</f>
        <v>3 / Fault,Coast</v>
      </c>
      <c r="U345" s="313" t="str">
        <f>'3_운전방안(4)'!$H$19</f>
        <v>3 / Fault,Coast</v>
      </c>
      <c r="V345" s="313" t="str">
        <f>'3_운전방안(4)'!$H$20</f>
        <v>3 / Fault,Coast</v>
      </c>
      <c r="W345" s="313" t="str">
        <f>'3_운전방안(4)'!$H$21</f>
        <v>3 / Fault,Coast</v>
      </c>
      <c r="X345" s="313" t="str">
        <f>'3_운전방안(4)'!$H$22</f>
        <v>3 / Fault,Coast</v>
      </c>
      <c r="Y345" s="313" t="str">
        <f>'3_운전방안(4)'!$H$23</f>
        <v>3 / Fault,Coast</v>
      </c>
      <c r="Z345" s="313" t="str">
        <f>'3_운전방안(4)'!$H$24</f>
        <v>3 / Fault,Coast</v>
      </c>
      <c r="AA345" s="313" t="str">
        <f>'3_운전방안(4)'!$H$25</f>
        <v>3 / Fault,Coast</v>
      </c>
      <c r="AB345" s="313" t="str">
        <f>'3_운전방안(4)'!$H$26</f>
        <v>3 / Fault,Coast</v>
      </c>
      <c r="AC345" s="313" t="str">
        <f>'3_운전방안(4)'!$H$27</f>
        <v>3 / Fault,Coast</v>
      </c>
      <c r="AD345" s="313" t="str">
        <f>'3_운전방안(4)'!$H$28</f>
        <v>3 / Fault,Coast</v>
      </c>
      <c r="AE345" s="313" t="str">
        <f>'3_운전방안(4)'!$H$29</f>
        <v>3 / Fault,Coast</v>
      </c>
      <c r="AF345" s="313" t="str">
        <f>'3_운전방안(4)'!$H$30</f>
        <v>3 / Fault,Coast</v>
      </c>
      <c r="AG345" s="313" t="str">
        <f>'3_운전방안(4)'!$H$31</f>
        <v>3 / Fault,Coast</v>
      </c>
      <c r="AH345" s="313" t="str">
        <f>'3_운전방안(4)'!$H$32</f>
        <v>3 / Fault,Coast</v>
      </c>
      <c r="AI345" s="313" t="str">
        <f>'3_운전방안(4)'!$H$33</f>
        <v>3 / Fault,Coast</v>
      </c>
      <c r="AJ345" s="313" t="str">
        <f>'3_운전방안(4)'!$H$34</f>
        <v>3 / Fault,Coast</v>
      </c>
      <c r="AK345" s="313" t="str">
        <f>'3_운전방안(4)'!$H$35</f>
        <v>3 / Fault,Coast</v>
      </c>
      <c r="AL345" s="313" t="str">
        <f>'3_운전방안(4)'!$H$36</f>
        <v>3 / Fault,Coast</v>
      </c>
      <c r="AM345" s="313" t="str">
        <f>'3_운전방안(4)'!$H$37</f>
        <v>3 / Fault,Coast</v>
      </c>
      <c r="AN345" s="313" t="str">
        <f>'3_운전방안(4)'!$H$38</f>
        <v>3 / Fault,Coast</v>
      </c>
      <c r="AO345" s="313" t="str">
        <f>'3_운전방안(4)'!$H$39</f>
        <v>3 / Fault,Coast</v>
      </c>
      <c r="AP345" s="313" t="str">
        <f>'3_운전방안(4)'!$H$40</f>
        <v>3 / Fault,Coast</v>
      </c>
      <c r="AQ345" s="314" t="str">
        <f>'3_운전방안(4)'!$H$41</f>
        <v>3 / Fault,Coast</v>
      </c>
    </row>
    <row r="346" spans="2:43" ht="19.95" customHeight="1" x14ac:dyDescent="0.4">
      <c r="B346" s="296">
        <v>343</v>
      </c>
      <c r="C346" s="297" t="s">
        <v>723</v>
      </c>
      <c r="D346" s="297" t="s">
        <v>724</v>
      </c>
      <c r="E346" s="298" t="s">
        <v>1382</v>
      </c>
      <c r="F346" s="299" t="s">
        <v>465</v>
      </c>
      <c r="G346" s="311">
        <v>0</v>
      </c>
      <c r="H346" s="306" t="s">
        <v>2584</v>
      </c>
      <c r="I346" s="350">
        <f>'3_운전방안(4)'!$J$7</f>
        <v>0</v>
      </c>
      <c r="J346" s="351">
        <f>'3_운전방안(4)'!$J$8</f>
        <v>0</v>
      </c>
      <c r="K346" s="351">
        <f>'3_운전방안(4)'!$J$9</f>
        <v>0</v>
      </c>
      <c r="L346" s="351">
        <f>'3_운전방안(4)'!$J$10</f>
        <v>0</v>
      </c>
      <c r="M346" s="351">
        <f>'3_운전방안(4)'!$J$11</f>
        <v>0</v>
      </c>
      <c r="N346" s="351">
        <f>'3_운전방안(4)'!$J$12</f>
        <v>0</v>
      </c>
      <c r="O346" s="351">
        <f>'3_운전방안(4)'!$J$13</f>
        <v>0</v>
      </c>
      <c r="P346" s="351">
        <f>'3_운전방안(4)'!$J$14</f>
        <v>0</v>
      </c>
      <c r="Q346" s="351">
        <f>'3_운전방안(4)'!$J$15</f>
        <v>0</v>
      </c>
      <c r="R346" s="351">
        <f>'3_운전방안(4)'!$J$16</f>
        <v>0</v>
      </c>
      <c r="S346" s="351">
        <f>'3_운전방안(4)'!$J$17</f>
        <v>0</v>
      </c>
      <c r="T346" s="351">
        <f>'3_운전방안(4)'!$J$18</f>
        <v>0</v>
      </c>
      <c r="U346" s="351">
        <f>'3_운전방안(4)'!$J$19</f>
        <v>0</v>
      </c>
      <c r="V346" s="351">
        <f>'3_운전방안(4)'!$J$20</f>
        <v>0</v>
      </c>
      <c r="W346" s="351">
        <f>'3_운전방안(4)'!$J$21</f>
        <v>0</v>
      </c>
      <c r="X346" s="351">
        <f>'3_운전방안(4)'!$J$22</f>
        <v>0</v>
      </c>
      <c r="Y346" s="351">
        <f>'3_운전방안(4)'!$J$23</f>
        <v>0</v>
      </c>
      <c r="Z346" s="351">
        <f>'3_운전방안(4)'!$J$24</f>
        <v>0</v>
      </c>
      <c r="AA346" s="351">
        <f>'3_운전방안(4)'!$J$25</f>
        <v>0</v>
      </c>
      <c r="AB346" s="351">
        <f>'3_운전방안(4)'!$J$26</f>
        <v>0</v>
      </c>
      <c r="AC346" s="351">
        <f>'3_운전방안(4)'!$J$27</f>
        <v>0</v>
      </c>
      <c r="AD346" s="351">
        <f>'3_운전방안(4)'!$J$28</f>
        <v>0</v>
      </c>
      <c r="AE346" s="351">
        <f>'3_운전방안(4)'!$J$29</f>
        <v>0</v>
      </c>
      <c r="AF346" s="351">
        <f>'3_운전방안(4)'!$J$30</f>
        <v>0</v>
      </c>
      <c r="AG346" s="351">
        <f>'3_운전방안(4)'!$J$31</f>
        <v>0</v>
      </c>
      <c r="AH346" s="351">
        <f>'3_운전방안(4)'!$J$32</f>
        <v>0</v>
      </c>
      <c r="AI346" s="351">
        <f>'3_운전방안(4)'!$J$33</f>
        <v>0</v>
      </c>
      <c r="AJ346" s="351">
        <f>'3_운전방안(4)'!$J$34</f>
        <v>0</v>
      </c>
      <c r="AK346" s="351">
        <f>'3_운전방안(4)'!$J$35</f>
        <v>0</v>
      </c>
      <c r="AL346" s="351">
        <f>'3_운전방안(4)'!$J$36</f>
        <v>0</v>
      </c>
      <c r="AM346" s="351">
        <f>'3_운전방안(4)'!$J$37</f>
        <v>0</v>
      </c>
      <c r="AN346" s="351">
        <f>'3_운전방안(4)'!$J$38</f>
        <v>0</v>
      </c>
      <c r="AO346" s="351">
        <f>'3_운전방안(4)'!$J$39</f>
        <v>0</v>
      </c>
      <c r="AP346" s="351">
        <f>'3_운전방안(4)'!$J$40</f>
        <v>0</v>
      </c>
      <c r="AQ346" s="352">
        <f>'3_운전방안(4)'!$J$41</f>
        <v>0</v>
      </c>
    </row>
    <row r="347" spans="2:43" ht="19.95" customHeight="1" x14ac:dyDescent="0.4">
      <c r="B347" s="296">
        <v>344</v>
      </c>
      <c r="C347" s="297" t="s">
        <v>725</v>
      </c>
      <c r="D347" s="297" t="s">
        <v>726</v>
      </c>
      <c r="E347" s="298" t="s">
        <v>1384</v>
      </c>
      <c r="F347" s="299"/>
      <c r="G347" s="311" t="s">
        <v>483</v>
      </c>
      <c r="H347" s="306" t="s">
        <v>2585</v>
      </c>
      <c r="I347" s="312" t="str">
        <f>'3_운전방안(4)'!$I$7</f>
        <v>0 / No Action</v>
      </c>
      <c r="J347" s="313" t="str">
        <f>'3_운전방안(4)'!$I$8</f>
        <v>0 / No Action</v>
      </c>
      <c r="K347" s="313" t="str">
        <f>'3_운전방안(4)'!$I$9</f>
        <v>0 / No Action</v>
      </c>
      <c r="L347" s="313" t="str">
        <f>'3_운전방안(4)'!$I$10</f>
        <v>0 / No Action</v>
      </c>
      <c r="M347" s="313" t="str">
        <f>'3_운전방안(4)'!$I$11</f>
        <v>0 / No Action</v>
      </c>
      <c r="N347" s="313" t="str">
        <f>'3_운전방안(4)'!$I$12</f>
        <v>0 / No Action</v>
      </c>
      <c r="O347" s="313" t="str">
        <f>'3_운전방안(4)'!$I$13</f>
        <v>0 / No Action</v>
      </c>
      <c r="P347" s="313" t="str">
        <f>'3_운전방안(4)'!$I$14</f>
        <v>0 / No Action</v>
      </c>
      <c r="Q347" s="313" t="str">
        <f>'3_운전방안(4)'!$I$15</f>
        <v>0 / No Action</v>
      </c>
      <c r="R347" s="313" t="str">
        <f>'3_운전방안(4)'!$I$16</f>
        <v>0 / No Action</v>
      </c>
      <c r="S347" s="313" t="str">
        <f>'3_운전방안(4)'!$I$17</f>
        <v>0 / No Action</v>
      </c>
      <c r="T347" s="313" t="str">
        <f>'3_운전방안(4)'!$I$18</f>
        <v>0 / No Action</v>
      </c>
      <c r="U347" s="313" t="str">
        <f>'3_운전방안(4)'!$I$19</f>
        <v>0 / No Action</v>
      </c>
      <c r="V347" s="313" t="str">
        <f>'3_운전방안(4)'!$I$20</f>
        <v>0 / No Action</v>
      </c>
      <c r="W347" s="313" t="str">
        <f>'3_운전방안(4)'!$I$21</f>
        <v>0 / No Action</v>
      </c>
      <c r="X347" s="313" t="str">
        <f>'3_운전방안(4)'!$I$22</f>
        <v>0 / No Action</v>
      </c>
      <c r="Y347" s="313" t="str">
        <f>'3_운전방안(4)'!$I$23</f>
        <v>0 / No Action</v>
      </c>
      <c r="Z347" s="313" t="str">
        <f>'3_운전방안(4)'!$I$24</f>
        <v>0 / No Action</v>
      </c>
      <c r="AA347" s="313" t="str">
        <f>'3_운전방안(4)'!$I$25</f>
        <v>0 / No Action</v>
      </c>
      <c r="AB347" s="313" t="str">
        <f>'3_운전방안(4)'!$I$26</f>
        <v>0 / No Action</v>
      </c>
      <c r="AC347" s="313" t="str">
        <f>'3_운전방안(4)'!$I$27</f>
        <v>0 / No Action</v>
      </c>
      <c r="AD347" s="313" t="str">
        <f>'3_운전방안(4)'!$I$28</f>
        <v>0 / No Action</v>
      </c>
      <c r="AE347" s="313" t="str">
        <f>'3_운전방안(4)'!$I$29</f>
        <v>0 / No Action</v>
      </c>
      <c r="AF347" s="313" t="str">
        <f>'3_운전방안(4)'!$I$30</f>
        <v>0 / No Action</v>
      </c>
      <c r="AG347" s="313" t="str">
        <f>'3_운전방안(4)'!$I$31</f>
        <v>0 / No Action</v>
      </c>
      <c r="AH347" s="313" t="str">
        <f>'3_운전방안(4)'!$I$32</f>
        <v>0 / No Action</v>
      </c>
      <c r="AI347" s="313" t="str">
        <f>'3_운전방안(4)'!$I$33</f>
        <v>0 / No Action</v>
      </c>
      <c r="AJ347" s="313" t="str">
        <f>'3_운전방안(4)'!$I$34</f>
        <v>0 / No Action</v>
      </c>
      <c r="AK347" s="313" t="str">
        <f>'3_운전방안(4)'!$I$35</f>
        <v>0 / No Action</v>
      </c>
      <c r="AL347" s="313" t="str">
        <f>'3_운전방안(4)'!$I$36</f>
        <v>0 / No Action</v>
      </c>
      <c r="AM347" s="313" t="str">
        <f>'3_운전방안(4)'!$I$37</f>
        <v>0 / No Action</v>
      </c>
      <c r="AN347" s="313" t="str">
        <f>'3_운전방안(4)'!$I$38</f>
        <v>0 / No Action</v>
      </c>
      <c r="AO347" s="313" t="str">
        <f>'3_운전방안(4)'!$I$39</f>
        <v>0 / No Action</v>
      </c>
      <c r="AP347" s="313" t="str">
        <f>'3_운전방안(4)'!$I$40</f>
        <v>0 / No Action</v>
      </c>
      <c r="AQ347" s="314" t="str">
        <f>'3_운전방안(4)'!$I$41</f>
        <v>0 / No Action</v>
      </c>
    </row>
    <row r="348" spans="2:43" ht="19.95" customHeight="1" x14ac:dyDescent="0.4">
      <c r="B348" s="296">
        <v>345</v>
      </c>
      <c r="C348" s="297" t="s">
        <v>727</v>
      </c>
      <c r="D348" s="297" t="s">
        <v>728</v>
      </c>
      <c r="E348" s="298" t="s">
        <v>1385</v>
      </c>
      <c r="F348" s="540" t="s">
        <v>2515</v>
      </c>
      <c r="G348" s="305">
        <v>120</v>
      </c>
      <c r="H348" s="306" t="s">
        <v>2586</v>
      </c>
      <c r="I348" s="307">
        <f>'3_운전방안(4)'!$K$7</f>
        <v>120</v>
      </c>
      <c r="J348" s="308">
        <f>'3_운전방안(4)'!$K$8</f>
        <v>120</v>
      </c>
      <c r="K348" s="308">
        <f>'3_운전방안(4)'!$K$9</f>
        <v>120</v>
      </c>
      <c r="L348" s="308">
        <f>'3_운전방안(4)'!$K$10</f>
        <v>120</v>
      </c>
      <c r="M348" s="308">
        <f>'3_운전방안(4)'!$K$11</f>
        <v>120</v>
      </c>
      <c r="N348" s="308">
        <f>'3_운전방안(4)'!$K$12</f>
        <v>120</v>
      </c>
      <c r="O348" s="308">
        <f>'3_운전방안(4)'!$K$13</f>
        <v>120</v>
      </c>
      <c r="P348" s="308">
        <f>'3_운전방안(4)'!$K$14</f>
        <v>120</v>
      </c>
      <c r="Q348" s="308">
        <f>'3_운전방안(4)'!$K$15</f>
        <v>120</v>
      </c>
      <c r="R348" s="308">
        <f>'3_운전방안(4)'!$K$16</f>
        <v>120</v>
      </c>
      <c r="S348" s="308">
        <f>'3_운전방안(4)'!$K$17</f>
        <v>120</v>
      </c>
      <c r="T348" s="308">
        <f>'3_운전방안(4)'!$K$18</f>
        <v>120</v>
      </c>
      <c r="U348" s="308">
        <f>'3_운전방안(4)'!$K$19</f>
        <v>120</v>
      </c>
      <c r="V348" s="308">
        <f>'3_운전방안(4)'!$K$20</f>
        <v>120</v>
      </c>
      <c r="W348" s="308">
        <f>'3_운전방안(4)'!$K$21</f>
        <v>120</v>
      </c>
      <c r="X348" s="308">
        <f>'3_운전방안(4)'!$K$22</f>
        <v>120</v>
      </c>
      <c r="Y348" s="308">
        <f>'3_운전방안(4)'!$K$23</f>
        <v>120</v>
      </c>
      <c r="Z348" s="308">
        <f>'3_운전방안(4)'!$K$24</f>
        <v>120</v>
      </c>
      <c r="AA348" s="308">
        <f>'3_운전방안(4)'!$K$25</f>
        <v>120</v>
      </c>
      <c r="AB348" s="308">
        <f>'3_운전방안(4)'!$K$26</f>
        <v>120</v>
      </c>
      <c r="AC348" s="308">
        <f>'3_운전방안(4)'!$K$27</f>
        <v>120</v>
      </c>
      <c r="AD348" s="308">
        <f>'3_운전방안(4)'!$K$28</f>
        <v>120</v>
      </c>
      <c r="AE348" s="308">
        <f>'3_운전방안(4)'!$K$29</f>
        <v>120</v>
      </c>
      <c r="AF348" s="308">
        <f>'3_운전방안(4)'!$K$30</f>
        <v>120</v>
      </c>
      <c r="AG348" s="308">
        <f>'3_운전방안(4)'!$K$31</f>
        <v>120</v>
      </c>
      <c r="AH348" s="308">
        <f>'3_운전방안(4)'!$K$32</f>
        <v>120</v>
      </c>
      <c r="AI348" s="308">
        <f>'3_운전방안(4)'!$K$33</f>
        <v>120</v>
      </c>
      <c r="AJ348" s="308">
        <f>'3_운전방안(4)'!$K$34</f>
        <v>120</v>
      </c>
      <c r="AK348" s="308">
        <f>'3_운전방안(4)'!$K$35</f>
        <v>120</v>
      </c>
      <c r="AL348" s="308">
        <f>'3_운전방안(4)'!$K$36</f>
        <v>120</v>
      </c>
      <c r="AM348" s="308">
        <f>'3_운전방안(4)'!$K$37</f>
        <v>120</v>
      </c>
      <c r="AN348" s="308">
        <f>'3_운전방안(4)'!$K$38</f>
        <v>120</v>
      </c>
      <c r="AO348" s="308">
        <f>'3_운전방안(4)'!$K$39</f>
        <v>120</v>
      </c>
      <c r="AP348" s="308">
        <f>'3_운전방안(4)'!$K$40</f>
        <v>120</v>
      </c>
      <c r="AQ348" s="309">
        <f>'3_운전방안(4)'!$K$41</f>
        <v>120</v>
      </c>
    </row>
    <row r="349" spans="2:43" ht="19.95" customHeight="1" x14ac:dyDescent="0.4">
      <c r="B349" s="296">
        <v>346</v>
      </c>
      <c r="C349" s="297" t="s">
        <v>729</v>
      </c>
      <c r="D349" s="297" t="s">
        <v>730</v>
      </c>
      <c r="E349" s="298" t="s">
        <v>1386</v>
      </c>
      <c r="F349" s="299" t="s">
        <v>2514</v>
      </c>
      <c r="G349" s="305">
        <v>130</v>
      </c>
      <c r="H349" s="306" t="s">
        <v>2587</v>
      </c>
      <c r="I349" s="307">
        <f>'3_운전방안(4)'!$L$7</f>
        <v>130</v>
      </c>
      <c r="J349" s="308">
        <f>'3_운전방안(4)'!$L$8</f>
        <v>130</v>
      </c>
      <c r="K349" s="308">
        <f>'3_운전방안(4)'!$L$9</f>
        <v>130</v>
      </c>
      <c r="L349" s="308">
        <f>'3_운전방안(4)'!$L$10</f>
        <v>130</v>
      </c>
      <c r="M349" s="308">
        <f>'3_운전방안(4)'!$L$11</f>
        <v>130</v>
      </c>
      <c r="N349" s="308">
        <f>'3_운전방안(4)'!$L$12</f>
        <v>130</v>
      </c>
      <c r="O349" s="308">
        <f>'3_운전방안(4)'!$L$13</f>
        <v>130</v>
      </c>
      <c r="P349" s="308">
        <f>'3_운전방안(4)'!$L$14</f>
        <v>130</v>
      </c>
      <c r="Q349" s="308">
        <f>'3_운전방안(4)'!$L$15</f>
        <v>130</v>
      </c>
      <c r="R349" s="308">
        <f>'3_운전방안(4)'!$L$16</f>
        <v>130</v>
      </c>
      <c r="S349" s="308">
        <f>'3_운전방안(4)'!$L$17</f>
        <v>130</v>
      </c>
      <c r="T349" s="308">
        <f>'3_운전방안(4)'!$L$18</f>
        <v>130</v>
      </c>
      <c r="U349" s="308">
        <f>'3_운전방안(4)'!$L$19</f>
        <v>130</v>
      </c>
      <c r="V349" s="308">
        <f>'3_운전방안(4)'!$L$20</f>
        <v>130</v>
      </c>
      <c r="W349" s="308">
        <f>'3_운전방안(4)'!$L$21</f>
        <v>130</v>
      </c>
      <c r="X349" s="308">
        <f>'3_운전방안(4)'!$L$22</f>
        <v>130</v>
      </c>
      <c r="Y349" s="308">
        <f>'3_운전방안(4)'!$L$23</f>
        <v>130</v>
      </c>
      <c r="Z349" s="308">
        <f>'3_운전방안(4)'!$L$24</f>
        <v>130</v>
      </c>
      <c r="AA349" s="308">
        <f>'3_운전방안(4)'!$L$25</f>
        <v>130</v>
      </c>
      <c r="AB349" s="308">
        <f>'3_운전방안(4)'!$L$26</f>
        <v>130</v>
      </c>
      <c r="AC349" s="308">
        <f>'3_운전방안(4)'!$L$27</f>
        <v>130</v>
      </c>
      <c r="AD349" s="308">
        <f>'3_운전방안(4)'!$L$28</f>
        <v>130</v>
      </c>
      <c r="AE349" s="308">
        <f>'3_운전방안(4)'!$L$29</f>
        <v>130</v>
      </c>
      <c r="AF349" s="308">
        <f>'3_운전방안(4)'!$L$30</f>
        <v>130</v>
      </c>
      <c r="AG349" s="308">
        <f>'3_운전방안(4)'!$L$31</f>
        <v>130</v>
      </c>
      <c r="AH349" s="308">
        <f>'3_운전방안(4)'!$L$32</f>
        <v>130</v>
      </c>
      <c r="AI349" s="308">
        <f>'3_운전방안(4)'!$L$33</f>
        <v>130</v>
      </c>
      <c r="AJ349" s="308">
        <f>'3_운전방안(4)'!$L$34</f>
        <v>130</v>
      </c>
      <c r="AK349" s="308">
        <f>'3_운전방안(4)'!$L$35</f>
        <v>130</v>
      </c>
      <c r="AL349" s="308">
        <f>'3_운전방안(4)'!$L$36</f>
        <v>130</v>
      </c>
      <c r="AM349" s="308">
        <f>'3_운전방안(4)'!$L$37</f>
        <v>130</v>
      </c>
      <c r="AN349" s="308">
        <f>'3_운전방안(4)'!$L$38</f>
        <v>130</v>
      </c>
      <c r="AO349" s="308">
        <f>'3_운전방안(4)'!$L$39</f>
        <v>130</v>
      </c>
      <c r="AP349" s="308">
        <f>'3_운전방안(4)'!$L$40</f>
        <v>130</v>
      </c>
      <c r="AQ349" s="309">
        <f>'3_운전방안(4)'!$L$41</f>
        <v>130</v>
      </c>
    </row>
    <row r="350" spans="2:43" ht="46.8" x14ac:dyDescent="0.4">
      <c r="B350" s="296">
        <v>347</v>
      </c>
      <c r="C350" s="297" t="s">
        <v>731</v>
      </c>
      <c r="D350" s="297" t="s">
        <v>732</v>
      </c>
      <c r="E350" s="298" t="s">
        <v>1158</v>
      </c>
      <c r="F350" s="299"/>
      <c r="G350" s="311" t="s">
        <v>733</v>
      </c>
      <c r="H350" s="597" t="s">
        <v>2588</v>
      </c>
      <c r="I350" s="312" t="str">
        <f>'3_운전방안(4)'!$P$7</f>
        <v>1 / Warning</v>
      </c>
      <c r="J350" s="313" t="str">
        <f>'3_운전방안(4)'!$P$8</f>
        <v>1 / Warning</v>
      </c>
      <c r="K350" s="313" t="str">
        <f>'3_운전방안(4)'!$P$9</f>
        <v>3 / Fault,Coast</v>
      </c>
      <c r="L350" s="313" t="str">
        <f>'3_운전방안(4)'!$P$10</f>
        <v>3 / Fault,Coast</v>
      </c>
      <c r="M350" s="313" t="str">
        <f>'3_운전방안(4)'!$P$11</f>
        <v>3 / Fault,Coast</v>
      </c>
      <c r="N350" s="313" t="str">
        <f>'3_운전방안(4)'!$P$12</f>
        <v>3 / Fault,Coast</v>
      </c>
      <c r="O350" s="313" t="str">
        <f>'3_운전방안(4)'!$P$13</f>
        <v>3 / Fault,Coast</v>
      </c>
      <c r="P350" s="313" t="str">
        <f>'3_운전방안(4)'!$P$14</f>
        <v>3 / Fault,Coast</v>
      </c>
      <c r="Q350" s="313" t="str">
        <f>'3_운전방안(4)'!$P$15</f>
        <v>3 / Fault,Coast</v>
      </c>
      <c r="R350" s="313" t="str">
        <f>'3_운전방안(4)'!$P$16</f>
        <v>3 / Fault,Coast</v>
      </c>
      <c r="S350" s="313" t="str">
        <f>'3_운전방안(4)'!$P$17</f>
        <v>3 / Fault,Coast</v>
      </c>
      <c r="T350" s="313" t="str">
        <f>'3_운전방안(4)'!$P$18</f>
        <v>3 / Fault,Coast</v>
      </c>
      <c r="U350" s="313" t="str">
        <f>'3_운전방안(4)'!$P$19</f>
        <v>3 / Fault,Coast</v>
      </c>
      <c r="V350" s="313" t="str">
        <f>'3_운전방안(4)'!$P$20</f>
        <v>3 / Fault,Coast</v>
      </c>
      <c r="W350" s="313" t="str">
        <f>'3_운전방안(4)'!$P$21</f>
        <v>3 / Fault,Coast</v>
      </c>
      <c r="X350" s="313" t="str">
        <f>'3_운전방안(4)'!$P$22</f>
        <v>3 / Fault,Coast</v>
      </c>
      <c r="Y350" s="313" t="str">
        <f>'3_운전방안(4)'!$P$23</f>
        <v>3 / Fault,Coast</v>
      </c>
      <c r="Z350" s="313" t="str">
        <f>'3_운전방안(4)'!$P$24</f>
        <v>3 / Fault,Coast</v>
      </c>
      <c r="AA350" s="313" t="str">
        <f>'3_운전방안(4)'!$P$25</f>
        <v>3 / Fault,Coast</v>
      </c>
      <c r="AB350" s="313" t="str">
        <f>'3_운전방안(4)'!$P$26</f>
        <v>3 / Fault,Coast</v>
      </c>
      <c r="AC350" s="313" t="str">
        <f>'3_운전방안(4)'!$P$27</f>
        <v>3 / Fault,Coast</v>
      </c>
      <c r="AD350" s="313" t="str">
        <f>'3_운전방안(4)'!$P$28</f>
        <v>3 / Fault,Coast</v>
      </c>
      <c r="AE350" s="313" t="str">
        <f>'3_운전방안(4)'!$P$29</f>
        <v>3 / Fault,Coast</v>
      </c>
      <c r="AF350" s="313" t="str">
        <f>'3_운전방안(4)'!$P$30</f>
        <v>3 / Fault,Coast</v>
      </c>
      <c r="AG350" s="313" t="str">
        <f>'3_운전방안(4)'!$P$31</f>
        <v>3 / Fault,Coast</v>
      </c>
      <c r="AH350" s="313" t="str">
        <f>'3_운전방안(4)'!$P$32</f>
        <v>3 / Fault,Coast</v>
      </c>
      <c r="AI350" s="313" t="str">
        <f>'3_운전방안(4)'!$P$33</f>
        <v>3 / Fault,Coast</v>
      </c>
      <c r="AJ350" s="313" t="str">
        <f>'3_운전방안(4)'!$P$34</f>
        <v>3 / Fault,Coast</v>
      </c>
      <c r="AK350" s="313" t="str">
        <f>'3_운전방안(4)'!$P$35</f>
        <v>3 / Fault,Coast</v>
      </c>
      <c r="AL350" s="313" t="str">
        <f>'3_운전방안(4)'!$P$36</f>
        <v>3 / Fault,Coast</v>
      </c>
      <c r="AM350" s="313" t="str">
        <f>'3_운전방안(4)'!$P$37</f>
        <v>3 / Fault,Coast</v>
      </c>
      <c r="AN350" s="313" t="str">
        <f>'3_운전방안(4)'!$P$38</f>
        <v>3 / Fault,Coast</v>
      </c>
      <c r="AO350" s="313" t="str">
        <f>'3_운전방안(4)'!$P$39</f>
        <v>3 / Fault,Coast</v>
      </c>
      <c r="AP350" s="313" t="str">
        <f>'3_운전방안(4)'!$P$40</f>
        <v>3 / Fault,Coast</v>
      </c>
      <c r="AQ350" s="314" t="str">
        <f>'3_운전방안(4)'!$P$41</f>
        <v>3 / Fault,Coast</v>
      </c>
    </row>
    <row r="351" spans="2:43" ht="19.95" customHeight="1" x14ac:dyDescent="0.4">
      <c r="B351" s="296">
        <v>348</v>
      </c>
      <c r="C351" s="297" t="s">
        <v>734</v>
      </c>
      <c r="D351" s="297" t="s">
        <v>735</v>
      </c>
      <c r="E351" s="298" t="s">
        <v>1183</v>
      </c>
      <c r="F351" s="299" t="s">
        <v>7</v>
      </c>
      <c r="G351" s="379">
        <v>0.2</v>
      </c>
      <c r="H351" s="301" t="s">
        <v>2596</v>
      </c>
      <c r="I351" s="386">
        <v>0.2</v>
      </c>
      <c r="J351" s="387">
        <v>0.2</v>
      </c>
      <c r="K351" s="387">
        <v>0.2</v>
      </c>
      <c r="L351" s="387">
        <v>0.2</v>
      </c>
      <c r="M351" s="387">
        <v>0.2</v>
      </c>
      <c r="N351" s="387">
        <v>0.2</v>
      </c>
      <c r="O351" s="387">
        <v>0.2</v>
      </c>
      <c r="P351" s="387">
        <v>0.2</v>
      </c>
      <c r="Q351" s="387">
        <v>0.2</v>
      </c>
      <c r="R351" s="387">
        <v>0.2</v>
      </c>
      <c r="S351" s="387">
        <v>0.2</v>
      </c>
      <c r="T351" s="387">
        <v>0.2</v>
      </c>
      <c r="U351" s="387">
        <v>0.2</v>
      </c>
      <c r="V351" s="387">
        <v>0.2</v>
      </c>
      <c r="W351" s="387">
        <v>0.2</v>
      </c>
      <c r="X351" s="387">
        <v>0.2</v>
      </c>
      <c r="Y351" s="387">
        <v>0.2</v>
      </c>
      <c r="Z351" s="387">
        <v>0.2</v>
      </c>
      <c r="AA351" s="387">
        <v>0.2</v>
      </c>
      <c r="AB351" s="387">
        <v>0.2</v>
      </c>
      <c r="AC351" s="387">
        <v>0.2</v>
      </c>
      <c r="AD351" s="387">
        <v>0.2</v>
      </c>
      <c r="AE351" s="387">
        <v>0.2</v>
      </c>
      <c r="AF351" s="387">
        <v>0.2</v>
      </c>
      <c r="AG351" s="387">
        <v>0.2</v>
      </c>
      <c r="AH351" s="387">
        <v>0.2</v>
      </c>
      <c r="AI351" s="387">
        <v>0.2</v>
      </c>
      <c r="AJ351" s="387">
        <v>0.2</v>
      </c>
      <c r="AK351" s="387">
        <v>0.2</v>
      </c>
      <c r="AL351" s="387">
        <v>0.2</v>
      </c>
      <c r="AM351" s="387">
        <v>0.2</v>
      </c>
      <c r="AN351" s="387">
        <v>0.2</v>
      </c>
      <c r="AO351" s="387">
        <v>0.2</v>
      </c>
      <c r="AP351" s="387">
        <v>0.2</v>
      </c>
      <c r="AQ351" s="388">
        <v>0.2</v>
      </c>
    </row>
    <row r="352" spans="2:43" ht="19.95" customHeight="1" x14ac:dyDescent="0.4">
      <c r="B352" s="296">
        <v>349</v>
      </c>
      <c r="C352" s="297" t="s">
        <v>736</v>
      </c>
      <c r="D352" s="297" t="s">
        <v>737</v>
      </c>
      <c r="E352" s="298" t="s">
        <v>1387</v>
      </c>
      <c r="F352" s="299"/>
      <c r="G352" s="379" t="s">
        <v>682</v>
      </c>
      <c r="H352" s="1013" t="s">
        <v>2597</v>
      </c>
      <c r="I352" s="386" t="s">
        <v>682</v>
      </c>
      <c r="J352" s="387" t="s">
        <v>682</v>
      </c>
      <c r="K352" s="387" t="s">
        <v>682</v>
      </c>
      <c r="L352" s="387" t="s">
        <v>682</v>
      </c>
      <c r="M352" s="387" t="s">
        <v>682</v>
      </c>
      <c r="N352" s="387" t="s">
        <v>682</v>
      </c>
      <c r="O352" s="387" t="s">
        <v>682</v>
      </c>
      <c r="P352" s="387" t="s">
        <v>682</v>
      </c>
      <c r="Q352" s="387" t="s">
        <v>682</v>
      </c>
      <c r="R352" s="387" t="s">
        <v>682</v>
      </c>
      <c r="S352" s="387" t="s">
        <v>682</v>
      </c>
      <c r="T352" s="387" t="s">
        <v>682</v>
      </c>
      <c r="U352" s="387" t="s">
        <v>682</v>
      </c>
      <c r="V352" s="387" t="s">
        <v>682</v>
      </c>
      <c r="W352" s="387" t="s">
        <v>682</v>
      </c>
      <c r="X352" s="387" t="s">
        <v>682</v>
      </c>
      <c r="Y352" s="387" t="s">
        <v>682</v>
      </c>
      <c r="Z352" s="387" t="s">
        <v>682</v>
      </c>
      <c r="AA352" s="387" t="s">
        <v>682</v>
      </c>
      <c r="AB352" s="387" t="s">
        <v>682</v>
      </c>
      <c r="AC352" s="387" t="s">
        <v>682</v>
      </c>
      <c r="AD352" s="387" t="s">
        <v>682</v>
      </c>
      <c r="AE352" s="387" t="s">
        <v>682</v>
      </c>
      <c r="AF352" s="387" t="s">
        <v>682</v>
      </c>
      <c r="AG352" s="387" t="s">
        <v>682</v>
      </c>
      <c r="AH352" s="387" t="s">
        <v>682</v>
      </c>
      <c r="AI352" s="387" t="s">
        <v>682</v>
      </c>
      <c r="AJ352" s="387" t="s">
        <v>682</v>
      </c>
      <c r="AK352" s="387" t="s">
        <v>682</v>
      </c>
      <c r="AL352" s="387" t="s">
        <v>682</v>
      </c>
      <c r="AM352" s="387" t="s">
        <v>682</v>
      </c>
      <c r="AN352" s="387" t="s">
        <v>682</v>
      </c>
      <c r="AO352" s="387" t="s">
        <v>682</v>
      </c>
      <c r="AP352" s="387" t="s">
        <v>682</v>
      </c>
      <c r="AQ352" s="388" t="s">
        <v>682</v>
      </c>
    </row>
    <row r="353" spans="2:43" ht="19.95" customHeight="1" x14ac:dyDescent="0.4">
      <c r="B353" s="296">
        <v>350</v>
      </c>
      <c r="C353" s="297" t="s">
        <v>738</v>
      </c>
      <c r="D353" s="297" t="s">
        <v>739</v>
      </c>
      <c r="E353" s="298" t="s">
        <v>1214</v>
      </c>
      <c r="F353" s="299" t="s">
        <v>7</v>
      </c>
      <c r="G353" s="379">
        <v>3</v>
      </c>
      <c r="H353" s="1014"/>
      <c r="I353" s="386">
        <v>3</v>
      </c>
      <c r="J353" s="387">
        <v>3</v>
      </c>
      <c r="K353" s="387">
        <v>3</v>
      </c>
      <c r="L353" s="387">
        <v>3</v>
      </c>
      <c r="M353" s="387">
        <v>3</v>
      </c>
      <c r="N353" s="387">
        <v>3</v>
      </c>
      <c r="O353" s="387">
        <v>3</v>
      </c>
      <c r="P353" s="387">
        <v>3</v>
      </c>
      <c r="Q353" s="387">
        <v>3</v>
      </c>
      <c r="R353" s="387">
        <v>3</v>
      </c>
      <c r="S353" s="387">
        <v>3</v>
      </c>
      <c r="T353" s="387">
        <v>3</v>
      </c>
      <c r="U353" s="387">
        <v>3</v>
      </c>
      <c r="V353" s="387">
        <v>3</v>
      </c>
      <c r="W353" s="387">
        <v>3</v>
      </c>
      <c r="X353" s="387">
        <v>3</v>
      </c>
      <c r="Y353" s="387">
        <v>3</v>
      </c>
      <c r="Z353" s="387">
        <v>3</v>
      </c>
      <c r="AA353" s="387">
        <v>3</v>
      </c>
      <c r="AB353" s="387">
        <v>3</v>
      </c>
      <c r="AC353" s="387">
        <v>3</v>
      </c>
      <c r="AD353" s="387">
        <v>3</v>
      </c>
      <c r="AE353" s="387">
        <v>3</v>
      </c>
      <c r="AF353" s="387">
        <v>3</v>
      </c>
      <c r="AG353" s="387">
        <v>3</v>
      </c>
      <c r="AH353" s="387">
        <v>3</v>
      </c>
      <c r="AI353" s="387">
        <v>3</v>
      </c>
      <c r="AJ353" s="387">
        <v>3</v>
      </c>
      <c r="AK353" s="387">
        <v>3</v>
      </c>
      <c r="AL353" s="387">
        <v>3</v>
      </c>
      <c r="AM353" s="387">
        <v>3</v>
      </c>
      <c r="AN353" s="387">
        <v>3</v>
      </c>
      <c r="AO353" s="387">
        <v>3</v>
      </c>
      <c r="AP353" s="387">
        <v>3</v>
      </c>
      <c r="AQ353" s="388">
        <v>3</v>
      </c>
    </row>
    <row r="354" spans="2:43" ht="19.95" customHeight="1" x14ac:dyDescent="0.4">
      <c r="B354" s="296">
        <v>351</v>
      </c>
      <c r="C354" s="297" t="s">
        <v>740</v>
      </c>
      <c r="D354" s="297" t="s">
        <v>741</v>
      </c>
      <c r="E354" s="298" t="s">
        <v>1388</v>
      </c>
      <c r="F354" s="299" t="s">
        <v>7</v>
      </c>
      <c r="G354" s="543">
        <v>2</v>
      </c>
      <c r="H354" s="544" t="s">
        <v>2598</v>
      </c>
      <c r="I354" s="386">
        <v>2</v>
      </c>
      <c r="J354" s="387">
        <v>2</v>
      </c>
      <c r="K354" s="387">
        <v>2</v>
      </c>
      <c r="L354" s="387">
        <v>2</v>
      </c>
      <c r="M354" s="387">
        <v>2</v>
      </c>
      <c r="N354" s="387">
        <v>2</v>
      </c>
      <c r="O354" s="387">
        <v>2</v>
      </c>
      <c r="P354" s="387">
        <v>2</v>
      </c>
      <c r="Q354" s="387">
        <v>2</v>
      </c>
      <c r="R354" s="387">
        <v>2</v>
      </c>
      <c r="S354" s="387">
        <v>2</v>
      </c>
      <c r="T354" s="387">
        <v>2</v>
      </c>
      <c r="U354" s="387">
        <v>2</v>
      </c>
      <c r="V354" s="387">
        <v>2</v>
      </c>
      <c r="W354" s="387">
        <v>2</v>
      </c>
      <c r="X354" s="387">
        <v>2</v>
      </c>
      <c r="Y354" s="387">
        <v>2</v>
      </c>
      <c r="Z354" s="387">
        <v>2</v>
      </c>
      <c r="AA354" s="387">
        <v>2</v>
      </c>
      <c r="AB354" s="387">
        <v>2</v>
      </c>
      <c r="AC354" s="387">
        <v>2</v>
      </c>
      <c r="AD354" s="387">
        <v>2</v>
      </c>
      <c r="AE354" s="387">
        <v>2</v>
      </c>
      <c r="AF354" s="387">
        <v>2</v>
      </c>
      <c r="AG354" s="387">
        <v>2</v>
      </c>
      <c r="AH354" s="387">
        <v>2</v>
      </c>
      <c r="AI354" s="387">
        <v>2</v>
      </c>
      <c r="AJ354" s="387">
        <v>2</v>
      </c>
      <c r="AK354" s="387">
        <v>2</v>
      </c>
      <c r="AL354" s="387">
        <v>2</v>
      </c>
      <c r="AM354" s="387">
        <v>2</v>
      </c>
      <c r="AN354" s="387">
        <v>2</v>
      </c>
      <c r="AO354" s="387">
        <v>2</v>
      </c>
      <c r="AP354" s="387">
        <v>2</v>
      </c>
      <c r="AQ354" s="388">
        <v>2</v>
      </c>
    </row>
    <row r="355" spans="2:43" ht="19.95" customHeight="1" x14ac:dyDescent="0.4">
      <c r="B355" s="296">
        <v>352</v>
      </c>
      <c r="C355" s="297" t="s">
        <v>742</v>
      </c>
      <c r="D355" s="297" t="s">
        <v>743</v>
      </c>
      <c r="E355" s="298" t="s">
        <v>1389</v>
      </c>
      <c r="F355" s="299"/>
      <c r="G355" s="311" t="s">
        <v>483</v>
      </c>
      <c r="H355" s="1015" t="s">
        <v>2599</v>
      </c>
      <c r="I355" s="312" t="str">
        <f>'3_운전방안(3)'!$AI$7</f>
        <v>1 / Warning</v>
      </c>
      <c r="J355" s="289" t="str">
        <f>'3_운전방안(3)'!$AI$8</f>
        <v>1 / Warning</v>
      </c>
      <c r="K355" s="289" t="str">
        <f>'3_운전방안(3)'!$AI$9</f>
        <v>1 / Warning</v>
      </c>
      <c r="L355" s="289" t="str">
        <f>'3_운전방안(3)'!$AI$10</f>
        <v>1 / Warning</v>
      </c>
      <c r="M355" s="289" t="str">
        <f>'3_운전방안(3)'!$AI$11</f>
        <v>1 / Warning</v>
      </c>
      <c r="N355" s="289" t="str">
        <f>'3_운전방안(3)'!$AI$12</f>
        <v>1 / Warning</v>
      </c>
      <c r="O355" s="289" t="str">
        <f>'3_운전방안(3)'!$AI$13</f>
        <v>1 / Warning</v>
      </c>
      <c r="P355" s="289" t="str">
        <f>'3_운전방안(3)'!$AI$14</f>
        <v>1 / Warning</v>
      </c>
      <c r="Q355" s="289" t="str">
        <f>'3_운전방안(3)'!$AI$15</f>
        <v>1 / Warning</v>
      </c>
      <c r="R355" s="289" t="str">
        <f>'3_운전방안(3)'!$AI$16</f>
        <v>1 / Warning</v>
      </c>
      <c r="S355" s="289" t="str">
        <f>'3_운전방안(3)'!$AI$17</f>
        <v>1 / Warning</v>
      </c>
      <c r="T355" s="289" t="str">
        <f>'3_운전방안(3)'!$AI$18</f>
        <v>1 / Warning</v>
      </c>
      <c r="U355" s="289" t="str">
        <f>'3_운전방안(3)'!$AI$19</f>
        <v>1 / Warning</v>
      </c>
      <c r="V355" s="289" t="str">
        <f>'3_운전방안(3)'!$AI$20</f>
        <v>1 / Warning</v>
      </c>
      <c r="W355" s="289" t="str">
        <f>'3_운전방안(3)'!$AI$21</f>
        <v>1 / Warning</v>
      </c>
      <c r="X355" s="289" t="str">
        <f>'3_운전방안(3)'!$AI$22</f>
        <v>1 / Warning</v>
      </c>
      <c r="Y355" s="289" t="str">
        <f>'3_운전방안(3)'!$AI$23</f>
        <v>1 / Warning</v>
      </c>
      <c r="Z355" s="289" t="str">
        <f>'3_운전방안(3)'!$AI$24</f>
        <v>1 / Warning</v>
      </c>
      <c r="AA355" s="289" t="str">
        <f>'3_운전방안(3)'!$AI$25</f>
        <v>1 / Warning</v>
      </c>
      <c r="AB355" s="289" t="str">
        <f>'3_운전방안(3)'!$AI$26</f>
        <v>1 / Warning</v>
      </c>
      <c r="AC355" s="289" t="str">
        <f>'3_운전방안(3)'!$AI$27</f>
        <v>1 / Warning</v>
      </c>
      <c r="AD355" s="289" t="str">
        <f>'3_운전방안(3)'!$AI$28</f>
        <v>1 / Warning</v>
      </c>
      <c r="AE355" s="289" t="str">
        <f>'3_운전방안(3)'!$AI$29</f>
        <v>1 / Warning</v>
      </c>
      <c r="AF355" s="289" t="str">
        <f>'3_운전방안(3)'!$AI$30</f>
        <v>1 / Warning</v>
      </c>
      <c r="AG355" s="289" t="str">
        <f>'3_운전방안(3)'!$AI$31</f>
        <v>1 / Warning</v>
      </c>
      <c r="AH355" s="289" t="str">
        <f>'3_운전방안(3)'!$AI$32</f>
        <v>1 / Warning</v>
      </c>
      <c r="AI355" s="289" t="str">
        <f>'3_운전방안(3)'!$AI$33</f>
        <v>1 / Warning</v>
      </c>
      <c r="AJ355" s="289" t="str">
        <f>'3_운전방안(3)'!$AI$34</f>
        <v>1 / Warning</v>
      </c>
      <c r="AK355" s="289" t="str">
        <f>'3_운전방안(3)'!$AI$35</f>
        <v>1 / Warning</v>
      </c>
      <c r="AL355" s="289" t="str">
        <f>'3_운전방안(3)'!$AI$36</f>
        <v>1 / Warning</v>
      </c>
      <c r="AM355" s="289" t="str">
        <f>'3_운전방안(3)'!$AI$37</f>
        <v>1 / Warning</v>
      </c>
      <c r="AN355" s="289" t="str">
        <f>'3_운전방안(3)'!$AI$38</f>
        <v>1 / Warning</v>
      </c>
      <c r="AO355" s="289" t="str">
        <f>'3_운전방안(3)'!$AI$39</f>
        <v>1 / Warning</v>
      </c>
      <c r="AP355" s="289" t="str">
        <f>'3_운전방안(3)'!$AI$40</f>
        <v>1 / Warning</v>
      </c>
      <c r="AQ355" s="289" t="str">
        <f>'3_운전방안(3)'!$AI$41</f>
        <v>1 / Warning</v>
      </c>
    </row>
    <row r="356" spans="2:43" ht="19.95" customHeight="1" x14ac:dyDescent="0.4">
      <c r="B356" s="296">
        <v>353</v>
      </c>
      <c r="C356" s="297" t="s">
        <v>744</v>
      </c>
      <c r="D356" s="297" t="s">
        <v>745</v>
      </c>
      <c r="E356" s="298" t="s">
        <v>1390</v>
      </c>
      <c r="F356" s="299" t="s">
        <v>64</v>
      </c>
      <c r="G356" s="522">
        <v>5</v>
      </c>
      <c r="H356" s="1016"/>
      <c r="I356" s="350">
        <f>'3_운전방안(3)'!$AJ$7</f>
        <v>5</v>
      </c>
      <c r="J356" s="351">
        <f>'3_운전방안(3)'!$AJ$8</f>
        <v>5</v>
      </c>
      <c r="K356" s="351">
        <f>'3_운전방안(3)'!$AJ$9</f>
        <v>5</v>
      </c>
      <c r="L356" s="351">
        <f>'3_운전방안(3)'!$AJ$10</f>
        <v>5</v>
      </c>
      <c r="M356" s="351">
        <f>'3_운전방안(3)'!$AJ$11</f>
        <v>5</v>
      </c>
      <c r="N356" s="351">
        <f>'3_운전방안(3)'!$AJ$12</f>
        <v>5</v>
      </c>
      <c r="O356" s="351">
        <f>'3_운전방안(3)'!$AJ$13</f>
        <v>5</v>
      </c>
      <c r="P356" s="351">
        <f>'3_운전방안(3)'!$AJ$14</f>
        <v>5</v>
      </c>
      <c r="Q356" s="351">
        <f>'3_운전방안(3)'!$AJ$15</f>
        <v>5</v>
      </c>
      <c r="R356" s="351">
        <f>'3_운전방안(3)'!$AJ$16</f>
        <v>5</v>
      </c>
      <c r="S356" s="351">
        <f>'3_운전방안(3)'!$AJ$17</f>
        <v>5</v>
      </c>
      <c r="T356" s="351">
        <f>'3_운전방안(3)'!$AJ$18</f>
        <v>5</v>
      </c>
      <c r="U356" s="351">
        <f>'3_운전방안(3)'!$AJ$19</f>
        <v>5</v>
      </c>
      <c r="V356" s="351">
        <f>'3_운전방안(3)'!$AJ$20</f>
        <v>5</v>
      </c>
      <c r="W356" s="351">
        <f>'3_운전방안(3)'!$AJ$21</f>
        <v>5</v>
      </c>
      <c r="X356" s="351">
        <f>'3_운전방안(3)'!$AJ$22</f>
        <v>5</v>
      </c>
      <c r="Y356" s="351">
        <f>'3_운전방안(3)'!$AJ$23</f>
        <v>5</v>
      </c>
      <c r="Z356" s="351">
        <f>'3_운전방안(3)'!$AJ$24</f>
        <v>5</v>
      </c>
      <c r="AA356" s="351">
        <f>'3_운전방안(3)'!$AJ$25</f>
        <v>5</v>
      </c>
      <c r="AB356" s="351">
        <f>'3_운전방안(3)'!$AJ$26</f>
        <v>5</v>
      </c>
      <c r="AC356" s="351">
        <f>'3_운전방안(3)'!$AJ$27</f>
        <v>5</v>
      </c>
      <c r="AD356" s="351">
        <f>'3_운전방안(3)'!$AJ$28</f>
        <v>5</v>
      </c>
      <c r="AE356" s="351">
        <f>'3_운전방안(3)'!$AJ$29</f>
        <v>5</v>
      </c>
      <c r="AF356" s="351">
        <f>'3_운전방안(3)'!$AJ$30</f>
        <v>5</v>
      </c>
      <c r="AG356" s="351">
        <f>'3_운전방안(3)'!$AJ$31</f>
        <v>5</v>
      </c>
      <c r="AH356" s="351">
        <f>'3_운전방안(3)'!$AJ$32</f>
        <v>5</v>
      </c>
      <c r="AI356" s="351">
        <f>'3_운전방안(3)'!$AJ$33</f>
        <v>5</v>
      </c>
      <c r="AJ356" s="351">
        <f>'3_운전방안(3)'!$AJ$34</f>
        <v>5</v>
      </c>
      <c r="AK356" s="351">
        <f>'3_운전방안(3)'!$AJ$35</f>
        <v>5</v>
      </c>
      <c r="AL356" s="351">
        <f>'3_운전방안(3)'!$AJ$36</f>
        <v>5</v>
      </c>
      <c r="AM356" s="351">
        <f>'3_운전방안(3)'!$AJ$37</f>
        <v>5</v>
      </c>
      <c r="AN356" s="351">
        <f>'3_운전방안(3)'!$AJ$38</f>
        <v>5</v>
      </c>
      <c r="AO356" s="351">
        <f>'3_운전방안(3)'!$AJ$39</f>
        <v>5</v>
      </c>
      <c r="AP356" s="351">
        <f>'3_운전방안(3)'!$AJ$40</f>
        <v>5</v>
      </c>
      <c r="AQ356" s="352">
        <f>'3_운전방안(3)'!$AJ$41</f>
        <v>5</v>
      </c>
    </row>
    <row r="357" spans="2:43" ht="19.95" customHeight="1" x14ac:dyDescent="0.4">
      <c r="B357" s="296">
        <v>354</v>
      </c>
      <c r="C357" s="297" t="s">
        <v>746</v>
      </c>
      <c r="D357" s="297" t="s">
        <v>747</v>
      </c>
      <c r="E357" s="298" t="s">
        <v>1391</v>
      </c>
      <c r="F357" s="299" t="s">
        <v>7</v>
      </c>
      <c r="G357" s="300">
        <v>0.5</v>
      </c>
      <c r="H357" s="1017"/>
      <c r="I357" s="302">
        <f>'3_운전방안(3)'!$AK$7</f>
        <v>0.1</v>
      </c>
      <c r="J357" s="303">
        <f>'3_운전방안(3)'!$AK$8</f>
        <v>0.1</v>
      </c>
      <c r="K357" s="303">
        <f>'3_운전방안(3)'!$AK$9</f>
        <v>0.1</v>
      </c>
      <c r="L357" s="303">
        <f>'3_운전방안(3)'!$AK$10</f>
        <v>0.1</v>
      </c>
      <c r="M357" s="303">
        <f>'3_운전방안(3)'!$AK$11</f>
        <v>0.1</v>
      </c>
      <c r="N357" s="303">
        <f>'3_운전방안(3)'!$AK$12</f>
        <v>0.1</v>
      </c>
      <c r="O357" s="303">
        <f>'3_운전방안(3)'!$AK$13</f>
        <v>0.1</v>
      </c>
      <c r="P357" s="303">
        <f>'3_운전방안(3)'!$AK$14</f>
        <v>0.1</v>
      </c>
      <c r="Q357" s="303">
        <f>'3_운전방안(3)'!$AK$15</f>
        <v>0.1</v>
      </c>
      <c r="R357" s="303">
        <f>'3_운전방안(3)'!$AK$16</f>
        <v>0.1</v>
      </c>
      <c r="S357" s="303">
        <f>'3_운전방안(3)'!$AK$17</f>
        <v>0.1</v>
      </c>
      <c r="T357" s="303">
        <f>'3_운전방안(3)'!$AK$18</f>
        <v>0.1</v>
      </c>
      <c r="U357" s="303">
        <f>'3_운전방안(3)'!$AK$19</f>
        <v>0.1</v>
      </c>
      <c r="V357" s="303">
        <f>'3_운전방안(3)'!$AK$20</f>
        <v>0.1</v>
      </c>
      <c r="W357" s="303">
        <f>'3_운전방안(3)'!$AK$21</f>
        <v>0.1</v>
      </c>
      <c r="X357" s="303">
        <f>'3_운전방안(3)'!$AK$22</f>
        <v>0.1</v>
      </c>
      <c r="Y357" s="303">
        <f>'3_운전방안(3)'!$AK$23</f>
        <v>0.1</v>
      </c>
      <c r="Z357" s="303">
        <f>'3_운전방안(3)'!$AK$24</f>
        <v>0.1</v>
      </c>
      <c r="AA357" s="303">
        <f>'3_운전방안(3)'!$AK$25</f>
        <v>0.1</v>
      </c>
      <c r="AB357" s="303">
        <f>'3_운전방안(3)'!$AK$26</f>
        <v>0.1</v>
      </c>
      <c r="AC357" s="303">
        <f>'3_운전방안(3)'!$AK$27</f>
        <v>0.1</v>
      </c>
      <c r="AD357" s="303">
        <f>'3_운전방안(3)'!$AK$28</f>
        <v>0.1</v>
      </c>
      <c r="AE357" s="303">
        <f>'3_운전방안(3)'!$AK$29</f>
        <v>0.1</v>
      </c>
      <c r="AF357" s="303">
        <f>'3_운전방안(3)'!$AK$30</f>
        <v>0.1</v>
      </c>
      <c r="AG357" s="303">
        <f>'3_운전방안(3)'!$AK$31</f>
        <v>0.1</v>
      </c>
      <c r="AH357" s="303">
        <f>'3_운전방안(3)'!$AK$32</f>
        <v>0.1</v>
      </c>
      <c r="AI357" s="303">
        <f>'3_운전방안(3)'!$AK$33</f>
        <v>0.1</v>
      </c>
      <c r="AJ357" s="303">
        <f>'3_운전방안(3)'!$AK$34</f>
        <v>0.1</v>
      </c>
      <c r="AK357" s="303">
        <f>'3_운전방안(3)'!$AK$35</f>
        <v>0.1</v>
      </c>
      <c r="AL357" s="303">
        <f>'3_운전방안(3)'!$AK$36</f>
        <v>0.1</v>
      </c>
      <c r="AM357" s="303">
        <f>'3_운전방안(3)'!$AK$37</f>
        <v>0.1</v>
      </c>
      <c r="AN357" s="303">
        <f>'3_운전방안(3)'!$AK$38</f>
        <v>0.1</v>
      </c>
      <c r="AO357" s="303">
        <f>'3_운전방안(3)'!$AK$39</f>
        <v>0.1</v>
      </c>
      <c r="AP357" s="303">
        <f>'3_운전방안(3)'!$AK$40</f>
        <v>0.1</v>
      </c>
      <c r="AQ357" s="304">
        <f>'3_운전방안(3)'!$AK$41</f>
        <v>0.1</v>
      </c>
    </row>
    <row r="358" spans="2:43" ht="19.95" customHeight="1" x14ac:dyDescent="0.4">
      <c r="B358" s="296">
        <v>355</v>
      </c>
      <c r="C358" s="297" t="s">
        <v>748</v>
      </c>
      <c r="D358" s="297" t="s">
        <v>749</v>
      </c>
      <c r="E358" s="298" t="s">
        <v>1392</v>
      </c>
      <c r="F358" s="299"/>
      <c r="G358" s="316" t="s">
        <v>750</v>
      </c>
      <c r="H358" s="306" t="s">
        <v>2602</v>
      </c>
      <c r="I358" s="281" t="s">
        <v>750</v>
      </c>
      <c r="J358" s="282" t="s">
        <v>750</v>
      </c>
      <c r="K358" s="282" t="s">
        <v>750</v>
      </c>
      <c r="L358" s="282" t="s">
        <v>750</v>
      </c>
      <c r="M358" s="282" t="s">
        <v>750</v>
      </c>
      <c r="N358" s="282" t="s">
        <v>750</v>
      </c>
      <c r="O358" s="282" t="s">
        <v>750</v>
      </c>
      <c r="P358" s="282" t="s">
        <v>750</v>
      </c>
      <c r="Q358" s="282" t="s">
        <v>750</v>
      </c>
      <c r="R358" s="282" t="s">
        <v>750</v>
      </c>
      <c r="S358" s="282" t="s">
        <v>750</v>
      </c>
      <c r="T358" s="282" t="s">
        <v>750</v>
      </c>
      <c r="U358" s="282" t="s">
        <v>750</v>
      </c>
      <c r="V358" s="282" t="s">
        <v>750</v>
      </c>
      <c r="W358" s="282" t="s">
        <v>750</v>
      </c>
      <c r="X358" s="282" t="s">
        <v>750</v>
      </c>
      <c r="Y358" s="282" t="s">
        <v>750</v>
      </c>
      <c r="Z358" s="282" t="s">
        <v>750</v>
      </c>
      <c r="AA358" s="282" t="s">
        <v>750</v>
      </c>
      <c r="AB358" s="282" t="s">
        <v>750</v>
      </c>
      <c r="AC358" s="282" t="s">
        <v>750</v>
      </c>
      <c r="AD358" s="282" t="s">
        <v>750</v>
      </c>
      <c r="AE358" s="282" t="s">
        <v>750</v>
      </c>
      <c r="AF358" s="282" t="s">
        <v>750</v>
      </c>
      <c r="AG358" s="282" t="s">
        <v>750</v>
      </c>
      <c r="AH358" s="282" t="s">
        <v>750</v>
      </c>
      <c r="AI358" s="282" t="s">
        <v>750</v>
      </c>
      <c r="AJ358" s="282" t="s">
        <v>750</v>
      </c>
      <c r="AK358" s="282" t="s">
        <v>750</v>
      </c>
      <c r="AL358" s="282" t="s">
        <v>750</v>
      </c>
      <c r="AM358" s="282" t="s">
        <v>750</v>
      </c>
      <c r="AN358" s="282" t="s">
        <v>750</v>
      </c>
      <c r="AO358" s="282" t="s">
        <v>750</v>
      </c>
      <c r="AP358" s="282" t="s">
        <v>750</v>
      </c>
      <c r="AQ358" s="283" t="s">
        <v>750</v>
      </c>
    </row>
    <row r="359" spans="2:43" ht="19.95" customHeight="1" x14ac:dyDescent="0.4">
      <c r="B359" s="296">
        <v>356</v>
      </c>
      <c r="C359" s="297" t="s">
        <v>751</v>
      </c>
      <c r="D359" s="297" t="s">
        <v>752</v>
      </c>
      <c r="E359" s="298" t="s">
        <v>1393</v>
      </c>
      <c r="F359" s="299" t="s">
        <v>465</v>
      </c>
      <c r="G359" s="311">
        <v>0</v>
      </c>
      <c r="H359" s="306" t="s">
        <v>2584</v>
      </c>
      <c r="I359" s="350">
        <f>'3_운전방안(4)'!$M$7</f>
        <v>0</v>
      </c>
      <c r="J359" s="351">
        <f>'3_운전방안(4)'!$M$8</f>
        <v>0</v>
      </c>
      <c r="K359" s="351">
        <f>'3_운전방안(4)'!$M$9</f>
        <v>0</v>
      </c>
      <c r="L359" s="351">
        <f>'3_운전방안(4)'!$M$10</f>
        <v>0</v>
      </c>
      <c r="M359" s="351">
        <f>'3_운전방안(4)'!$M$11</f>
        <v>0</v>
      </c>
      <c r="N359" s="351">
        <f>'3_운전방안(4)'!$M$12</f>
        <v>0</v>
      </c>
      <c r="O359" s="351">
        <f>'3_운전방안(4)'!$M$13</f>
        <v>0</v>
      </c>
      <c r="P359" s="351">
        <f>'3_운전방안(4)'!$M$14</f>
        <v>0</v>
      </c>
      <c r="Q359" s="351">
        <f>'3_운전방안(4)'!$M$15</f>
        <v>0</v>
      </c>
      <c r="R359" s="351">
        <f>'3_운전방안(4)'!$M$16</f>
        <v>0</v>
      </c>
      <c r="S359" s="351">
        <f>'3_운전방안(4)'!$M$17</f>
        <v>0</v>
      </c>
      <c r="T359" s="351">
        <f>'3_운전방안(4)'!$M$18</f>
        <v>0</v>
      </c>
      <c r="U359" s="351">
        <f>'3_운전방안(4)'!$M$19</f>
        <v>0</v>
      </c>
      <c r="V359" s="351">
        <f>'3_운전방안(4)'!$M$20</f>
        <v>0</v>
      </c>
      <c r="W359" s="351">
        <f>'3_운전방안(4)'!$M$21</f>
        <v>0</v>
      </c>
      <c r="X359" s="351">
        <f>'3_운전방안(4)'!$M$22</f>
        <v>0</v>
      </c>
      <c r="Y359" s="351">
        <f>'3_운전방안(4)'!$M$23</f>
        <v>0</v>
      </c>
      <c r="Z359" s="351">
        <f>'3_운전방안(4)'!$M$24</f>
        <v>0</v>
      </c>
      <c r="AA359" s="351">
        <f>'3_운전방안(4)'!$M$25</f>
        <v>0</v>
      </c>
      <c r="AB359" s="351">
        <f>'3_운전방안(4)'!$M$26</f>
        <v>0</v>
      </c>
      <c r="AC359" s="351">
        <f>'3_운전방안(4)'!$M$27</f>
        <v>0</v>
      </c>
      <c r="AD359" s="351">
        <f>'3_운전방안(4)'!$M$28</f>
        <v>0</v>
      </c>
      <c r="AE359" s="351">
        <f>'3_운전방안(4)'!$M$29</f>
        <v>0</v>
      </c>
      <c r="AF359" s="351">
        <f>'3_운전방안(4)'!$M$30</f>
        <v>0</v>
      </c>
      <c r="AG359" s="351">
        <f>'3_운전방안(4)'!$M$31</f>
        <v>0</v>
      </c>
      <c r="AH359" s="351">
        <f>'3_운전방안(4)'!$M$32</f>
        <v>0</v>
      </c>
      <c r="AI359" s="351">
        <f>'3_운전방안(4)'!$M$33</f>
        <v>0</v>
      </c>
      <c r="AJ359" s="351">
        <f>'3_운전방안(4)'!$M$34</f>
        <v>0</v>
      </c>
      <c r="AK359" s="351">
        <f>'3_운전방안(4)'!$M$35</f>
        <v>0</v>
      </c>
      <c r="AL359" s="351">
        <f>'3_운전방안(4)'!$M$36</f>
        <v>0</v>
      </c>
      <c r="AM359" s="351">
        <f>'3_운전방안(4)'!$M$37</f>
        <v>0</v>
      </c>
      <c r="AN359" s="351">
        <f>'3_운전방안(4)'!$M$38</f>
        <v>0</v>
      </c>
      <c r="AO359" s="351">
        <f>'3_운전방안(4)'!$M$39</f>
        <v>0</v>
      </c>
      <c r="AP359" s="351">
        <f>'3_운전방안(4)'!$M$40</f>
        <v>0</v>
      </c>
      <c r="AQ359" s="352">
        <f>'3_운전방안(4)'!$M$41</f>
        <v>0</v>
      </c>
    </row>
    <row r="360" spans="2:43" ht="19.95" customHeight="1" x14ac:dyDescent="0.4">
      <c r="B360" s="296">
        <v>357</v>
      </c>
      <c r="C360" s="297" t="s">
        <v>753</v>
      </c>
      <c r="D360" s="297" t="s">
        <v>754</v>
      </c>
      <c r="E360" s="298" t="s">
        <v>1394</v>
      </c>
      <c r="F360" s="299" t="s">
        <v>2514</v>
      </c>
      <c r="G360" s="305">
        <v>120</v>
      </c>
      <c r="H360" s="306" t="s">
        <v>2586</v>
      </c>
      <c r="I360" s="307">
        <f>'3_운전방안(4)'!$N$7</f>
        <v>120</v>
      </c>
      <c r="J360" s="308">
        <f>'3_운전방안(4)'!$N$8</f>
        <v>120</v>
      </c>
      <c r="K360" s="308">
        <f>'3_운전방안(4)'!$N$9</f>
        <v>120</v>
      </c>
      <c r="L360" s="308">
        <f>'3_운전방안(4)'!$N$10</f>
        <v>120</v>
      </c>
      <c r="M360" s="308">
        <f>'3_운전방안(4)'!$N$11</f>
        <v>120</v>
      </c>
      <c r="N360" s="308">
        <f>'3_운전방안(4)'!$N$12</f>
        <v>120</v>
      </c>
      <c r="O360" s="308">
        <f>'3_운전방안(4)'!$N$13</f>
        <v>120</v>
      </c>
      <c r="P360" s="308">
        <f>'3_운전방안(4)'!$N$14</f>
        <v>120</v>
      </c>
      <c r="Q360" s="308">
        <f>'3_운전방안(4)'!$N$15</f>
        <v>120</v>
      </c>
      <c r="R360" s="308">
        <f>'3_운전방안(4)'!$N$16</f>
        <v>120</v>
      </c>
      <c r="S360" s="308">
        <f>'3_운전방안(4)'!$N$17</f>
        <v>120</v>
      </c>
      <c r="T360" s="308">
        <f>'3_운전방안(4)'!$N$18</f>
        <v>120</v>
      </c>
      <c r="U360" s="308">
        <f>'3_운전방안(4)'!$N$19</f>
        <v>120</v>
      </c>
      <c r="V360" s="308">
        <f>'3_운전방안(4)'!$N$20</f>
        <v>120</v>
      </c>
      <c r="W360" s="308">
        <f>'3_운전방안(4)'!$N$21</f>
        <v>120</v>
      </c>
      <c r="X360" s="308">
        <f>'3_운전방안(4)'!$N$22</f>
        <v>120</v>
      </c>
      <c r="Y360" s="308">
        <f>'3_운전방안(4)'!$N$23</f>
        <v>120</v>
      </c>
      <c r="Z360" s="308">
        <f>'3_운전방안(4)'!$N$24</f>
        <v>120</v>
      </c>
      <c r="AA360" s="308">
        <f>'3_운전방안(4)'!$N$25</f>
        <v>120</v>
      </c>
      <c r="AB360" s="308">
        <f>'3_운전방안(4)'!$N$26</f>
        <v>120</v>
      </c>
      <c r="AC360" s="308">
        <f>'3_운전방안(4)'!$N$27</f>
        <v>120</v>
      </c>
      <c r="AD360" s="308">
        <f>'3_운전방안(4)'!$N$28</f>
        <v>120</v>
      </c>
      <c r="AE360" s="308">
        <f>'3_운전방안(4)'!$N$29</f>
        <v>120</v>
      </c>
      <c r="AF360" s="308">
        <f>'3_운전방안(4)'!$N$30</f>
        <v>120</v>
      </c>
      <c r="AG360" s="308">
        <f>'3_운전방안(4)'!$N$31</f>
        <v>120</v>
      </c>
      <c r="AH360" s="308">
        <f>'3_운전방안(4)'!$N$32</f>
        <v>120</v>
      </c>
      <c r="AI360" s="308">
        <f>'3_운전방안(4)'!$N$33</f>
        <v>120</v>
      </c>
      <c r="AJ360" s="308">
        <f>'3_운전방안(4)'!$N$34</f>
        <v>120</v>
      </c>
      <c r="AK360" s="308">
        <f>'3_운전방안(4)'!$N$35</f>
        <v>120</v>
      </c>
      <c r="AL360" s="308">
        <f>'3_운전방안(4)'!$N$36</f>
        <v>120</v>
      </c>
      <c r="AM360" s="308">
        <f>'3_운전방안(4)'!$N$37</f>
        <v>120</v>
      </c>
      <c r="AN360" s="308">
        <f>'3_운전방안(4)'!$N$38</f>
        <v>120</v>
      </c>
      <c r="AO360" s="308">
        <f>'3_운전방안(4)'!$N$39</f>
        <v>120</v>
      </c>
      <c r="AP360" s="308">
        <f>'3_운전방안(4)'!$N$40</f>
        <v>120</v>
      </c>
      <c r="AQ360" s="309">
        <f>'3_운전방안(4)'!$N$41</f>
        <v>120</v>
      </c>
    </row>
    <row r="361" spans="2:43" ht="19.95" customHeight="1" x14ac:dyDescent="0.4">
      <c r="B361" s="296">
        <v>358</v>
      </c>
      <c r="C361" s="297" t="s">
        <v>755</v>
      </c>
      <c r="D361" s="297" t="s">
        <v>756</v>
      </c>
      <c r="E361" s="298" t="s">
        <v>1395</v>
      </c>
      <c r="F361" s="299" t="s">
        <v>2514</v>
      </c>
      <c r="G361" s="305">
        <v>130</v>
      </c>
      <c r="H361" s="306" t="s">
        <v>2587</v>
      </c>
      <c r="I361" s="307">
        <f>'3_운전방안(4)'!$O$7</f>
        <v>130</v>
      </c>
      <c r="J361" s="308">
        <f>'3_운전방안(4)'!$O$8</f>
        <v>130</v>
      </c>
      <c r="K361" s="308">
        <f>'3_운전방안(4)'!$O$9</f>
        <v>130</v>
      </c>
      <c r="L361" s="308">
        <f>'3_운전방안(4)'!$O$10</f>
        <v>130</v>
      </c>
      <c r="M361" s="308">
        <f>'3_운전방안(4)'!$O$11</f>
        <v>130</v>
      </c>
      <c r="N361" s="308">
        <f>'3_운전방안(4)'!$O$12</f>
        <v>130</v>
      </c>
      <c r="O361" s="308">
        <f>'3_운전방안(4)'!$O$13</f>
        <v>130</v>
      </c>
      <c r="P361" s="308">
        <f>'3_운전방안(4)'!$O$14</f>
        <v>130</v>
      </c>
      <c r="Q361" s="308">
        <f>'3_운전방안(4)'!$O$15</f>
        <v>130</v>
      </c>
      <c r="R361" s="308">
        <f>'3_운전방안(4)'!$O$16</f>
        <v>130</v>
      </c>
      <c r="S361" s="308">
        <f>'3_운전방안(4)'!$O$17</f>
        <v>130</v>
      </c>
      <c r="T361" s="308">
        <f>'3_운전방안(4)'!$O$18</f>
        <v>130</v>
      </c>
      <c r="U361" s="308">
        <f>'3_운전방안(4)'!$O$19</f>
        <v>130</v>
      </c>
      <c r="V361" s="308">
        <f>'3_운전방안(4)'!$O$20</f>
        <v>130</v>
      </c>
      <c r="W361" s="308">
        <f>'3_운전방안(4)'!$O$21</f>
        <v>130</v>
      </c>
      <c r="X361" s="308">
        <f>'3_운전방안(4)'!$O$22</f>
        <v>130</v>
      </c>
      <c r="Y361" s="308">
        <f>'3_운전방안(4)'!$O$23</f>
        <v>130</v>
      </c>
      <c r="Z361" s="308">
        <f>'3_운전방안(4)'!$O$24</f>
        <v>130</v>
      </c>
      <c r="AA361" s="308">
        <f>'3_운전방안(4)'!$O$25</f>
        <v>130</v>
      </c>
      <c r="AB361" s="308">
        <f>'3_운전방안(4)'!$O$26</f>
        <v>130</v>
      </c>
      <c r="AC361" s="308">
        <f>'3_운전방안(4)'!$O$27</f>
        <v>130</v>
      </c>
      <c r="AD361" s="308">
        <f>'3_운전방안(4)'!$O$28</f>
        <v>130</v>
      </c>
      <c r="AE361" s="308">
        <f>'3_운전방안(4)'!$O$29</f>
        <v>130</v>
      </c>
      <c r="AF361" s="308">
        <f>'3_운전방안(4)'!$O$30</f>
        <v>130</v>
      </c>
      <c r="AG361" s="308">
        <f>'3_운전방안(4)'!$O$31</f>
        <v>130</v>
      </c>
      <c r="AH361" s="308">
        <f>'3_운전방안(4)'!$O$32</f>
        <v>130</v>
      </c>
      <c r="AI361" s="308">
        <f>'3_운전방안(4)'!$O$33</f>
        <v>130</v>
      </c>
      <c r="AJ361" s="308">
        <f>'3_운전방안(4)'!$O$34</f>
        <v>130</v>
      </c>
      <c r="AK361" s="308">
        <f>'3_운전방안(4)'!$O$35</f>
        <v>130</v>
      </c>
      <c r="AL361" s="308">
        <f>'3_운전방안(4)'!$O$36</f>
        <v>130</v>
      </c>
      <c r="AM361" s="308">
        <f>'3_운전방안(4)'!$O$37</f>
        <v>130</v>
      </c>
      <c r="AN361" s="308">
        <f>'3_운전방안(4)'!$O$38</f>
        <v>130</v>
      </c>
      <c r="AO361" s="308">
        <f>'3_운전방안(4)'!$O$39</f>
        <v>130</v>
      </c>
      <c r="AP361" s="308">
        <f>'3_운전방안(4)'!$O$40</f>
        <v>130</v>
      </c>
      <c r="AQ361" s="309">
        <f>'3_운전방안(4)'!$O$41</f>
        <v>130</v>
      </c>
    </row>
    <row r="362" spans="2:43" ht="31.2" x14ac:dyDescent="0.4">
      <c r="B362" s="296">
        <v>359</v>
      </c>
      <c r="C362" s="297" t="s">
        <v>757</v>
      </c>
      <c r="D362" s="297" t="s">
        <v>758</v>
      </c>
      <c r="E362" s="298" t="s">
        <v>1396</v>
      </c>
      <c r="F362" s="299" t="s">
        <v>2</v>
      </c>
      <c r="G362" s="379">
        <v>20</v>
      </c>
      <c r="H362" s="495" t="s">
        <v>2605</v>
      </c>
      <c r="I362" s="386">
        <v>20</v>
      </c>
      <c r="J362" s="387">
        <v>20</v>
      </c>
      <c r="K362" s="387">
        <v>20</v>
      </c>
      <c r="L362" s="387">
        <v>20</v>
      </c>
      <c r="M362" s="387">
        <v>20</v>
      </c>
      <c r="N362" s="387">
        <v>20</v>
      </c>
      <c r="O362" s="387">
        <v>20</v>
      </c>
      <c r="P362" s="387">
        <v>20</v>
      </c>
      <c r="Q362" s="387">
        <v>20</v>
      </c>
      <c r="R362" s="387">
        <v>20</v>
      </c>
      <c r="S362" s="387">
        <v>20</v>
      </c>
      <c r="T362" s="387">
        <v>20</v>
      </c>
      <c r="U362" s="387">
        <v>20</v>
      </c>
      <c r="V362" s="387">
        <v>20</v>
      </c>
      <c r="W362" s="387">
        <v>20</v>
      </c>
      <c r="X362" s="387">
        <v>20</v>
      </c>
      <c r="Y362" s="387">
        <v>20</v>
      </c>
      <c r="Z362" s="387">
        <v>20</v>
      </c>
      <c r="AA362" s="387">
        <v>20</v>
      </c>
      <c r="AB362" s="387">
        <v>20</v>
      </c>
      <c r="AC362" s="387">
        <v>20</v>
      </c>
      <c r="AD362" s="387">
        <v>20</v>
      </c>
      <c r="AE362" s="387">
        <v>20</v>
      </c>
      <c r="AF362" s="387">
        <v>20</v>
      </c>
      <c r="AG362" s="387">
        <v>20</v>
      </c>
      <c r="AH362" s="387">
        <v>20</v>
      </c>
      <c r="AI362" s="387">
        <v>20</v>
      </c>
      <c r="AJ362" s="387">
        <v>20</v>
      </c>
      <c r="AK362" s="387">
        <v>20</v>
      </c>
      <c r="AL362" s="387">
        <v>20</v>
      </c>
      <c r="AM362" s="387">
        <v>20</v>
      </c>
      <c r="AN362" s="387">
        <v>20</v>
      </c>
      <c r="AO362" s="387">
        <v>20</v>
      </c>
      <c r="AP362" s="387">
        <v>20</v>
      </c>
      <c r="AQ362" s="388">
        <v>20</v>
      </c>
    </row>
    <row r="363" spans="2:43" ht="19.95" customHeight="1" x14ac:dyDescent="0.4">
      <c r="B363" s="296">
        <v>360</v>
      </c>
      <c r="C363" s="297" t="s">
        <v>759</v>
      </c>
      <c r="D363" s="297" t="s">
        <v>227</v>
      </c>
      <c r="E363" s="298" t="s">
        <v>1397</v>
      </c>
      <c r="F363" s="299"/>
      <c r="G363" s="316" t="s">
        <v>1360</v>
      </c>
      <c r="H363" s="306"/>
      <c r="I363" s="281" t="s">
        <v>483</v>
      </c>
      <c r="J363" s="282" t="s">
        <v>483</v>
      </c>
      <c r="K363" s="282" t="s">
        <v>483</v>
      </c>
      <c r="L363" s="282" t="s">
        <v>483</v>
      </c>
      <c r="M363" s="282" t="s">
        <v>483</v>
      </c>
      <c r="N363" s="282" t="s">
        <v>483</v>
      </c>
      <c r="O363" s="282" t="s">
        <v>483</v>
      </c>
      <c r="P363" s="282" t="s">
        <v>483</v>
      </c>
      <c r="Q363" s="282" t="s">
        <v>483</v>
      </c>
      <c r="R363" s="282" t="s">
        <v>483</v>
      </c>
      <c r="S363" s="282" t="s">
        <v>483</v>
      </c>
      <c r="T363" s="282" t="s">
        <v>483</v>
      </c>
      <c r="U363" s="282" t="s">
        <v>483</v>
      </c>
      <c r="V363" s="282" t="s">
        <v>483</v>
      </c>
      <c r="W363" s="282" t="s">
        <v>483</v>
      </c>
      <c r="X363" s="282" t="s">
        <v>483</v>
      </c>
      <c r="Y363" s="282" t="s">
        <v>483</v>
      </c>
      <c r="Z363" s="282" t="s">
        <v>483</v>
      </c>
      <c r="AA363" s="282" t="s">
        <v>483</v>
      </c>
      <c r="AB363" s="282" t="s">
        <v>483</v>
      </c>
      <c r="AC363" s="282" t="s">
        <v>483</v>
      </c>
      <c r="AD363" s="282" t="s">
        <v>483</v>
      </c>
      <c r="AE363" s="282" t="s">
        <v>483</v>
      </c>
      <c r="AF363" s="282" t="s">
        <v>483</v>
      </c>
      <c r="AG363" s="282" t="s">
        <v>483</v>
      </c>
      <c r="AH363" s="282" t="s">
        <v>483</v>
      </c>
      <c r="AI363" s="282" t="s">
        <v>483</v>
      </c>
      <c r="AJ363" s="282" t="s">
        <v>483</v>
      </c>
      <c r="AK363" s="282" t="s">
        <v>483</v>
      </c>
      <c r="AL363" s="282" t="s">
        <v>483</v>
      </c>
      <c r="AM363" s="282" t="s">
        <v>483</v>
      </c>
      <c r="AN363" s="282" t="s">
        <v>483</v>
      </c>
      <c r="AO363" s="282" t="s">
        <v>483</v>
      </c>
      <c r="AP363" s="282" t="s">
        <v>483</v>
      </c>
      <c r="AQ363" s="283" t="s">
        <v>483</v>
      </c>
    </row>
    <row r="364" spans="2:43" ht="19.95" customHeight="1" x14ac:dyDescent="0.4">
      <c r="B364" s="296">
        <v>361</v>
      </c>
      <c r="C364" s="297" t="s">
        <v>760</v>
      </c>
      <c r="D364" s="297" t="s">
        <v>761</v>
      </c>
      <c r="E364" s="298" t="s">
        <v>1398</v>
      </c>
      <c r="F364" s="299" t="s">
        <v>7</v>
      </c>
      <c r="G364" s="543">
        <v>0.5</v>
      </c>
      <c r="H364" s="1018" t="s">
        <v>2613</v>
      </c>
      <c r="I364" s="386">
        <v>0.5</v>
      </c>
      <c r="J364" s="387">
        <v>0.5</v>
      </c>
      <c r="K364" s="387">
        <v>0.5</v>
      </c>
      <c r="L364" s="387">
        <v>0.5</v>
      </c>
      <c r="M364" s="387">
        <v>0.5</v>
      </c>
      <c r="N364" s="387">
        <v>0.5</v>
      </c>
      <c r="O364" s="387">
        <v>0.5</v>
      </c>
      <c r="P364" s="387">
        <v>0.5</v>
      </c>
      <c r="Q364" s="387">
        <v>0.5</v>
      </c>
      <c r="R364" s="387">
        <v>0.5</v>
      </c>
      <c r="S364" s="387">
        <v>0.5</v>
      </c>
      <c r="T364" s="387">
        <v>0.5</v>
      </c>
      <c r="U364" s="387">
        <v>0.5</v>
      </c>
      <c r="V364" s="387">
        <v>0.5</v>
      </c>
      <c r="W364" s="387">
        <v>0.5</v>
      </c>
      <c r="X364" s="387">
        <v>0.5</v>
      </c>
      <c r="Y364" s="387">
        <v>0.5</v>
      </c>
      <c r="Z364" s="387">
        <v>0.5</v>
      </c>
      <c r="AA364" s="387">
        <v>0.5</v>
      </c>
      <c r="AB364" s="387">
        <v>0.5</v>
      </c>
      <c r="AC364" s="387">
        <v>0.5</v>
      </c>
      <c r="AD364" s="387">
        <v>0.5</v>
      </c>
      <c r="AE364" s="387">
        <v>0.5</v>
      </c>
      <c r="AF364" s="387">
        <v>0.5</v>
      </c>
      <c r="AG364" s="387">
        <v>0.5</v>
      </c>
      <c r="AH364" s="387">
        <v>0.5</v>
      </c>
      <c r="AI364" s="387">
        <v>0.5</v>
      </c>
      <c r="AJ364" s="387">
        <v>0.5</v>
      </c>
      <c r="AK364" s="387">
        <v>0.5</v>
      </c>
      <c r="AL364" s="387">
        <v>0.5</v>
      </c>
      <c r="AM364" s="387">
        <v>0.5</v>
      </c>
      <c r="AN364" s="387">
        <v>0.5</v>
      </c>
      <c r="AO364" s="387">
        <v>0.5</v>
      </c>
      <c r="AP364" s="387">
        <v>0.5</v>
      </c>
      <c r="AQ364" s="388">
        <v>0.5</v>
      </c>
    </row>
    <row r="365" spans="2:43" ht="19.95" customHeight="1" x14ac:dyDescent="0.4">
      <c r="B365" s="296">
        <v>362</v>
      </c>
      <c r="C365" s="297" t="s">
        <v>762</v>
      </c>
      <c r="D365" s="297" t="s">
        <v>763</v>
      </c>
      <c r="E365" s="298" t="s">
        <v>1399</v>
      </c>
      <c r="F365" s="299" t="s">
        <v>7</v>
      </c>
      <c r="G365" s="543">
        <v>10</v>
      </c>
      <c r="H365" s="1019"/>
      <c r="I365" s="386">
        <v>10</v>
      </c>
      <c r="J365" s="387">
        <v>10</v>
      </c>
      <c r="K365" s="387">
        <v>10</v>
      </c>
      <c r="L365" s="387">
        <v>10</v>
      </c>
      <c r="M365" s="387">
        <v>10</v>
      </c>
      <c r="N365" s="387">
        <v>10</v>
      </c>
      <c r="O365" s="387">
        <v>10</v>
      </c>
      <c r="P365" s="387">
        <v>10</v>
      </c>
      <c r="Q365" s="387">
        <v>10</v>
      </c>
      <c r="R365" s="387">
        <v>10</v>
      </c>
      <c r="S365" s="387">
        <v>10</v>
      </c>
      <c r="T365" s="387">
        <v>10</v>
      </c>
      <c r="U365" s="387">
        <v>10</v>
      </c>
      <c r="V365" s="387">
        <v>10</v>
      </c>
      <c r="W365" s="387">
        <v>10</v>
      </c>
      <c r="X365" s="387">
        <v>10</v>
      </c>
      <c r="Y365" s="387">
        <v>10</v>
      </c>
      <c r="Z365" s="387">
        <v>10</v>
      </c>
      <c r="AA365" s="387">
        <v>10</v>
      </c>
      <c r="AB365" s="387">
        <v>10</v>
      </c>
      <c r="AC365" s="387">
        <v>10</v>
      </c>
      <c r="AD365" s="387">
        <v>10</v>
      </c>
      <c r="AE365" s="387">
        <v>10</v>
      </c>
      <c r="AF365" s="387">
        <v>10</v>
      </c>
      <c r="AG365" s="387">
        <v>10</v>
      </c>
      <c r="AH365" s="387">
        <v>10</v>
      </c>
      <c r="AI365" s="387">
        <v>10</v>
      </c>
      <c r="AJ365" s="387">
        <v>10</v>
      </c>
      <c r="AK365" s="387">
        <v>10</v>
      </c>
      <c r="AL365" s="387">
        <v>10</v>
      </c>
      <c r="AM365" s="387">
        <v>10</v>
      </c>
      <c r="AN365" s="387">
        <v>10</v>
      </c>
      <c r="AO365" s="387">
        <v>10</v>
      </c>
      <c r="AP365" s="387">
        <v>10</v>
      </c>
      <c r="AQ365" s="388">
        <v>10</v>
      </c>
    </row>
    <row r="366" spans="2:43" ht="35.4" thickBot="1" x14ac:dyDescent="0.45">
      <c r="B366" s="320">
        <v>363</v>
      </c>
      <c r="C366" s="321" t="s">
        <v>764</v>
      </c>
      <c r="D366" s="321" t="s">
        <v>765</v>
      </c>
      <c r="E366" s="322" t="s">
        <v>1400</v>
      </c>
      <c r="F366" s="323"/>
      <c r="G366" s="335" t="s">
        <v>766</v>
      </c>
      <c r="H366" s="605" t="s">
        <v>2606</v>
      </c>
      <c r="I366" s="371" t="s">
        <v>766</v>
      </c>
      <c r="J366" s="372" t="s">
        <v>766</v>
      </c>
      <c r="K366" s="372" t="s">
        <v>766</v>
      </c>
      <c r="L366" s="372" t="s">
        <v>766</v>
      </c>
      <c r="M366" s="372" t="s">
        <v>766</v>
      </c>
      <c r="N366" s="372" t="s">
        <v>766</v>
      </c>
      <c r="O366" s="372" t="s">
        <v>766</v>
      </c>
      <c r="P366" s="372" t="s">
        <v>766</v>
      </c>
      <c r="Q366" s="372" t="s">
        <v>766</v>
      </c>
      <c r="R366" s="372" t="s">
        <v>766</v>
      </c>
      <c r="S366" s="372" t="s">
        <v>766</v>
      </c>
      <c r="T366" s="372" t="s">
        <v>766</v>
      </c>
      <c r="U366" s="372" t="s">
        <v>766</v>
      </c>
      <c r="V366" s="372" t="s">
        <v>766</v>
      </c>
      <c r="W366" s="372" t="s">
        <v>766</v>
      </c>
      <c r="X366" s="372" t="s">
        <v>766</v>
      </c>
      <c r="Y366" s="372" t="s">
        <v>766</v>
      </c>
      <c r="Z366" s="372" t="s">
        <v>766</v>
      </c>
      <c r="AA366" s="372" t="s">
        <v>766</v>
      </c>
      <c r="AB366" s="372" t="s">
        <v>766</v>
      </c>
      <c r="AC366" s="372" t="s">
        <v>766</v>
      </c>
      <c r="AD366" s="372" t="s">
        <v>766</v>
      </c>
      <c r="AE366" s="372" t="s">
        <v>766</v>
      </c>
      <c r="AF366" s="372" t="s">
        <v>766</v>
      </c>
      <c r="AG366" s="372" t="s">
        <v>766</v>
      </c>
      <c r="AH366" s="372" t="s">
        <v>766</v>
      </c>
      <c r="AI366" s="372" t="s">
        <v>766</v>
      </c>
      <c r="AJ366" s="372" t="s">
        <v>766</v>
      </c>
      <c r="AK366" s="372" t="s">
        <v>766</v>
      </c>
      <c r="AL366" s="372" t="s">
        <v>766</v>
      </c>
      <c r="AM366" s="372" t="s">
        <v>766</v>
      </c>
      <c r="AN366" s="372" t="s">
        <v>766</v>
      </c>
      <c r="AO366" s="372" t="s">
        <v>766</v>
      </c>
      <c r="AP366" s="372" t="s">
        <v>766</v>
      </c>
      <c r="AQ366" s="373" t="s">
        <v>766</v>
      </c>
    </row>
    <row r="367" spans="2:43" ht="19.95" customHeight="1" x14ac:dyDescent="0.4">
      <c r="B367" s="290">
        <v>364</v>
      </c>
      <c r="C367" s="291" t="s">
        <v>767</v>
      </c>
      <c r="D367" s="291" t="s">
        <v>768</v>
      </c>
      <c r="E367" s="292" t="s">
        <v>1401</v>
      </c>
      <c r="F367" s="293" t="s">
        <v>7</v>
      </c>
      <c r="G367" s="294">
        <v>0.5</v>
      </c>
      <c r="H367" s="1010" t="s">
        <v>2523</v>
      </c>
      <c r="I367" s="278">
        <v>0.5</v>
      </c>
      <c r="J367" s="279">
        <v>0.5</v>
      </c>
      <c r="K367" s="279">
        <v>0.5</v>
      </c>
      <c r="L367" s="279">
        <v>0.5</v>
      </c>
      <c r="M367" s="279">
        <v>0.5</v>
      </c>
      <c r="N367" s="279">
        <v>0.5</v>
      </c>
      <c r="O367" s="279">
        <v>0.5</v>
      </c>
      <c r="P367" s="279">
        <v>0.5</v>
      </c>
      <c r="Q367" s="279">
        <v>0.5</v>
      </c>
      <c r="R367" s="279">
        <v>0.5</v>
      </c>
      <c r="S367" s="279">
        <v>0.5</v>
      </c>
      <c r="T367" s="279">
        <v>0.5</v>
      </c>
      <c r="U367" s="279">
        <v>0.5</v>
      </c>
      <c r="V367" s="279">
        <v>0.5</v>
      </c>
      <c r="W367" s="279">
        <v>0.5</v>
      </c>
      <c r="X367" s="279">
        <v>0.5</v>
      </c>
      <c r="Y367" s="279">
        <v>0.5</v>
      </c>
      <c r="Z367" s="279">
        <v>0.5</v>
      </c>
      <c r="AA367" s="279">
        <v>0.5</v>
      </c>
      <c r="AB367" s="279">
        <v>0.5</v>
      </c>
      <c r="AC367" s="279">
        <v>0.5</v>
      </c>
      <c r="AD367" s="279">
        <v>0.5</v>
      </c>
      <c r="AE367" s="279">
        <v>0.5</v>
      </c>
      <c r="AF367" s="279">
        <v>0.5</v>
      </c>
      <c r="AG367" s="279">
        <v>0.5</v>
      </c>
      <c r="AH367" s="279">
        <v>0.5</v>
      </c>
      <c r="AI367" s="279">
        <v>0.5</v>
      </c>
      <c r="AJ367" s="279">
        <v>0.5</v>
      </c>
      <c r="AK367" s="279">
        <v>0.5</v>
      </c>
      <c r="AL367" s="279">
        <v>0.5</v>
      </c>
      <c r="AM367" s="279">
        <v>0.5</v>
      </c>
      <c r="AN367" s="279">
        <v>0.5</v>
      </c>
      <c r="AO367" s="279">
        <v>0.5</v>
      </c>
      <c r="AP367" s="279">
        <v>0.5</v>
      </c>
      <c r="AQ367" s="280">
        <v>0.5</v>
      </c>
    </row>
    <row r="368" spans="2:43" ht="19.95" customHeight="1" x14ac:dyDescent="0.4">
      <c r="B368" s="296">
        <v>365</v>
      </c>
      <c r="C368" s="297" t="s">
        <v>769</v>
      </c>
      <c r="D368" s="297" t="s">
        <v>770</v>
      </c>
      <c r="E368" s="298" t="s">
        <v>1402</v>
      </c>
      <c r="F368" s="299" t="s">
        <v>7</v>
      </c>
      <c r="G368" s="379">
        <v>30</v>
      </c>
      <c r="H368" s="1011"/>
      <c r="I368" s="386">
        <v>30</v>
      </c>
      <c r="J368" s="387">
        <v>30</v>
      </c>
      <c r="K368" s="387">
        <v>30</v>
      </c>
      <c r="L368" s="387">
        <v>30</v>
      </c>
      <c r="M368" s="387">
        <v>30</v>
      </c>
      <c r="N368" s="387">
        <v>30</v>
      </c>
      <c r="O368" s="387">
        <v>30</v>
      </c>
      <c r="P368" s="387">
        <v>30</v>
      </c>
      <c r="Q368" s="387">
        <v>30</v>
      </c>
      <c r="R368" s="387">
        <v>30</v>
      </c>
      <c r="S368" s="387">
        <v>30</v>
      </c>
      <c r="T368" s="387">
        <v>30</v>
      </c>
      <c r="U368" s="387">
        <v>30</v>
      </c>
      <c r="V368" s="387">
        <v>30</v>
      </c>
      <c r="W368" s="387">
        <v>30</v>
      </c>
      <c r="X368" s="387">
        <v>30</v>
      </c>
      <c r="Y368" s="387">
        <v>30</v>
      </c>
      <c r="Z368" s="387">
        <v>30</v>
      </c>
      <c r="AA368" s="387">
        <v>30</v>
      </c>
      <c r="AB368" s="387">
        <v>30</v>
      </c>
      <c r="AC368" s="387">
        <v>30</v>
      </c>
      <c r="AD368" s="387">
        <v>30</v>
      </c>
      <c r="AE368" s="387">
        <v>30</v>
      </c>
      <c r="AF368" s="387">
        <v>30</v>
      </c>
      <c r="AG368" s="387">
        <v>30</v>
      </c>
      <c r="AH368" s="387">
        <v>30</v>
      </c>
      <c r="AI368" s="387">
        <v>30</v>
      </c>
      <c r="AJ368" s="387">
        <v>30</v>
      </c>
      <c r="AK368" s="387">
        <v>30</v>
      </c>
      <c r="AL368" s="387">
        <v>30</v>
      </c>
      <c r="AM368" s="387">
        <v>30</v>
      </c>
      <c r="AN368" s="387">
        <v>30</v>
      </c>
      <c r="AO368" s="387">
        <v>30</v>
      </c>
      <c r="AP368" s="387">
        <v>30</v>
      </c>
      <c r="AQ368" s="388">
        <v>30</v>
      </c>
    </row>
    <row r="369" spans="2:43" ht="19.95" customHeight="1" x14ac:dyDescent="0.4">
      <c r="B369" s="296">
        <v>366</v>
      </c>
      <c r="C369" s="297" t="s">
        <v>771</v>
      </c>
      <c r="D369" s="297" t="s">
        <v>407</v>
      </c>
      <c r="E369" s="298" t="s">
        <v>1403</v>
      </c>
      <c r="F369" s="299"/>
      <c r="G369" s="316" t="s">
        <v>408</v>
      </c>
      <c r="H369" s="1011"/>
      <c r="I369" s="368" t="s">
        <v>2740</v>
      </c>
      <c r="J369" s="369" t="s">
        <v>2740</v>
      </c>
      <c r="K369" s="369" t="s">
        <v>2740</v>
      </c>
      <c r="L369" s="369" t="s">
        <v>2740</v>
      </c>
      <c r="M369" s="369" t="s">
        <v>2740</v>
      </c>
      <c r="N369" s="369" t="s">
        <v>2740</v>
      </c>
      <c r="O369" s="369" t="s">
        <v>2740</v>
      </c>
      <c r="P369" s="369" t="s">
        <v>2740</v>
      </c>
      <c r="Q369" s="369" t="s">
        <v>2740</v>
      </c>
      <c r="R369" s="369" t="s">
        <v>2740</v>
      </c>
      <c r="S369" s="369" t="s">
        <v>2740</v>
      </c>
      <c r="T369" s="369" t="s">
        <v>2740</v>
      </c>
      <c r="U369" s="369" t="s">
        <v>2740</v>
      </c>
      <c r="V369" s="369" t="s">
        <v>2740</v>
      </c>
      <c r="W369" s="369" t="s">
        <v>2740</v>
      </c>
      <c r="X369" s="369" t="s">
        <v>2740</v>
      </c>
      <c r="Y369" s="369" t="s">
        <v>2740</v>
      </c>
      <c r="Z369" s="369" t="s">
        <v>2740</v>
      </c>
      <c r="AA369" s="369" t="s">
        <v>2740</v>
      </c>
      <c r="AB369" s="369" t="s">
        <v>2740</v>
      </c>
      <c r="AC369" s="369" t="s">
        <v>2740</v>
      </c>
      <c r="AD369" s="369" t="s">
        <v>2740</v>
      </c>
      <c r="AE369" s="369" t="s">
        <v>2740</v>
      </c>
      <c r="AF369" s="369" t="s">
        <v>2740</v>
      </c>
      <c r="AG369" s="369" t="s">
        <v>2740</v>
      </c>
      <c r="AH369" s="369" t="s">
        <v>2740</v>
      </c>
      <c r="AI369" s="369" t="s">
        <v>2740</v>
      </c>
      <c r="AJ369" s="369" t="s">
        <v>2740</v>
      </c>
      <c r="AK369" s="369" t="s">
        <v>2740</v>
      </c>
      <c r="AL369" s="369" t="s">
        <v>2740</v>
      </c>
      <c r="AM369" s="369" t="s">
        <v>2740</v>
      </c>
      <c r="AN369" s="369" t="s">
        <v>2740</v>
      </c>
      <c r="AO369" s="369" t="s">
        <v>2740</v>
      </c>
      <c r="AP369" s="369" t="s">
        <v>2740</v>
      </c>
      <c r="AQ369" s="370" t="s">
        <v>2740</v>
      </c>
    </row>
    <row r="370" spans="2:43" ht="19.95" customHeight="1" x14ac:dyDescent="0.4">
      <c r="B370" s="296">
        <v>367</v>
      </c>
      <c r="C370" s="297" t="s">
        <v>772</v>
      </c>
      <c r="D370" s="297" t="s">
        <v>773</v>
      </c>
      <c r="E370" s="298" t="s">
        <v>1404</v>
      </c>
      <c r="F370" s="299" t="s">
        <v>25</v>
      </c>
      <c r="G370" s="510">
        <v>0</v>
      </c>
      <c r="H370" s="1011"/>
      <c r="I370" s="281">
        <v>0</v>
      </c>
      <c r="J370" s="282">
        <v>0</v>
      </c>
      <c r="K370" s="282">
        <v>0</v>
      </c>
      <c r="L370" s="282">
        <v>0</v>
      </c>
      <c r="M370" s="282">
        <v>0</v>
      </c>
      <c r="N370" s="282">
        <v>0</v>
      </c>
      <c r="O370" s="282">
        <v>0</v>
      </c>
      <c r="P370" s="282">
        <v>0</v>
      </c>
      <c r="Q370" s="282">
        <v>0</v>
      </c>
      <c r="R370" s="282">
        <v>0</v>
      </c>
      <c r="S370" s="282">
        <v>0</v>
      </c>
      <c r="T370" s="282">
        <v>0</v>
      </c>
      <c r="U370" s="282">
        <v>0</v>
      </c>
      <c r="V370" s="282">
        <v>0</v>
      </c>
      <c r="W370" s="282">
        <v>0</v>
      </c>
      <c r="X370" s="282">
        <v>0</v>
      </c>
      <c r="Y370" s="282">
        <v>0</v>
      </c>
      <c r="Z370" s="282">
        <v>0</v>
      </c>
      <c r="AA370" s="282">
        <v>0</v>
      </c>
      <c r="AB370" s="282">
        <v>0</v>
      </c>
      <c r="AC370" s="282">
        <v>0</v>
      </c>
      <c r="AD370" s="282">
        <v>0</v>
      </c>
      <c r="AE370" s="282">
        <v>0</v>
      </c>
      <c r="AF370" s="282">
        <v>0</v>
      </c>
      <c r="AG370" s="282">
        <v>0</v>
      </c>
      <c r="AH370" s="282">
        <v>0</v>
      </c>
      <c r="AI370" s="282">
        <v>0</v>
      </c>
      <c r="AJ370" s="282">
        <v>0</v>
      </c>
      <c r="AK370" s="282">
        <v>0</v>
      </c>
      <c r="AL370" s="282">
        <v>0</v>
      </c>
      <c r="AM370" s="282">
        <v>0</v>
      </c>
      <c r="AN370" s="282">
        <v>0</v>
      </c>
      <c r="AO370" s="282">
        <v>0</v>
      </c>
      <c r="AP370" s="282">
        <v>0</v>
      </c>
      <c r="AQ370" s="283">
        <v>0</v>
      </c>
    </row>
    <row r="371" spans="2:43" ht="19.95" customHeight="1" x14ac:dyDescent="0.4">
      <c r="B371" s="296">
        <v>368</v>
      </c>
      <c r="C371" s="297" t="s">
        <v>774</v>
      </c>
      <c r="D371" s="297" t="s">
        <v>775</v>
      </c>
      <c r="E371" s="298" t="s">
        <v>1405</v>
      </c>
      <c r="F371" s="299" t="s">
        <v>25</v>
      </c>
      <c r="G371" s="510">
        <v>0</v>
      </c>
      <c r="H371" s="1011"/>
      <c r="I371" s="281">
        <v>0</v>
      </c>
      <c r="J371" s="282">
        <v>0</v>
      </c>
      <c r="K371" s="282">
        <v>0</v>
      </c>
      <c r="L371" s="282">
        <v>0</v>
      </c>
      <c r="M371" s="282">
        <v>0</v>
      </c>
      <c r="N371" s="282">
        <v>0</v>
      </c>
      <c r="O371" s="282">
        <v>0</v>
      </c>
      <c r="P371" s="282">
        <v>0</v>
      </c>
      <c r="Q371" s="282">
        <v>0</v>
      </c>
      <c r="R371" s="282">
        <v>0</v>
      </c>
      <c r="S371" s="282">
        <v>0</v>
      </c>
      <c r="T371" s="282">
        <v>0</v>
      </c>
      <c r="U371" s="282">
        <v>0</v>
      </c>
      <c r="V371" s="282">
        <v>0</v>
      </c>
      <c r="W371" s="282">
        <v>0</v>
      </c>
      <c r="X371" s="282">
        <v>0</v>
      </c>
      <c r="Y371" s="282">
        <v>0</v>
      </c>
      <c r="Z371" s="282">
        <v>0</v>
      </c>
      <c r="AA371" s="282">
        <v>0</v>
      </c>
      <c r="AB371" s="282">
        <v>0</v>
      </c>
      <c r="AC371" s="282">
        <v>0</v>
      </c>
      <c r="AD371" s="282">
        <v>0</v>
      </c>
      <c r="AE371" s="282">
        <v>0</v>
      </c>
      <c r="AF371" s="282">
        <v>0</v>
      </c>
      <c r="AG371" s="282">
        <v>0</v>
      </c>
      <c r="AH371" s="282">
        <v>0</v>
      </c>
      <c r="AI371" s="282">
        <v>0</v>
      </c>
      <c r="AJ371" s="282">
        <v>0</v>
      </c>
      <c r="AK371" s="282">
        <v>0</v>
      </c>
      <c r="AL371" s="282">
        <v>0</v>
      </c>
      <c r="AM371" s="282">
        <v>0</v>
      </c>
      <c r="AN371" s="282">
        <v>0</v>
      </c>
      <c r="AO371" s="282">
        <v>0</v>
      </c>
      <c r="AP371" s="282">
        <v>0</v>
      </c>
      <c r="AQ371" s="283">
        <v>0</v>
      </c>
    </row>
    <row r="372" spans="2:43" ht="19.95" customHeight="1" x14ac:dyDescent="0.4">
      <c r="B372" s="296">
        <v>369</v>
      </c>
      <c r="C372" s="297" t="s">
        <v>776</v>
      </c>
      <c r="D372" s="297" t="s">
        <v>777</v>
      </c>
      <c r="E372" s="298" t="s">
        <v>1406</v>
      </c>
      <c r="F372" s="299" t="s">
        <v>25</v>
      </c>
      <c r="G372" s="510">
        <v>0</v>
      </c>
      <c r="H372" s="1011"/>
      <c r="I372" s="281">
        <v>0</v>
      </c>
      <c r="J372" s="282">
        <v>0</v>
      </c>
      <c r="K372" s="282">
        <v>0</v>
      </c>
      <c r="L372" s="282">
        <v>0</v>
      </c>
      <c r="M372" s="282">
        <v>0</v>
      </c>
      <c r="N372" s="282">
        <v>0</v>
      </c>
      <c r="O372" s="282">
        <v>0</v>
      </c>
      <c r="P372" s="282">
        <v>0</v>
      </c>
      <c r="Q372" s="282">
        <v>0</v>
      </c>
      <c r="R372" s="282">
        <v>0</v>
      </c>
      <c r="S372" s="282">
        <v>0</v>
      </c>
      <c r="T372" s="282">
        <v>0</v>
      </c>
      <c r="U372" s="282">
        <v>0</v>
      </c>
      <c r="V372" s="282">
        <v>0</v>
      </c>
      <c r="W372" s="282">
        <v>0</v>
      </c>
      <c r="X372" s="282">
        <v>0</v>
      </c>
      <c r="Y372" s="282">
        <v>0</v>
      </c>
      <c r="Z372" s="282">
        <v>0</v>
      </c>
      <c r="AA372" s="282">
        <v>0</v>
      </c>
      <c r="AB372" s="282">
        <v>0</v>
      </c>
      <c r="AC372" s="282">
        <v>0</v>
      </c>
      <c r="AD372" s="282">
        <v>0</v>
      </c>
      <c r="AE372" s="282">
        <v>0</v>
      </c>
      <c r="AF372" s="282">
        <v>0</v>
      </c>
      <c r="AG372" s="282">
        <v>0</v>
      </c>
      <c r="AH372" s="282">
        <v>0</v>
      </c>
      <c r="AI372" s="282">
        <v>0</v>
      </c>
      <c r="AJ372" s="282">
        <v>0</v>
      </c>
      <c r="AK372" s="282">
        <v>0</v>
      </c>
      <c r="AL372" s="282">
        <v>0</v>
      </c>
      <c r="AM372" s="282">
        <v>0</v>
      </c>
      <c r="AN372" s="282">
        <v>0</v>
      </c>
      <c r="AO372" s="282">
        <v>0</v>
      </c>
      <c r="AP372" s="282">
        <v>0</v>
      </c>
      <c r="AQ372" s="283">
        <v>0</v>
      </c>
    </row>
    <row r="373" spans="2:43" ht="19.95" customHeight="1" x14ac:dyDescent="0.4">
      <c r="B373" s="296">
        <v>370</v>
      </c>
      <c r="C373" s="297" t="s">
        <v>778</v>
      </c>
      <c r="D373" s="297" t="s">
        <v>779</v>
      </c>
      <c r="E373" s="298" t="s">
        <v>1407</v>
      </c>
      <c r="F373" s="299" t="s">
        <v>25</v>
      </c>
      <c r="G373" s="510">
        <v>0</v>
      </c>
      <c r="H373" s="1011"/>
      <c r="I373" s="281">
        <v>0</v>
      </c>
      <c r="J373" s="282">
        <v>0</v>
      </c>
      <c r="K373" s="282">
        <v>0</v>
      </c>
      <c r="L373" s="282">
        <v>0</v>
      </c>
      <c r="M373" s="282">
        <v>0</v>
      </c>
      <c r="N373" s="282">
        <v>0</v>
      </c>
      <c r="O373" s="282">
        <v>0</v>
      </c>
      <c r="P373" s="282">
        <v>0</v>
      </c>
      <c r="Q373" s="282">
        <v>0</v>
      </c>
      <c r="R373" s="282">
        <v>0</v>
      </c>
      <c r="S373" s="282">
        <v>0</v>
      </c>
      <c r="T373" s="282">
        <v>0</v>
      </c>
      <c r="U373" s="282">
        <v>0</v>
      </c>
      <c r="V373" s="282">
        <v>0</v>
      </c>
      <c r="W373" s="282">
        <v>0</v>
      </c>
      <c r="X373" s="282">
        <v>0</v>
      </c>
      <c r="Y373" s="282">
        <v>0</v>
      </c>
      <c r="Z373" s="282">
        <v>0</v>
      </c>
      <c r="AA373" s="282">
        <v>0</v>
      </c>
      <c r="AB373" s="282">
        <v>0</v>
      </c>
      <c r="AC373" s="282">
        <v>0</v>
      </c>
      <c r="AD373" s="282">
        <v>0</v>
      </c>
      <c r="AE373" s="282">
        <v>0</v>
      </c>
      <c r="AF373" s="282">
        <v>0</v>
      </c>
      <c r="AG373" s="282">
        <v>0</v>
      </c>
      <c r="AH373" s="282">
        <v>0</v>
      </c>
      <c r="AI373" s="282">
        <v>0</v>
      </c>
      <c r="AJ373" s="282">
        <v>0</v>
      </c>
      <c r="AK373" s="282">
        <v>0</v>
      </c>
      <c r="AL373" s="282">
        <v>0</v>
      </c>
      <c r="AM373" s="282">
        <v>0</v>
      </c>
      <c r="AN373" s="282">
        <v>0</v>
      </c>
      <c r="AO373" s="282">
        <v>0</v>
      </c>
      <c r="AP373" s="282">
        <v>0</v>
      </c>
      <c r="AQ373" s="283">
        <v>0</v>
      </c>
    </row>
    <row r="374" spans="2:43" ht="19.95" customHeight="1" x14ac:dyDescent="0.4">
      <c r="B374" s="296">
        <v>371</v>
      </c>
      <c r="C374" s="297" t="s">
        <v>780</v>
      </c>
      <c r="D374" s="297" t="s">
        <v>781</v>
      </c>
      <c r="E374" s="298" t="s">
        <v>1408</v>
      </c>
      <c r="F374" s="299" t="s">
        <v>25</v>
      </c>
      <c r="G374" s="510">
        <v>0</v>
      </c>
      <c r="H374" s="1011"/>
      <c r="I374" s="281">
        <v>0</v>
      </c>
      <c r="J374" s="282">
        <v>0</v>
      </c>
      <c r="K374" s="282">
        <v>0</v>
      </c>
      <c r="L374" s="282">
        <v>0</v>
      </c>
      <c r="M374" s="282">
        <v>0</v>
      </c>
      <c r="N374" s="282">
        <v>0</v>
      </c>
      <c r="O374" s="282">
        <v>0</v>
      </c>
      <c r="P374" s="282">
        <v>0</v>
      </c>
      <c r="Q374" s="282">
        <v>0</v>
      </c>
      <c r="R374" s="282">
        <v>0</v>
      </c>
      <c r="S374" s="282">
        <v>0</v>
      </c>
      <c r="T374" s="282">
        <v>0</v>
      </c>
      <c r="U374" s="282">
        <v>0</v>
      </c>
      <c r="V374" s="282">
        <v>0</v>
      </c>
      <c r="W374" s="282">
        <v>0</v>
      </c>
      <c r="X374" s="282">
        <v>0</v>
      </c>
      <c r="Y374" s="282">
        <v>0</v>
      </c>
      <c r="Z374" s="282">
        <v>0</v>
      </c>
      <c r="AA374" s="282">
        <v>0</v>
      </c>
      <c r="AB374" s="282">
        <v>0</v>
      </c>
      <c r="AC374" s="282">
        <v>0</v>
      </c>
      <c r="AD374" s="282">
        <v>0</v>
      </c>
      <c r="AE374" s="282">
        <v>0</v>
      </c>
      <c r="AF374" s="282">
        <v>0</v>
      </c>
      <c r="AG374" s="282">
        <v>0</v>
      </c>
      <c r="AH374" s="282">
        <v>0</v>
      </c>
      <c r="AI374" s="282">
        <v>0</v>
      </c>
      <c r="AJ374" s="282">
        <v>0</v>
      </c>
      <c r="AK374" s="282">
        <v>0</v>
      </c>
      <c r="AL374" s="282">
        <v>0</v>
      </c>
      <c r="AM374" s="282">
        <v>0</v>
      </c>
      <c r="AN374" s="282">
        <v>0</v>
      </c>
      <c r="AO374" s="282">
        <v>0</v>
      </c>
      <c r="AP374" s="282">
        <v>0</v>
      </c>
      <c r="AQ374" s="283">
        <v>0</v>
      </c>
    </row>
    <row r="375" spans="2:43" ht="19.95" customHeight="1" x14ac:dyDescent="0.4">
      <c r="B375" s="296">
        <v>372</v>
      </c>
      <c r="C375" s="297" t="s">
        <v>782</v>
      </c>
      <c r="D375" s="297" t="s">
        <v>783</v>
      </c>
      <c r="E375" s="298" t="s">
        <v>1409</v>
      </c>
      <c r="F375" s="299" t="s">
        <v>25</v>
      </c>
      <c r="G375" s="510">
        <v>0</v>
      </c>
      <c r="H375" s="1011"/>
      <c r="I375" s="281">
        <v>0</v>
      </c>
      <c r="J375" s="282">
        <v>0</v>
      </c>
      <c r="K375" s="282">
        <v>0</v>
      </c>
      <c r="L375" s="282">
        <v>0</v>
      </c>
      <c r="M375" s="282">
        <v>0</v>
      </c>
      <c r="N375" s="282">
        <v>0</v>
      </c>
      <c r="O375" s="282">
        <v>0</v>
      </c>
      <c r="P375" s="282">
        <v>0</v>
      </c>
      <c r="Q375" s="282">
        <v>0</v>
      </c>
      <c r="R375" s="282">
        <v>0</v>
      </c>
      <c r="S375" s="282">
        <v>0</v>
      </c>
      <c r="T375" s="282">
        <v>0</v>
      </c>
      <c r="U375" s="282">
        <v>0</v>
      </c>
      <c r="V375" s="282">
        <v>0</v>
      </c>
      <c r="W375" s="282">
        <v>0</v>
      </c>
      <c r="X375" s="282">
        <v>0</v>
      </c>
      <c r="Y375" s="282">
        <v>0</v>
      </c>
      <c r="Z375" s="282">
        <v>0</v>
      </c>
      <c r="AA375" s="282">
        <v>0</v>
      </c>
      <c r="AB375" s="282">
        <v>0</v>
      </c>
      <c r="AC375" s="282">
        <v>0</v>
      </c>
      <c r="AD375" s="282">
        <v>0</v>
      </c>
      <c r="AE375" s="282">
        <v>0</v>
      </c>
      <c r="AF375" s="282">
        <v>0</v>
      </c>
      <c r="AG375" s="282">
        <v>0</v>
      </c>
      <c r="AH375" s="282">
        <v>0</v>
      </c>
      <c r="AI375" s="282">
        <v>0</v>
      </c>
      <c r="AJ375" s="282">
        <v>0</v>
      </c>
      <c r="AK375" s="282">
        <v>0</v>
      </c>
      <c r="AL375" s="282">
        <v>0</v>
      </c>
      <c r="AM375" s="282">
        <v>0</v>
      </c>
      <c r="AN375" s="282">
        <v>0</v>
      </c>
      <c r="AO375" s="282">
        <v>0</v>
      </c>
      <c r="AP375" s="282">
        <v>0</v>
      </c>
      <c r="AQ375" s="283">
        <v>0</v>
      </c>
    </row>
    <row r="376" spans="2:43" ht="19.95" customHeight="1" thickBot="1" x14ac:dyDescent="0.45">
      <c r="B376" s="320">
        <v>373</v>
      </c>
      <c r="C376" s="321" t="s">
        <v>784</v>
      </c>
      <c r="D376" s="321" t="s">
        <v>785</v>
      </c>
      <c r="E376" s="322" t="s">
        <v>1410</v>
      </c>
      <c r="F376" s="323" t="s">
        <v>25</v>
      </c>
      <c r="G376" s="541">
        <v>0</v>
      </c>
      <c r="H376" s="1012"/>
      <c r="I376" s="371">
        <v>0</v>
      </c>
      <c r="J376" s="372">
        <v>0</v>
      </c>
      <c r="K376" s="372">
        <v>0</v>
      </c>
      <c r="L376" s="372">
        <v>0</v>
      </c>
      <c r="M376" s="372">
        <v>0</v>
      </c>
      <c r="N376" s="372">
        <v>0</v>
      </c>
      <c r="O376" s="372">
        <v>0</v>
      </c>
      <c r="P376" s="372">
        <v>0</v>
      </c>
      <c r="Q376" s="372">
        <v>0</v>
      </c>
      <c r="R376" s="372">
        <v>0</v>
      </c>
      <c r="S376" s="372">
        <v>0</v>
      </c>
      <c r="T376" s="372">
        <v>0</v>
      </c>
      <c r="U376" s="372">
        <v>0</v>
      </c>
      <c r="V376" s="372">
        <v>0</v>
      </c>
      <c r="W376" s="372">
        <v>0</v>
      </c>
      <c r="X376" s="372">
        <v>0</v>
      </c>
      <c r="Y376" s="372">
        <v>0</v>
      </c>
      <c r="Z376" s="372">
        <v>0</v>
      </c>
      <c r="AA376" s="372">
        <v>0</v>
      </c>
      <c r="AB376" s="372">
        <v>0</v>
      </c>
      <c r="AC376" s="372">
        <v>0</v>
      </c>
      <c r="AD376" s="372">
        <v>0</v>
      </c>
      <c r="AE376" s="372">
        <v>0</v>
      </c>
      <c r="AF376" s="372">
        <v>0</v>
      </c>
      <c r="AG376" s="372">
        <v>0</v>
      </c>
      <c r="AH376" s="372">
        <v>0</v>
      </c>
      <c r="AI376" s="372">
        <v>0</v>
      </c>
      <c r="AJ376" s="372">
        <v>0</v>
      </c>
      <c r="AK376" s="372">
        <v>0</v>
      </c>
      <c r="AL376" s="372">
        <v>0</v>
      </c>
      <c r="AM376" s="372">
        <v>0</v>
      </c>
      <c r="AN376" s="372">
        <v>0</v>
      </c>
      <c r="AO376" s="372">
        <v>0</v>
      </c>
      <c r="AP376" s="372">
        <v>0</v>
      </c>
      <c r="AQ376" s="373">
        <v>0</v>
      </c>
    </row>
    <row r="377" spans="2:43" ht="25.05" customHeight="1" x14ac:dyDescent="0.4">
      <c r="B377" s="290">
        <v>374</v>
      </c>
      <c r="C377" s="291" t="s">
        <v>786</v>
      </c>
      <c r="D377" s="291" t="s">
        <v>787</v>
      </c>
      <c r="E377" s="292" t="s">
        <v>1411</v>
      </c>
      <c r="F377" s="293" t="s">
        <v>2</v>
      </c>
      <c r="G377" s="507">
        <v>0</v>
      </c>
      <c r="H377" s="1020" t="s">
        <v>2646</v>
      </c>
      <c r="I377" s="536">
        <f>'3_운전방안(4)'!$Q$7</f>
        <v>0</v>
      </c>
      <c r="J377" s="537">
        <f>'3_운전방안(4)'!$Q$8</f>
        <v>0</v>
      </c>
      <c r="K377" s="537">
        <f>'3_운전방안(4)'!$Q$9</f>
        <v>0</v>
      </c>
      <c r="L377" s="537">
        <f>'3_운전방안(4)'!$Q$10</f>
        <v>0</v>
      </c>
      <c r="M377" s="537">
        <f>'3_운전방안(4)'!$Q$11</f>
        <v>0</v>
      </c>
      <c r="N377" s="537">
        <f>'3_운전방안(4)'!$Q$12</f>
        <v>0</v>
      </c>
      <c r="O377" s="537">
        <f>'3_운전방안(4)'!$Q$13</f>
        <v>0</v>
      </c>
      <c r="P377" s="537">
        <f>'3_운전방안(4)'!$Q$14</f>
        <v>0</v>
      </c>
      <c r="Q377" s="537">
        <f>'3_운전방안(4)'!$Q$15</f>
        <v>0</v>
      </c>
      <c r="R377" s="537">
        <f>'3_운전방안(4)'!$Q$16</f>
        <v>0</v>
      </c>
      <c r="S377" s="537">
        <f>'3_운전방안(4)'!$Q$17</f>
        <v>0</v>
      </c>
      <c r="T377" s="537">
        <f>'3_운전방안(4)'!$Q$18</f>
        <v>0</v>
      </c>
      <c r="U377" s="537">
        <f>'3_운전방안(4)'!$Q$19</f>
        <v>0</v>
      </c>
      <c r="V377" s="537">
        <f>'3_운전방안(4)'!$Q$20</f>
        <v>0</v>
      </c>
      <c r="W377" s="537">
        <f>'3_운전방안(4)'!$Q$21</f>
        <v>0</v>
      </c>
      <c r="X377" s="537">
        <f>'3_운전방안(4)'!$Q$22</f>
        <v>0</v>
      </c>
      <c r="Y377" s="537">
        <f>'3_운전방안(4)'!$Q$23</f>
        <v>0</v>
      </c>
      <c r="Z377" s="537">
        <f>'3_운전방안(4)'!$Q$24</f>
        <v>0</v>
      </c>
      <c r="AA377" s="537">
        <f>'3_운전방안(4)'!$Q$25</f>
        <v>0</v>
      </c>
      <c r="AB377" s="537">
        <f>'3_운전방안(4)'!$Q$26</f>
        <v>0</v>
      </c>
      <c r="AC377" s="537">
        <f>'3_운전방안(4)'!$Q$27</f>
        <v>0</v>
      </c>
      <c r="AD377" s="537">
        <f>'3_운전방안(4)'!$Q$28</f>
        <v>0</v>
      </c>
      <c r="AE377" s="537">
        <f>'3_운전방안(4)'!$Q$29</f>
        <v>0</v>
      </c>
      <c r="AF377" s="537">
        <f>'3_운전방안(4)'!$Q$30</f>
        <v>0</v>
      </c>
      <c r="AG377" s="537">
        <f>'3_운전방안(4)'!$Q$31</f>
        <v>0</v>
      </c>
      <c r="AH377" s="537">
        <f>'3_운전방안(4)'!$Q$32</f>
        <v>0</v>
      </c>
      <c r="AI377" s="537">
        <f>'3_운전방안(4)'!$Q$33</f>
        <v>0</v>
      </c>
      <c r="AJ377" s="537">
        <f>'3_운전방안(4)'!$Q$34</f>
        <v>0</v>
      </c>
      <c r="AK377" s="537">
        <f>'3_운전방안(4)'!$Q$35</f>
        <v>0</v>
      </c>
      <c r="AL377" s="537">
        <f>'3_운전방안(4)'!$Q$36</f>
        <v>0</v>
      </c>
      <c r="AM377" s="537">
        <f>'3_운전방안(4)'!$Q$37</f>
        <v>0</v>
      </c>
      <c r="AN377" s="537">
        <f>'3_운전방안(4)'!$Q$38</f>
        <v>0</v>
      </c>
      <c r="AO377" s="537">
        <f>'3_운전방안(4)'!$Q$39</f>
        <v>0</v>
      </c>
      <c r="AP377" s="537">
        <f>'3_운전방안(4)'!$Q$40</f>
        <v>0</v>
      </c>
      <c r="AQ377" s="538">
        <f>'3_운전방안(4)'!$Q$41</f>
        <v>0</v>
      </c>
    </row>
    <row r="378" spans="2:43" ht="25.05" customHeight="1" x14ac:dyDescent="0.4">
      <c r="B378" s="296">
        <v>375</v>
      </c>
      <c r="C378" s="297" t="s">
        <v>788</v>
      </c>
      <c r="D378" s="297" t="s">
        <v>789</v>
      </c>
      <c r="E378" s="298" t="s">
        <v>1412</v>
      </c>
      <c r="F378" s="299" t="s">
        <v>2</v>
      </c>
      <c r="G378" s="300">
        <v>0</v>
      </c>
      <c r="H378" s="1021"/>
      <c r="I378" s="302">
        <f>'3_운전방안(4)'!$R$7</f>
        <v>0</v>
      </c>
      <c r="J378" s="303">
        <f>'3_운전방안(4)'!$R$8</f>
        <v>0</v>
      </c>
      <c r="K378" s="303">
        <f>'3_운전방안(4)'!$R$9</f>
        <v>0</v>
      </c>
      <c r="L378" s="303">
        <f>'3_운전방안(4)'!$R$10</f>
        <v>0</v>
      </c>
      <c r="M378" s="303">
        <f>'3_운전방안(4)'!$R$11</f>
        <v>0</v>
      </c>
      <c r="N378" s="303">
        <f>'3_운전방안(4)'!$R$12</f>
        <v>0</v>
      </c>
      <c r="O378" s="303">
        <f>'3_운전방안(4)'!$R$13</f>
        <v>0</v>
      </c>
      <c r="P378" s="303">
        <f>'3_운전방안(4)'!$R$14</f>
        <v>0</v>
      </c>
      <c r="Q378" s="303">
        <f>'3_운전방안(4)'!$R$15</f>
        <v>0</v>
      </c>
      <c r="R378" s="303">
        <f>'3_운전방안(4)'!$R$16</f>
        <v>0</v>
      </c>
      <c r="S378" s="303">
        <f>'3_운전방안(4)'!$R$17</f>
        <v>0</v>
      </c>
      <c r="T378" s="303">
        <f>'3_운전방안(4)'!$R$18</f>
        <v>0</v>
      </c>
      <c r="U378" s="303">
        <f>'3_운전방안(4)'!$R$19</f>
        <v>0</v>
      </c>
      <c r="V378" s="303">
        <f>'3_운전방안(4)'!$R$20</f>
        <v>0</v>
      </c>
      <c r="W378" s="303">
        <f>'3_운전방안(4)'!$R$21</f>
        <v>0</v>
      </c>
      <c r="X378" s="303">
        <f>'3_운전방안(4)'!$R$22</f>
        <v>0</v>
      </c>
      <c r="Y378" s="303">
        <f>'3_운전방안(4)'!$R$23</f>
        <v>0</v>
      </c>
      <c r="Z378" s="303">
        <f>'3_운전방안(4)'!$R$24</f>
        <v>0</v>
      </c>
      <c r="AA378" s="303">
        <f>'3_운전방안(4)'!$R$25</f>
        <v>0</v>
      </c>
      <c r="AB378" s="303">
        <f>'3_운전방안(4)'!$R$26</f>
        <v>0</v>
      </c>
      <c r="AC378" s="303">
        <f>'3_운전방안(4)'!$R$27</f>
        <v>0</v>
      </c>
      <c r="AD378" s="303">
        <f>'3_운전방안(4)'!$R$28</f>
        <v>0</v>
      </c>
      <c r="AE378" s="303">
        <f>'3_운전방안(4)'!$R$29</f>
        <v>0</v>
      </c>
      <c r="AF378" s="303">
        <f>'3_운전방안(4)'!$R$30</f>
        <v>0</v>
      </c>
      <c r="AG378" s="303">
        <f>'3_운전방안(4)'!$R$31</f>
        <v>0</v>
      </c>
      <c r="AH378" s="303">
        <f>'3_운전방안(4)'!$R$32</f>
        <v>0</v>
      </c>
      <c r="AI378" s="303">
        <f>'3_운전방안(4)'!$R$33</f>
        <v>0</v>
      </c>
      <c r="AJ378" s="303">
        <f>'3_운전방안(4)'!$R$34</f>
        <v>0</v>
      </c>
      <c r="AK378" s="303">
        <f>'3_운전방안(4)'!$R$35</f>
        <v>0</v>
      </c>
      <c r="AL378" s="303">
        <f>'3_운전방안(4)'!$R$36</f>
        <v>0</v>
      </c>
      <c r="AM378" s="303">
        <f>'3_운전방안(4)'!$R$37</f>
        <v>0</v>
      </c>
      <c r="AN378" s="303">
        <f>'3_운전방안(4)'!$R$38</f>
        <v>0</v>
      </c>
      <c r="AO378" s="303">
        <f>'3_운전방안(4)'!$R$39</f>
        <v>0</v>
      </c>
      <c r="AP378" s="303">
        <f>'3_운전방안(4)'!$R$40</f>
        <v>0</v>
      </c>
      <c r="AQ378" s="304">
        <f>'3_운전방안(4)'!$R$41</f>
        <v>0</v>
      </c>
    </row>
    <row r="379" spans="2:43" ht="19.95" customHeight="1" x14ac:dyDescent="0.4">
      <c r="B379" s="296">
        <v>376</v>
      </c>
      <c r="C379" s="297" t="s">
        <v>790</v>
      </c>
      <c r="D379" s="297" t="s">
        <v>791</v>
      </c>
      <c r="E379" s="298" t="s">
        <v>1413</v>
      </c>
      <c r="F379" s="299" t="s">
        <v>25</v>
      </c>
      <c r="G379" s="522">
        <v>1</v>
      </c>
      <c r="H379" s="306"/>
      <c r="I379" s="350">
        <f>'3_운전방안(4)'!$S$7</f>
        <v>1160</v>
      </c>
      <c r="J379" s="351">
        <f>'3_운전방안(4)'!$S$8</f>
        <v>1160</v>
      </c>
      <c r="K379" s="351">
        <f>'3_운전방안(4)'!$S$9</f>
        <v>1160</v>
      </c>
      <c r="L379" s="351">
        <f>'3_운전방안(4)'!$S$10</f>
        <v>1160</v>
      </c>
      <c r="M379" s="351">
        <f>'3_운전방안(4)'!$S$11</f>
        <v>1160</v>
      </c>
      <c r="N379" s="351">
        <f>'3_운전방안(4)'!$S$12</f>
        <v>1160</v>
      </c>
      <c r="O379" s="351">
        <f>'3_운전방안(4)'!$S$13</f>
        <v>1160</v>
      </c>
      <c r="P379" s="351">
        <f>'3_운전방안(4)'!$S$14</f>
        <v>1160</v>
      </c>
      <c r="Q379" s="351">
        <f>'3_운전방안(4)'!$S$15</f>
        <v>1160</v>
      </c>
      <c r="R379" s="351">
        <f>'3_운전방안(4)'!$S$16</f>
        <v>1160</v>
      </c>
      <c r="S379" s="351">
        <f>'3_운전방안(4)'!$S$17</f>
        <v>1160</v>
      </c>
      <c r="T379" s="351">
        <f>'3_운전방안(4)'!$S$18</f>
        <v>1160</v>
      </c>
      <c r="U379" s="351">
        <f>'3_운전방안(4)'!$S$19</f>
        <v>1160</v>
      </c>
      <c r="V379" s="351">
        <f>'3_운전방안(4)'!$S$20</f>
        <v>1160</v>
      </c>
      <c r="W379" s="351">
        <f>'3_운전방안(4)'!$S$21</f>
        <v>1160</v>
      </c>
      <c r="X379" s="351">
        <f>'3_운전방안(4)'!$S$22</f>
        <v>1160</v>
      </c>
      <c r="Y379" s="351">
        <f>'3_운전방안(4)'!$S$23</f>
        <v>1160</v>
      </c>
      <c r="Z379" s="351">
        <f>'3_운전방안(4)'!$S$24</f>
        <v>1160</v>
      </c>
      <c r="AA379" s="351">
        <f>'3_운전방안(4)'!$S$25</f>
        <v>1160</v>
      </c>
      <c r="AB379" s="351">
        <f>'3_운전방안(4)'!$S$26</f>
        <v>1160</v>
      </c>
      <c r="AC379" s="351">
        <f>'3_운전방안(4)'!$S$27</f>
        <v>1160</v>
      </c>
      <c r="AD379" s="351">
        <f>'3_운전방안(4)'!$S$28</f>
        <v>1160</v>
      </c>
      <c r="AE379" s="351">
        <f>'3_운전방안(4)'!$S$29</f>
        <v>1160</v>
      </c>
      <c r="AF379" s="351">
        <f>'3_운전방안(4)'!$S$30</f>
        <v>1160</v>
      </c>
      <c r="AG379" s="351">
        <f>'3_운전방안(4)'!$S$31</f>
        <v>1160</v>
      </c>
      <c r="AH379" s="351">
        <f>'3_운전방안(4)'!$S$32</f>
        <v>1160</v>
      </c>
      <c r="AI379" s="351">
        <f>'3_운전방안(4)'!$S$33</f>
        <v>1160</v>
      </c>
      <c r="AJ379" s="351">
        <f>'3_운전방안(4)'!$S$34</f>
        <v>1160</v>
      </c>
      <c r="AK379" s="351">
        <f>'3_운전방안(4)'!$S$35</f>
        <v>1160</v>
      </c>
      <c r="AL379" s="351">
        <f>'3_운전방안(4)'!$S$36</f>
        <v>1160</v>
      </c>
      <c r="AM379" s="351">
        <f>'3_운전방안(4)'!$S$37</f>
        <v>1160</v>
      </c>
      <c r="AN379" s="351">
        <f>'3_운전방안(4)'!$S$38</f>
        <v>1160</v>
      </c>
      <c r="AO379" s="351">
        <f>'3_운전방안(4)'!$S$39</f>
        <v>1160</v>
      </c>
      <c r="AP379" s="351">
        <f>'3_운전방안(4)'!$S$40</f>
        <v>1160</v>
      </c>
      <c r="AQ379" s="352">
        <f>'3_운전방안(4)'!$S$41</f>
        <v>1160</v>
      </c>
    </row>
    <row r="380" spans="2:43" ht="19.95" customHeight="1" x14ac:dyDescent="0.4">
      <c r="B380" s="296">
        <v>377</v>
      </c>
      <c r="C380" s="297" t="s">
        <v>792</v>
      </c>
      <c r="D380" s="297" t="s">
        <v>793</v>
      </c>
      <c r="E380" s="298" t="s">
        <v>1414</v>
      </c>
      <c r="F380" s="299" t="s">
        <v>25</v>
      </c>
      <c r="G380" s="522">
        <v>2</v>
      </c>
      <c r="H380" s="306"/>
      <c r="I380" s="350">
        <f>'3_운전방안(4)'!$T$7</f>
        <v>43</v>
      </c>
      <c r="J380" s="351">
        <f>'3_운전방안(4)'!$T$8</f>
        <v>43</v>
      </c>
      <c r="K380" s="351">
        <f>'3_운전방안(4)'!$T$9</f>
        <v>43</v>
      </c>
      <c r="L380" s="351">
        <f>'3_운전방안(4)'!$T$10</f>
        <v>43</v>
      </c>
      <c r="M380" s="351">
        <f>'3_운전방안(4)'!$T$11</f>
        <v>43</v>
      </c>
      <c r="N380" s="351">
        <f>'3_운전방안(4)'!$T$12</f>
        <v>43</v>
      </c>
      <c r="O380" s="351">
        <f>'3_운전방안(4)'!$T$13</f>
        <v>43</v>
      </c>
      <c r="P380" s="351">
        <f>'3_운전방안(4)'!$T$14</f>
        <v>43</v>
      </c>
      <c r="Q380" s="351">
        <f>'3_운전방안(4)'!$T$15</f>
        <v>43</v>
      </c>
      <c r="R380" s="351">
        <f>'3_운전방안(4)'!$T$16</f>
        <v>43</v>
      </c>
      <c r="S380" s="351">
        <f>'3_운전방안(4)'!$T$17</f>
        <v>43</v>
      </c>
      <c r="T380" s="351">
        <f>'3_운전방안(4)'!$T$18</f>
        <v>43</v>
      </c>
      <c r="U380" s="351">
        <f>'3_운전방안(4)'!$T$19</f>
        <v>43</v>
      </c>
      <c r="V380" s="351">
        <f>'3_운전방안(4)'!$T$20</f>
        <v>43</v>
      </c>
      <c r="W380" s="351">
        <f>'3_운전방안(4)'!$T$21</f>
        <v>43</v>
      </c>
      <c r="X380" s="351">
        <f>'3_운전방안(4)'!$T$22</f>
        <v>43</v>
      </c>
      <c r="Y380" s="351">
        <f>'3_운전방안(4)'!$T$23</f>
        <v>43</v>
      </c>
      <c r="Z380" s="351">
        <f>'3_운전방안(4)'!$T$24</f>
        <v>43</v>
      </c>
      <c r="AA380" s="351">
        <f>'3_운전방안(4)'!$T$25</f>
        <v>43</v>
      </c>
      <c r="AB380" s="351">
        <f>'3_운전방안(4)'!$T$26</f>
        <v>43</v>
      </c>
      <c r="AC380" s="351">
        <f>'3_운전방안(4)'!$T$27</f>
        <v>43</v>
      </c>
      <c r="AD380" s="351">
        <f>'3_운전방안(4)'!$T$28</f>
        <v>43</v>
      </c>
      <c r="AE380" s="351">
        <f>'3_운전방안(4)'!$T$29</f>
        <v>43</v>
      </c>
      <c r="AF380" s="351">
        <f>'3_운전방안(4)'!$T$30</f>
        <v>43</v>
      </c>
      <c r="AG380" s="351">
        <f>'3_운전방안(4)'!$T$31</f>
        <v>43</v>
      </c>
      <c r="AH380" s="351">
        <f>'3_운전방안(4)'!$T$32</f>
        <v>43</v>
      </c>
      <c r="AI380" s="351">
        <f>'3_운전방안(4)'!$T$33</f>
        <v>43</v>
      </c>
      <c r="AJ380" s="351">
        <f>'3_운전방안(4)'!$T$34</f>
        <v>43</v>
      </c>
      <c r="AK380" s="351">
        <f>'3_운전방안(4)'!$T$35</f>
        <v>43</v>
      </c>
      <c r="AL380" s="351">
        <f>'3_운전방안(4)'!$T$36</f>
        <v>43</v>
      </c>
      <c r="AM380" s="351">
        <f>'3_운전방안(4)'!$T$37</f>
        <v>43</v>
      </c>
      <c r="AN380" s="351">
        <f>'3_운전방안(4)'!$T$38</f>
        <v>43</v>
      </c>
      <c r="AO380" s="351">
        <f>'3_운전방안(4)'!$T$39</f>
        <v>43</v>
      </c>
      <c r="AP380" s="351">
        <f>'3_운전방안(4)'!$T$40</f>
        <v>43</v>
      </c>
      <c r="AQ380" s="352">
        <f>'3_운전방안(4)'!$T$41</f>
        <v>43</v>
      </c>
    </row>
    <row r="381" spans="2:43" ht="19.95" customHeight="1" x14ac:dyDescent="0.4">
      <c r="B381" s="296">
        <v>378</v>
      </c>
      <c r="C381" s="297" t="s">
        <v>794</v>
      </c>
      <c r="D381" s="297" t="s">
        <v>795</v>
      </c>
      <c r="E381" s="298" t="s">
        <v>1415</v>
      </c>
      <c r="F381" s="299" t="s">
        <v>25</v>
      </c>
      <c r="G381" s="522">
        <v>45</v>
      </c>
      <c r="H381" s="306"/>
      <c r="I381" s="350">
        <f>'3_운전방안(4)'!$U$7</f>
        <v>45</v>
      </c>
      <c r="J381" s="351">
        <f>'3_운전방안(4)'!$U$8</f>
        <v>45</v>
      </c>
      <c r="K381" s="351">
        <f>'3_운전방안(4)'!$U$9</f>
        <v>45</v>
      </c>
      <c r="L381" s="351">
        <f>'3_운전방안(4)'!$U$10</f>
        <v>45</v>
      </c>
      <c r="M381" s="351">
        <f>'3_운전방안(4)'!$U$11</f>
        <v>45</v>
      </c>
      <c r="N381" s="351">
        <f>'3_운전방안(4)'!$U$12</f>
        <v>45</v>
      </c>
      <c r="O381" s="351">
        <f>'3_운전방안(4)'!$U$13</f>
        <v>45</v>
      </c>
      <c r="P381" s="351">
        <f>'3_운전방안(4)'!$U$14</f>
        <v>45</v>
      </c>
      <c r="Q381" s="351">
        <f>'3_운전방안(4)'!$U$15</f>
        <v>45</v>
      </c>
      <c r="R381" s="351">
        <f>'3_운전방안(4)'!$U$16</f>
        <v>45</v>
      </c>
      <c r="S381" s="351">
        <f>'3_운전방안(4)'!$U$17</f>
        <v>45</v>
      </c>
      <c r="T381" s="351">
        <f>'3_운전방안(4)'!$U$18</f>
        <v>45</v>
      </c>
      <c r="U381" s="351">
        <f>'3_운전방안(4)'!$U$19</f>
        <v>45</v>
      </c>
      <c r="V381" s="351">
        <f>'3_운전방안(4)'!$U$20</f>
        <v>45</v>
      </c>
      <c r="W381" s="351">
        <f>'3_운전방안(4)'!$U$21</f>
        <v>45</v>
      </c>
      <c r="X381" s="351">
        <f>'3_운전방안(4)'!$U$22</f>
        <v>45</v>
      </c>
      <c r="Y381" s="351">
        <f>'3_운전방안(4)'!$U$23</f>
        <v>45</v>
      </c>
      <c r="Z381" s="351">
        <f>'3_운전방안(4)'!$U$24</f>
        <v>45</v>
      </c>
      <c r="AA381" s="351">
        <f>'3_운전방안(4)'!$U$25</f>
        <v>45</v>
      </c>
      <c r="AB381" s="351">
        <f>'3_운전방안(4)'!$U$26</f>
        <v>45</v>
      </c>
      <c r="AC381" s="351">
        <f>'3_운전방안(4)'!$U$27</f>
        <v>45</v>
      </c>
      <c r="AD381" s="351">
        <f>'3_운전방안(4)'!$U$28</f>
        <v>45</v>
      </c>
      <c r="AE381" s="351">
        <f>'3_운전방안(4)'!$U$29</f>
        <v>45</v>
      </c>
      <c r="AF381" s="351">
        <f>'3_운전방안(4)'!$U$30</f>
        <v>45</v>
      </c>
      <c r="AG381" s="351">
        <f>'3_운전방안(4)'!$U$31</f>
        <v>45</v>
      </c>
      <c r="AH381" s="351">
        <f>'3_운전방안(4)'!$U$32</f>
        <v>45</v>
      </c>
      <c r="AI381" s="351">
        <f>'3_운전방안(4)'!$U$33</f>
        <v>45</v>
      </c>
      <c r="AJ381" s="351">
        <f>'3_운전방안(4)'!$U$34</f>
        <v>45</v>
      </c>
      <c r="AK381" s="351">
        <f>'3_운전방안(4)'!$U$35</f>
        <v>45</v>
      </c>
      <c r="AL381" s="351">
        <f>'3_운전방안(4)'!$U$36</f>
        <v>45</v>
      </c>
      <c r="AM381" s="351">
        <f>'3_운전방안(4)'!$U$37</f>
        <v>45</v>
      </c>
      <c r="AN381" s="351">
        <f>'3_운전방안(4)'!$U$38</f>
        <v>45</v>
      </c>
      <c r="AO381" s="351">
        <f>'3_운전방안(4)'!$U$39</f>
        <v>45</v>
      </c>
      <c r="AP381" s="351">
        <f>'3_운전방안(4)'!$U$40</f>
        <v>45</v>
      </c>
      <c r="AQ381" s="352">
        <f>'3_운전방안(4)'!$U$41</f>
        <v>45</v>
      </c>
    </row>
    <row r="382" spans="2:43" ht="19.95" customHeight="1" x14ac:dyDescent="0.4">
      <c r="B382" s="296">
        <v>379</v>
      </c>
      <c r="C382" s="297" t="s">
        <v>796</v>
      </c>
      <c r="D382" s="297" t="s">
        <v>797</v>
      </c>
      <c r="E382" s="298" t="s">
        <v>1416</v>
      </c>
      <c r="F382" s="299" t="s">
        <v>25</v>
      </c>
      <c r="G382" s="522">
        <v>4</v>
      </c>
      <c r="H382" s="306"/>
      <c r="I382" s="350">
        <f>'3_운전방안(4)'!$V$7</f>
        <v>4</v>
      </c>
      <c r="J382" s="351">
        <f>'3_운전방안(4)'!$V$8</f>
        <v>4</v>
      </c>
      <c r="K382" s="351">
        <f>'3_운전방안(4)'!$V$9</f>
        <v>4</v>
      </c>
      <c r="L382" s="351">
        <f>'3_운전방안(4)'!$V$10</f>
        <v>4</v>
      </c>
      <c r="M382" s="351">
        <f>'3_운전방안(4)'!$V$11</f>
        <v>4</v>
      </c>
      <c r="N382" s="351">
        <f>'3_운전방안(4)'!$V$12</f>
        <v>4</v>
      </c>
      <c r="O382" s="351">
        <f>'3_운전방안(4)'!$V$13</f>
        <v>4</v>
      </c>
      <c r="P382" s="351">
        <f>'3_운전방안(4)'!$V$14</f>
        <v>4</v>
      </c>
      <c r="Q382" s="351">
        <f>'3_운전방안(4)'!$V$15</f>
        <v>4</v>
      </c>
      <c r="R382" s="351">
        <f>'3_운전방안(4)'!$V$16</f>
        <v>4</v>
      </c>
      <c r="S382" s="351">
        <f>'3_운전방안(4)'!$V$17</f>
        <v>4</v>
      </c>
      <c r="T382" s="351">
        <f>'3_운전방안(4)'!$V$18</f>
        <v>4</v>
      </c>
      <c r="U382" s="351">
        <f>'3_운전방안(4)'!$V$19</f>
        <v>4</v>
      </c>
      <c r="V382" s="351">
        <f>'3_운전방안(4)'!$V$20</f>
        <v>4</v>
      </c>
      <c r="W382" s="351">
        <f>'3_운전방안(4)'!$V$21</f>
        <v>4</v>
      </c>
      <c r="X382" s="351">
        <f>'3_운전방안(4)'!$V$22</f>
        <v>4</v>
      </c>
      <c r="Y382" s="351">
        <f>'3_운전방안(4)'!$V$23</f>
        <v>4</v>
      </c>
      <c r="Z382" s="351">
        <f>'3_운전방안(4)'!$V$24</f>
        <v>4</v>
      </c>
      <c r="AA382" s="351">
        <f>'3_운전방안(4)'!$V$25</f>
        <v>4</v>
      </c>
      <c r="AB382" s="351">
        <f>'3_운전방안(4)'!$V$26</f>
        <v>4</v>
      </c>
      <c r="AC382" s="351">
        <f>'3_운전방안(4)'!$V$27</f>
        <v>4</v>
      </c>
      <c r="AD382" s="351">
        <f>'3_운전방안(4)'!$V$28</f>
        <v>4</v>
      </c>
      <c r="AE382" s="351">
        <f>'3_운전방안(4)'!$V$29</f>
        <v>4</v>
      </c>
      <c r="AF382" s="351">
        <f>'3_운전방안(4)'!$V$30</f>
        <v>4</v>
      </c>
      <c r="AG382" s="351">
        <f>'3_운전방안(4)'!$V$31</f>
        <v>4</v>
      </c>
      <c r="AH382" s="351">
        <f>'3_운전방안(4)'!$V$32</f>
        <v>4</v>
      </c>
      <c r="AI382" s="351">
        <f>'3_운전방안(4)'!$V$33</f>
        <v>4</v>
      </c>
      <c r="AJ382" s="351">
        <f>'3_운전방안(4)'!$V$34</f>
        <v>4</v>
      </c>
      <c r="AK382" s="351">
        <f>'3_운전방안(4)'!$V$35</f>
        <v>4</v>
      </c>
      <c r="AL382" s="351">
        <f>'3_운전방안(4)'!$V$36</f>
        <v>4</v>
      </c>
      <c r="AM382" s="351">
        <f>'3_운전방안(4)'!$V$37</f>
        <v>4</v>
      </c>
      <c r="AN382" s="351">
        <f>'3_운전방안(4)'!$V$38</f>
        <v>4</v>
      </c>
      <c r="AO382" s="351">
        <f>'3_운전방안(4)'!$V$39</f>
        <v>4</v>
      </c>
      <c r="AP382" s="351">
        <f>'3_운전방안(4)'!$V$40</f>
        <v>4</v>
      </c>
      <c r="AQ382" s="352">
        <f>'3_운전방안(4)'!$V$41</f>
        <v>4</v>
      </c>
    </row>
    <row r="383" spans="2:43" ht="19.95" customHeight="1" x14ac:dyDescent="0.4">
      <c r="B383" s="296">
        <v>380</v>
      </c>
      <c r="C383" s="297" t="s">
        <v>798</v>
      </c>
      <c r="D383" s="297" t="s">
        <v>799</v>
      </c>
      <c r="E383" s="298" t="s">
        <v>1417</v>
      </c>
      <c r="F383" s="299" t="s">
        <v>25</v>
      </c>
      <c r="G383" s="522">
        <v>5</v>
      </c>
      <c r="H383" s="306"/>
      <c r="I383" s="350">
        <f>'3_운전방안(4)'!$W$7</f>
        <v>1170</v>
      </c>
      <c r="J383" s="351">
        <f>'3_운전방안(4)'!$W$8</f>
        <v>1170</v>
      </c>
      <c r="K383" s="351">
        <f>'3_운전방안(4)'!$W$9</f>
        <v>1170</v>
      </c>
      <c r="L383" s="351">
        <f>'3_운전방안(4)'!$W$10</f>
        <v>1170</v>
      </c>
      <c r="M383" s="351">
        <f>'3_운전방안(4)'!$W$11</f>
        <v>1170</v>
      </c>
      <c r="N383" s="351">
        <f>'3_운전방안(4)'!$W$12</f>
        <v>1170</v>
      </c>
      <c r="O383" s="351">
        <f>'3_운전방안(4)'!$W$13</f>
        <v>1170</v>
      </c>
      <c r="P383" s="351">
        <f>'3_운전방안(4)'!$W$14</f>
        <v>1170</v>
      </c>
      <c r="Q383" s="351">
        <f>'3_운전방안(4)'!$W$15</f>
        <v>1170</v>
      </c>
      <c r="R383" s="351">
        <f>'3_운전방안(4)'!$W$16</f>
        <v>1170</v>
      </c>
      <c r="S383" s="351">
        <f>'3_운전방안(4)'!$W$17</f>
        <v>1170</v>
      </c>
      <c r="T383" s="351">
        <f>'3_운전방안(4)'!$W$18</f>
        <v>1170</v>
      </c>
      <c r="U383" s="351">
        <f>'3_운전방안(4)'!$W$19</f>
        <v>1170</v>
      </c>
      <c r="V383" s="351">
        <f>'3_운전방안(4)'!$W$20</f>
        <v>1170</v>
      </c>
      <c r="W383" s="351">
        <f>'3_운전방안(4)'!$W$21</f>
        <v>1170</v>
      </c>
      <c r="X383" s="351">
        <f>'3_운전방안(4)'!$W$22</f>
        <v>1170</v>
      </c>
      <c r="Y383" s="351">
        <f>'3_운전방안(4)'!$W$23</f>
        <v>1170</v>
      </c>
      <c r="Z383" s="351">
        <f>'3_운전방안(4)'!$W$24</f>
        <v>1170</v>
      </c>
      <c r="AA383" s="351">
        <f>'3_운전방안(4)'!$W$25</f>
        <v>1170</v>
      </c>
      <c r="AB383" s="351">
        <f>'3_운전방안(4)'!$W$26</f>
        <v>1170</v>
      </c>
      <c r="AC383" s="351">
        <f>'3_운전방안(4)'!$W$27</f>
        <v>1170</v>
      </c>
      <c r="AD383" s="351">
        <f>'3_운전방안(4)'!$W$28</f>
        <v>1170</v>
      </c>
      <c r="AE383" s="351">
        <f>'3_운전방안(4)'!$W$29</f>
        <v>1170</v>
      </c>
      <c r="AF383" s="351">
        <f>'3_운전방안(4)'!$W$30</f>
        <v>1170</v>
      </c>
      <c r="AG383" s="351">
        <f>'3_운전방안(4)'!$W$31</f>
        <v>1170</v>
      </c>
      <c r="AH383" s="351">
        <f>'3_운전방안(4)'!$W$32</f>
        <v>1170</v>
      </c>
      <c r="AI383" s="351">
        <f>'3_운전방안(4)'!$W$33</f>
        <v>1170</v>
      </c>
      <c r="AJ383" s="351">
        <f>'3_운전방안(4)'!$W$34</f>
        <v>1170</v>
      </c>
      <c r="AK383" s="351">
        <f>'3_운전방안(4)'!$W$35</f>
        <v>1170</v>
      </c>
      <c r="AL383" s="351">
        <f>'3_운전방안(4)'!$W$36</f>
        <v>1170</v>
      </c>
      <c r="AM383" s="351">
        <f>'3_운전방안(4)'!$W$37</f>
        <v>1170</v>
      </c>
      <c r="AN383" s="351">
        <f>'3_운전방안(4)'!$W$38</f>
        <v>1170</v>
      </c>
      <c r="AO383" s="351">
        <f>'3_운전방안(4)'!$W$39</f>
        <v>1170</v>
      </c>
      <c r="AP383" s="351">
        <f>'3_운전방안(4)'!$W$40</f>
        <v>1170</v>
      </c>
      <c r="AQ383" s="352">
        <f>'3_운전방안(4)'!$W$41</f>
        <v>1170</v>
      </c>
    </row>
    <row r="384" spans="2:43" ht="19.95" customHeight="1" x14ac:dyDescent="0.4">
      <c r="B384" s="296">
        <v>381</v>
      </c>
      <c r="C384" s="297" t="s">
        <v>800</v>
      </c>
      <c r="D384" s="297" t="s">
        <v>801</v>
      </c>
      <c r="E384" s="298" t="s">
        <v>1418</v>
      </c>
      <c r="F384" s="299" t="s">
        <v>25</v>
      </c>
      <c r="G384" s="522">
        <v>6</v>
      </c>
      <c r="H384" s="306"/>
      <c r="I384" s="350">
        <f>'3_운전방안(4)'!$X$7</f>
        <v>1169</v>
      </c>
      <c r="J384" s="351">
        <f>'3_운전방안(4)'!$X$8</f>
        <v>1169</v>
      </c>
      <c r="K384" s="351">
        <f>'3_운전방안(4)'!$X$9</f>
        <v>1169</v>
      </c>
      <c r="L384" s="351">
        <f>'3_운전방안(4)'!$X$10</f>
        <v>1169</v>
      </c>
      <c r="M384" s="351">
        <f>'3_운전방안(4)'!$X$11</f>
        <v>1169</v>
      </c>
      <c r="N384" s="351">
        <f>'3_운전방안(4)'!$X$12</f>
        <v>1169</v>
      </c>
      <c r="O384" s="351">
        <f>'3_운전방안(4)'!$X$13</f>
        <v>1169</v>
      </c>
      <c r="P384" s="351">
        <f>'3_운전방안(4)'!$X$14</f>
        <v>1169</v>
      </c>
      <c r="Q384" s="351">
        <f>'3_운전방안(4)'!$X$15</f>
        <v>1169</v>
      </c>
      <c r="R384" s="351">
        <f>'3_운전방안(4)'!$X$16</f>
        <v>1169</v>
      </c>
      <c r="S384" s="351">
        <f>'3_운전방안(4)'!$X$17</f>
        <v>1169</v>
      </c>
      <c r="T384" s="351">
        <f>'3_운전방안(4)'!$X$18</f>
        <v>1169</v>
      </c>
      <c r="U384" s="351">
        <f>'3_운전방안(4)'!$X$19</f>
        <v>1169</v>
      </c>
      <c r="V384" s="351">
        <f>'3_운전방안(4)'!$X$20</f>
        <v>1169</v>
      </c>
      <c r="W384" s="351">
        <f>'3_운전방안(4)'!$X$21</f>
        <v>1169</v>
      </c>
      <c r="X384" s="351">
        <f>'3_운전방안(4)'!$X$22</f>
        <v>1169</v>
      </c>
      <c r="Y384" s="351">
        <f>'3_운전방안(4)'!$X$23</f>
        <v>1169</v>
      </c>
      <c r="Z384" s="351">
        <f>'3_운전방안(4)'!$X$24</f>
        <v>1169</v>
      </c>
      <c r="AA384" s="351">
        <f>'3_운전방안(4)'!$X$25</f>
        <v>1169</v>
      </c>
      <c r="AB384" s="351">
        <f>'3_운전방안(4)'!$X$26</f>
        <v>1169</v>
      </c>
      <c r="AC384" s="351">
        <f>'3_운전방안(4)'!$X$27</f>
        <v>1169</v>
      </c>
      <c r="AD384" s="351">
        <f>'3_운전방안(4)'!$X$28</f>
        <v>1169</v>
      </c>
      <c r="AE384" s="351">
        <f>'3_운전방안(4)'!$X$29</f>
        <v>1169</v>
      </c>
      <c r="AF384" s="351">
        <f>'3_운전방안(4)'!$X$30</f>
        <v>1169</v>
      </c>
      <c r="AG384" s="351">
        <f>'3_운전방안(4)'!$X$31</f>
        <v>1169</v>
      </c>
      <c r="AH384" s="351">
        <f>'3_운전방안(4)'!$X$32</f>
        <v>1169</v>
      </c>
      <c r="AI384" s="351">
        <f>'3_운전방안(4)'!$X$33</f>
        <v>1169</v>
      </c>
      <c r="AJ384" s="351">
        <f>'3_운전방안(4)'!$X$34</f>
        <v>1169</v>
      </c>
      <c r="AK384" s="351">
        <f>'3_운전방안(4)'!$X$35</f>
        <v>1169</v>
      </c>
      <c r="AL384" s="351">
        <f>'3_운전방안(4)'!$X$36</f>
        <v>1169</v>
      </c>
      <c r="AM384" s="351">
        <f>'3_운전방안(4)'!$X$37</f>
        <v>1169</v>
      </c>
      <c r="AN384" s="351">
        <f>'3_운전방안(4)'!$X$38</f>
        <v>1169</v>
      </c>
      <c r="AO384" s="351">
        <f>'3_운전방안(4)'!$X$39</f>
        <v>1169</v>
      </c>
      <c r="AP384" s="351">
        <f>'3_운전방안(4)'!$X$40</f>
        <v>1169</v>
      </c>
      <c r="AQ384" s="352">
        <f>'3_운전방안(4)'!$X$41</f>
        <v>1169</v>
      </c>
    </row>
    <row r="385" spans="2:43" ht="19.95" customHeight="1" x14ac:dyDescent="0.4">
      <c r="B385" s="296">
        <v>382</v>
      </c>
      <c r="C385" s="297" t="s">
        <v>802</v>
      </c>
      <c r="D385" s="297" t="s">
        <v>803</v>
      </c>
      <c r="E385" s="298" t="s">
        <v>1419</v>
      </c>
      <c r="F385" s="299" t="s">
        <v>25</v>
      </c>
      <c r="G385" s="522">
        <v>7</v>
      </c>
      <c r="H385" s="306"/>
      <c r="I385" s="350">
        <f>'3_운전방안(4)'!$Y$7</f>
        <v>1172</v>
      </c>
      <c r="J385" s="351">
        <f>'3_운전방안(4)'!$Y$8</f>
        <v>1172</v>
      </c>
      <c r="K385" s="351">
        <f>'3_운전방안(4)'!$Y$9</f>
        <v>1172</v>
      </c>
      <c r="L385" s="351">
        <f>'3_운전방안(4)'!$Y$10</f>
        <v>1172</v>
      </c>
      <c r="M385" s="351">
        <f>'3_운전방안(4)'!$Y$11</f>
        <v>1172</v>
      </c>
      <c r="N385" s="351">
        <f>'3_운전방안(4)'!$Y$12</f>
        <v>1172</v>
      </c>
      <c r="O385" s="351">
        <f>'3_운전방안(4)'!$Y$13</f>
        <v>1172</v>
      </c>
      <c r="P385" s="351">
        <f>'3_운전방안(4)'!$Y$14</f>
        <v>1172</v>
      </c>
      <c r="Q385" s="351">
        <f>'3_운전방안(4)'!$Y$15</f>
        <v>1172</v>
      </c>
      <c r="R385" s="351">
        <f>'3_운전방안(4)'!$Y$16</f>
        <v>1172</v>
      </c>
      <c r="S385" s="351">
        <f>'3_운전방안(4)'!$Y$17</f>
        <v>1172</v>
      </c>
      <c r="T385" s="351">
        <f>'3_운전방안(4)'!$Y$18</f>
        <v>1172</v>
      </c>
      <c r="U385" s="351">
        <f>'3_운전방안(4)'!$Y$19</f>
        <v>1172</v>
      </c>
      <c r="V385" s="351">
        <f>'3_운전방안(4)'!$Y$20</f>
        <v>1172</v>
      </c>
      <c r="W385" s="351">
        <f>'3_운전방안(4)'!$Y$21</f>
        <v>1172</v>
      </c>
      <c r="X385" s="351">
        <f>'3_운전방안(4)'!$Y$22</f>
        <v>1172</v>
      </c>
      <c r="Y385" s="351">
        <f>'3_운전방안(4)'!$Y$23</f>
        <v>1172</v>
      </c>
      <c r="Z385" s="351">
        <f>'3_운전방안(4)'!$Y$24</f>
        <v>1172</v>
      </c>
      <c r="AA385" s="351">
        <f>'3_운전방안(4)'!$Y$25</f>
        <v>1172</v>
      </c>
      <c r="AB385" s="351">
        <f>'3_운전방안(4)'!$Y$26</f>
        <v>1172</v>
      </c>
      <c r="AC385" s="351">
        <f>'3_운전방안(4)'!$Y$27</f>
        <v>1172</v>
      </c>
      <c r="AD385" s="351">
        <f>'3_운전방안(4)'!$Y$28</f>
        <v>1172</v>
      </c>
      <c r="AE385" s="351">
        <f>'3_운전방안(4)'!$Y$29</f>
        <v>1172</v>
      </c>
      <c r="AF385" s="351">
        <f>'3_운전방안(4)'!$Y$30</f>
        <v>1172</v>
      </c>
      <c r="AG385" s="351">
        <f>'3_운전방안(4)'!$Y$31</f>
        <v>1172</v>
      </c>
      <c r="AH385" s="351">
        <f>'3_운전방안(4)'!$Y$32</f>
        <v>1172</v>
      </c>
      <c r="AI385" s="351">
        <f>'3_운전방안(4)'!$Y$33</f>
        <v>1172</v>
      </c>
      <c r="AJ385" s="351">
        <f>'3_운전방안(4)'!$Y$34</f>
        <v>1172</v>
      </c>
      <c r="AK385" s="351">
        <f>'3_운전방안(4)'!$Y$35</f>
        <v>1172</v>
      </c>
      <c r="AL385" s="351">
        <f>'3_운전방안(4)'!$Y$36</f>
        <v>1172</v>
      </c>
      <c r="AM385" s="351">
        <f>'3_운전방안(4)'!$Y$37</f>
        <v>1172</v>
      </c>
      <c r="AN385" s="351">
        <f>'3_운전방안(4)'!$Y$38</f>
        <v>1172</v>
      </c>
      <c r="AO385" s="351">
        <f>'3_운전방안(4)'!$Y$39</f>
        <v>1172</v>
      </c>
      <c r="AP385" s="351">
        <f>'3_운전방안(4)'!$Y$40</f>
        <v>1172</v>
      </c>
      <c r="AQ385" s="352">
        <f>'3_운전방안(4)'!$Y$41</f>
        <v>1172</v>
      </c>
    </row>
    <row r="386" spans="2:43" ht="19.95" customHeight="1" x14ac:dyDescent="0.4">
      <c r="B386" s="296">
        <v>383</v>
      </c>
      <c r="C386" s="297" t="s">
        <v>804</v>
      </c>
      <c r="D386" s="297" t="s">
        <v>805</v>
      </c>
      <c r="E386" s="298" t="s">
        <v>1420</v>
      </c>
      <c r="F386" s="299" t="s">
        <v>25</v>
      </c>
      <c r="G386" s="522">
        <v>37</v>
      </c>
      <c r="H386" s="306"/>
      <c r="I386" s="350">
        <f>'3_운전방안(4)'!$Z$7</f>
        <v>1173</v>
      </c>
      <c r="J386" s="351">
        <f>'3_운전방안(4)'!$Z$8</f>
        <v>1173</v>
      </c>
      <c r="K386" s="351">
        <f>'3_운전방안(4)'!$Z$9</f>
        <v>1173</v>
      </c>
      <c r="L386" s="351">
        <f>'3_운전방안(4)'!$Z$10</f>
        <v>1173</v>
      </c>
      <c r="M386" s="351">
        <f>'3_운전방안(4)'!$Z$11</f>
        <v>1173</v>
      </c>
      <c r="N386" s="351">
        <f>'3_운전방안(4)'!$Z$12</f>
        <v>1173</v>
      </c>
      <c r="O386" s="351">
        <f>'3_운전방안(4)'!$Z$13</f>
        <v>1173</v>
      </c>
      <c r="P386" s="351">
        <f>'3_운전방안(4)'!$Z$14</f>
        <v>1173</v>
      </c>
      <c r="Q386" s="351">
        <f>'3_운전방안(4)'!$Z$15</f>
        <v>1173</v>
      </c>
      <c r="R386" s="351">
        <f>'3_운전방안(4)'!$Z$16</f>
        <v>1173</v>
      </c>
      <c r="S386" s="351">
        <f>'3_운전방안(4)'!$Z$17</f>
        <v>1173</v>
      </c>
      <c r="T386" s="351">
        <f>'3_운전방안(4)'!$Z$18</f>
        <v>1173</v>
      </c>
      <c r="U386" s="351">
        <f>'3_운전방안(4)'!$Z$19</f>
        <v>1173</v>
      </c>
      <c r="V386" s="351">
        <f>'3_운전방안(4)'!$Z$20</f>
        <v>1173</v>
      </c>
      <c r="W386" s="351">
        <f>'3_운전방안(4)'!$Z$21</f>
        <v>1173</v>
      </c>
      <c r="X386" s="351">
        <f>'3_운전방안(4)'!$Z$22</f>
        <v>1173</v>
      </c>
      <c r="Y386" s="351">
        <f>'3_운전방안(4)'!$Z$23</f>
        <v>1173</v>
      </c>
      <c r="Z386" s="351">
        <f>'3_운전방안(4)'!$Z$24</f>
        <v>1173</v>
      </c>
      <c r="AA386" s="351">
        <f>'3_운전방안(4)'!$Z$25</f>
        <v>1173</v>
      </c>
      <c r="AB386" s="351">
        <f>'3_운전방안(4)'!$Z$26</f>
        <v>1173</v>
      </c>
      <c r="AC386" s="351">
        <f>'3_운전방안(4)'!$Z$27</f>
        <v>1173</v>
      </c>
      <c r="AD386" s="351">
        <f>'3_운전방안(4)'!$Z$28</f>
        <v>1173</v>
      </c>
      <c r="AE386" s="351">
        <f>'3_운전방안(4)'!$Z$29</f>
        <v>1173</v>
      </c>
      <c r="AF386" s="351">
        <f>'3_운전방안(4)'!$Z$30</f>
        <v>1173</v>
      </c>
      <c r="AG386" s="351">
        <f>'3_운전방안(4)'!$Z$31</f>
        <v>1173</v>
      </c>
      <c r="AH386" s="351">
        <f>'3_운전방안(4)'!$Z$32</f>
        <v>1173</v>
      </c>
      <c r="AI386" s="351">
        <f>'3_운전방안(4)'!$Z$33</f>
        <v>1173</v>
      </c>
      <c r="AJ386" s="351">
        <f>'3_운전방안(4)'!$Z$34</f>
        <v>1173</v>
      </c>
      <c r="AK386" s="351">
        <f>'3_운전방안(4)'!$Z$35</f>
        <v>1173</v>
      </c>
      <c r="AL386" s="351">
        <f>'3_운전방안(4)'!$Z$36</f>
        <v>1173</v>
      </c>
      <c r="AM386" s="351">
        <f>'3_운전방안(4)'!$Z$37</f>
        <v>1173</v>
      </c>
      <c r="AN386" s="351">
        <f>'3_운전방안(4)'!$Z$38</f>
        <v>1173</v>
      </c>
      <c r="AO386" s="351">
        <f>'3_운전방안(4)'!$Z$39</f>
        <v>1173</v>
      </c>
      <c r="AP386" s="351">
        <f>'3_운전방안(4)'!$Z$40</f>
        <v>1173</v>
      </c>
      <c r="AQ386" s="352">
        <f>'3_운전방안(4)'!$Z$41</f>
        <v>1173</v>
      </c>
    </row>
    <row r="387" spans="2:43" ht="19.95" customHeight="1" x14ac:dyDescent="0.4">
      <c r="B387" s="296">
        <v>384</v>
      </c>
      <c r="C387" s="297" t="s">
        <v>806</v>
      </c>
      <c r="D387" s="297" t="s">
        <v>807</v>
      </c>
      <c r="E387" s="298" t="s">
        <v>1421</v>
      </c>
      <c r="F387" s="299" t="s">
        <v>25</v>
      </c>
      <c r="G387" s="510">
        <v>0</v>
      </c>
      <c r="H387" s="306"/>
      <c r="I387" s="476">
        <v>0</v>
      </c>
      <c r="J387" s="477">
        <v>0</v>
      </c>
      <c r="K387" s="477">
        <v>0</v>
      </c>
      <c r="L387" s="477">
        <v>0</v>
      </c>
      <c r="M387" s="477">
        <v>0</v>
      </c>
      <c r="N387" s="477">
        <v>0</v>
      </c>
      <c r="O387" s="477">
        <v>0</v>
      </c>
      <c r="P387" s="477">
        <v>0</v>
      </c>
      <c r="Q387" s="477">
        <v>0</v>
      </c>
      <c r="R387" s="477">
        <v>0</v>
      </c>
      <c r="S387" s="477">
        <v>0</v>
      </c>
      <c r="T387" s="477">
        <v>0</v>
      </c>
      <c r="U387" s="477">
        <v>0</v>
      </c>
      <c r="V387" s="477">
        <v>0</v>
      </c>
      <c r="W387" s="477">
        <v>0</v>
      </c>
      <c r="X387" s="477">
        <v>0</v>
      </c>
      <c r="Y387" s="477">
        <v>0</v>
      </c>
      <c r="Z387" s="477">
        <v>0</v>
      </c>
      <c r="AA387" s="477">
        <v>0</v>
      </c>
      <c r="AB387" s="477">
        <v>0</v>
      </c>
      <c r="AC387" s="477">
        <v>0</v>
      </c>
      <c r="AD387" s="477">
        <v>0</v>
      </c>
      <c r="AE387" s="477">
        <v>0</v>
      </c>
      <c r="AF387" s="477">
        <v>0</v>
      </c>
      <c r="AG387" s="477">
        <v>0</v>
      </c>
      <c r="AH387" s="477">
        <v>0</v>
      </c>
      <c r="AI387" s="477">
        <v>0</v>
      </c>
      <c r="AJ387" s="477">
        <v>0</v>
      </c>
      <c r="AK387" s="477">
        <v>0</v>
      </c>
      <c r="AL387" s="477">
        <v>0</v>
      </c>
      <c r="AM387" s="477">
        <v>0</v>
      </c>
      <c r="AN387" s="477">
        <v>0</v>
      </c>
      <c r="AO387" s="477">
        <v>0</v>
      </c>
      <c r="AP387" s="477">
        <v>0</v>
      </c>
      <c r="AQ387" s="433">
        <v>0</v>
      </c>
    </row>
    <row r="388" spans="2:43" ht="19.95" customHeight="1" x14ac:dyDescent="0.4">
      <c r="B388" s="296">
        <v>385</v>
      </c>
      <c r="C388" s="297" t="s">
        <v>808</v>
      </c>
      <c r="D388" s="297" t="s">
        <v>809</v>
      </c>
      <c r="E388" s="298" t="s">
        <v>1422</v>
      </c>
      <c r="F388" s="299" t="s">
        <v>25</v>
      </c>
      <c r="G388" s="510">
        <v>0</v>
      </c>
      <c r="H388" s="306"/>
      <c r="I388" s="476">
        <v>0</v>
      </c>
      <c r="J388" s="477">
        <v>0</v>
      </c>
      <c r="K388" s="477">
        <v>0</v>
      </c>
      <c r="L388" s="477">
        <v>0</v>
      </c>
      <c r="M388" s="477">
        <v>0</v>
      </c>
      <c r="N388" s="477">
        <v>0</v>
      </c>
      <c r="O388" s="477">
        <v>0</v>
      </c>
      <c r="P388" s="477">
        <v>0</v>
      </c>
      <c r="Q388" s="477">
        <v>0</v>
      </c>
      <c r="R388" s="477">
        <v>0</v>
      </c>
      <c r="S388" s="477">
        <v>0</v>
      </c>
      <c r="T388" s="477">
        <v>0</v>
      </c>
      <c r="U388" s="477">
        <v>0</v>
      </c>
      <c r="V388" s="477">
        <v>0</v>
      </c>
      <c r="W388" s="477">
        <v>0</v>
      </c>
      <c r="X388" s="477">
        <v>0</v>
      </c>
      <c r="Y388" s="477">
        <v>0</v>
      </c>
      <c r="Z388" s="477">
        <v>0</v>
      </c>
      <c r="AA388" s="477">
        <v>0</v>
      </c>
      <c r="AB388" s="477">
        <v>0</v>
      </c>
      <c r="AC388" s="477">
        <v>0</v>
      </c>
      <c r="AD388" s="477">
        <v>0</v>
      </c>
      <c r="AE388" s="477">
        <v>0</v>
      </c>
      <c r="AF388" s="477">
        <v>0</v>
      </c>
      <c r="AG388" s="477">
        <v>0</v>
      </c>
      <c r="AH388" s="477">
        <v>0</v>
      </c>
      <c r="AI388" s="477">
        <v>0</v>
      </c>
      <c r="AJ388" s="477">
        <v>0</v>
      </c>
      <c r="AK388" s="477">
        <v>0</v>
      </c>
      <c r="AL388" s="477">
        <v>0</v>
      </c>
      <c r="AM388" s="477">
        <v>0</v>
      </c>
      <c r="AN388" s="477">
        <v>0</v>
      </c>
      <c r="AO388" s="477">
        <v>0</v>
      </c>
      <c r="AP388" s="477">
        <v>0</v>
      </c>
      <c r="AQ388" s="433">
        <v>0</v>
      </c>
    </row>
    <row r="389" spans="2:43" ht="19.95" customHeight="1" x14ac:dyDescent="0.4">
      <c r="B389" s="296">
        <v>386</v>
      </c>
      <c r="C389" s="297" t="s">
        <v>810</v>
      </c>
      <c r="D389" s="297" t="s">
        <v>811</v>
      </c>
      <c r="E389" s="298" t="s">
        <v>1423</v>
      </c>
      <c r="F389" s="299" t="s">
        <v>25</v>
      </c>
      <c r="G389" s="510">
        <v>0</v>
      </c>
      <c r="H389" s="306"/>
      <c r="I389" s="476">
        <v>0</v>
      </c>
      <c r="J389" s="477">
        <v>0</v>
      </c>
      <c r="K389" s="477">
        <v>0</v>
      </c>
      <c r="L389" s="477">
        <v>0</v>
      </c>
      <c r="M389" s="477">
        <v>0</v>
      </c>
      <c r="N389" s="477">
        <v>0</v>
      </c>
      <c r="O389" s="477">
        <v>0</v>
      </c>
      <c r="P389" s="477">
        <v>0</v>
      </c>
      <c r="Q389" s="477">
        <v>0</v>
      </c>
      <c r="R389" s="477">
        <v>0</v>
      </c>
      <c r="S389" s="477">
        <v>0</v>
      </c>
      <c r="T389" s="477">
        <v>0</v>
      </c>
      <c r="U389" s="477">
        <v>0</v>
      </c>
      <c r="V389" s="477">
        <v>0</v>
      </c>
      <c r="W389" s="477">
        <v>0</v>
      </c>
      <c r="X389" s="477">
        <v>0</v>
      </c>
      <c r="Y389" s="477">
        <v>0</v>
      </c>
      <c r="Z389" s="477">
        <v>0</v>
      </c>
      <c r="AA389" s="477">
        <v>0</v>
      </c>
      <c r="AB389" s="477">
        <v>0</v>
      </c>
      <c r="AC389" s="477">
        <v>0</v>
      </c>
      <c r="AD389" s="477">
        <v>0</v>
      </c>
      <c r="AE389" s="477">
        <v>0</v>
      </c>
      <c r="AF389" s="477">
        <v>0</v>
      </c>
      <c r="AG389" s="477">
        <v>0</v>
      </c>
      <c r="AH389" s="477">
        <v>0</v>
      </c>
      <c r="AI389" s="477">
        <v>0</v>
      </c>
      <c r="AJ389" s="477">
        <v>0</v>
      </c>
      <c r="AK389" s="477">
        <v>0</v>
      </c>
      <c r="AL389" s="477">
        <v>0</v>
      </c>
      <c r="AM389" s="477">
        <v>0</v>
      </c>
      <c r="AN389" s="477">
        <v>0</v>
      </c>
      <c r="AO389" s="477">
        <v>0</v>
      </c>
      <c r="AP389" s="477">
        <v>0</v>
      </c>
      <c r="AQ389" s="433">
        <v>0</v>
      </c>
    </row>
    <row r="390" spans="2:43" ht="19.95" customHeight="1" x14ac:dyDescent="0.4">
      <c r="B390" s="296">
        <v>387</v>
      </c>
      <c r="C390" s="297" t="s">
        <v>812</v>
      </c>
      <c r="D390" s="297" t="s">
        <v>813</v>
      </c>
      <c r="E390" s="298" t="s">
        <v>1424</v>
      </c>
      <c r="F390" s="299" t="s">
        <v>25</v>
      </c>
      <c r="G390" s="510">
        <v>0</v>
      </c>
      <c r="H390" s="306"/>
      <c r="I390" s="476">
        <v>0</v>
      </c>
      <c r="J390" s="477">
        <v>0</v>
      </c>
      <c r="K390" s="477">
        <v>0</v>
      </c>
      <c r="L390" s="477">
        <v>0</v>
      </c>
      <c r="M390" s="477">
        <v>0</v>
      </c>
      <c r="N390" s="477">
        <v>0</v>
      </c>
      <c r="O390" s="477">
        <v>0</v>
      </c>
      <c r="P390" s="477">
        <v>0</v>
      </c>
      <c r="Q390" s="477">
        <v>0</v>
      </c>
      <c r="R390" s="477">
        <v>0</v>
      </c>
      <c r="S390" s="477">
        <v>0</v>
      </c>
      <c r="T390" s="477">
        <v>0</v>
      </c>
      <c r="U390" s="477">
        <v>0</v>
      </c>
      <c r="V390" s="477">
        <v>0</v>
      </c>
      <c r="W390" s="477">
        <v>0</v>
      </c>
      <c r="X390" s="477">
        <v>0</v>
      </c>
      <c r="Y390" s="477">
        <v>0</v>
      </c>
      <c r="Z390" s="477">
        <v>0</v>
      </c>
      <c r="AA390" s="477">
        <v>0</v>
      </c>
      <c r="AB390" s="477">
        <v>0</v>
      </c>
      <c r="AC390" s="477">
        <v>0</v>
      </c>
      <c r="AD390" s="477">
        <v>0</v>
      </c>
      <c r="AE390" s="477">
        <v>0</v>
      </c>
      <c r="AF390" s="477">
        <v>0</v>
      </c>
      <c r="AG390" s="477">
        <v>0</v>
      </c>
      <c r="AH390" s="477">
        <v>0</v>
      </c>
      <c r="AI390" s="477">
        <v>0</v>
      </c>
      <c r="AJ390" s="477">
        <v>0</v>
      </c>
      <c r="AK390" s="477">
        <v>0</v>
      </c>
      <c r="AL390" s="477">
        <v>0</v>
      </c>
      <c r="AM390" s="477">
        <v>0</v>
      </c>
      <c r="AN390" s="477">
        <v>0</v>
      </c>
      <c r="AO390" s="477">
        <v>0</v>
      </c>
      <c r="AP390" s="477">
        <v>0</v>
      </c>
      <c r="AQ390" s="433">
        <v>0</v>
      </c>
    </row>
    <row r="391" spans="2:43" ht="19.95" customHeight="1" x14ac:dyDescent="0.4">
      <c r="B391" s="296">
        <v>388</v>
      </c>
      <c r="C391" s="297" t="s">
        <v>814</v>
      </c>
      <c r="D391" s="297" t="s">
        <v>815</v>
      </c>
      <c r="E391" s="298" t="s">
        <v>1425</v>
      </c>
      <c r="F391" s="299" t="s">
        <v>25</v>
      </c>
      <c r="G391" s="510">
        <v>0</v>
      </c>
      <c r="H391" s="306"/>
      <c r="I391" s="476">
        <v>0</v>
      </c>
      <c r="J391" s="477">
        <v>0</v>
      </c>
      <c r="K391" s="477">
        <v>0</v>
      </c>
      <c r="L391" s="477">
        <v>0</v>
      </c>
      <c r="M391" s="477">
        <v>0</v>
      </c>
      <c r="N391" s="477">
        <v>0</v>
      </c>
      <c r="O391" s="477">
        <v>0</v>
      </c>
      <c r="P391" s="477">
        <v>0</v>
      </c>
      <c r="Q391" s="477">
        <v>0</v>
      </c>
      <c r="R391" s="477">
        <v>0</v>
      </c>
      <c r="S391" s="477">
        <v>0</v>
      </c>
      <c r="T391" s="477">
        <v>0</v>
      </c>
      <c r="U391" s="477">
        <v>0</v>
      </c>
      <c r="V391" s="477">
        <v>0</v>
      </c>
      <c r="W391" s="477">
        <v>0</v>
      </c>
      <c r="X391" s="477">
        <v>0</v>
      </c>
      <c r="Y391" s="477">
        <v>0</v>
      </c>
      <c r="Z391" s="477">
        <v>0</v>
      </c>
      <c r="AA391" s="477">
        <v>0</v>
      </c>
      <c r="AB391" s="477">
        <v>0</v>
      </c>
      <c r="AC391" s="477">
        <v>0</v>
      </c>
      <c r="AD391" s="477">
        <v>0</v>
      </c>
      <c r="AE391" s="477">
        <v>0</v>
      </c>
      <c r="AF391" s="477">
        <v>0</v>
      </c>
      <c r="AG391" s="477">
        <v>0</v>
      </c>
      <c r="AH391" s="477">
        <v>0</v>
      </c>
      <c r="AI391" s="477">
        <v>0</v>
      </c>
      <c r="AJ391" s="477">
        <v>0</v>
      </c>
      <c r="AK391" s="477">
        <v>0</v>
      </c>
      <c r="AL391" s="477">
        <v>0</v>
      </c>
      <c r="AM391" s="477">
        <v>0</v>
      </c>
      <c r="AN391" s="477">
        <v>0</v>
      </c>
      <c r="AO391" s="477">
        <v>0</v>
      </c>
      <c r="AP391" s="477">
        <v>0</v>
      </c>
      <c r="AQ391" s="433">
        <v>0</v>
      </c>
    </row>
    <row r="392" spans="2:43" ht="19.95" customHeight="1" x14ac:dyDescent="0.4">
      <c r="B392" s="296">
        <v>389</v>
      </c>
      <c r="C392" s="297" t="s">
        <v>816</v>
      </c>
      <c r="D392" s="297" t="s">
        <v>817</v>
      </c>
      <c r="E392" s="298" t="s">
        <v>1426</v>
      </c>
      <c r="F392" s="299" t="s">
        <v>25</v>
      </c>
      <c r="G392" s="510">
        <v>0</v>
      </c>
      <c r="H392" s="306"/>
      <c r="I392" s="476">
        <v>0</v>
      </c>
      <c r="J392" s="477">
        <v>0</v>
      </c>
      <c r="K392" s="477">
        <v>0</v>
      </c>
      <c r="L392" s="477">
        <v>0</v>
      </c>
      <c r="M392" s="477">
        <v>0</v>
      </c>
      <c r="N392" s="477">
        <v>0</v>
      </c>
      <c r="O392" s="477">
        <v>0</v>
      </c>
      <c r="P392" s="477">
        <v>0</v>
      </c>
      <c r="Q392" s="477">
        <v>0</v>
      </c>
      <c r="R392" s="477">
        <v>0</v>
      </c>
      <c r="S392" s="477">
        <v>0</v>
      </c>
      <c r="T392" s="477">
        <v>0</v>
      </c>
      <c r="U392" s="477">
        <v>0</v>
      </c>
      <c r="V392" s="477">
        <v>0</v>
      </c>
      <c r="W392" s="477">
        <v>0</v>
      </c>
      <c r="X392" s="477">
        <v>0</v>
      </c>
      <c r="Y392" s="477">
        <v>0</v>
      </c>
      <c r="Z392" s="477">
        <v>0</v>
      </c>
      <c r="AA392" s="477">
        <v>0</v>
      </c>
      <c r="AB392" s="477">
        <v>0</v>
      </c>
      <c r="AC392" s="477">
        <v>0</v>
      </c>
      <c r="AD392" s="477">
        <v>0</v>
      </c>
      <c r="AE392" s="477">
        <v>0</v>
      </c>
      <c r="AF392" s="477">
        <v>0</v>
      </c>
      <c r="AG392" s="477">
        <v>0</v>
      </c>
      <c r="AH392" s="477">
        <v>0</v>
      </c>
      <c r="AI392" s="477">
        <v>0</v>
      </c>
      <c r="AJ392" s="477">
        <v>0</v>
      </c>
      <c r="AK392" s="477">
        <v>0</v>
      </c>
      <c r="AL392" s="477">
        <v>0</v>
      </c>
      <c r="AM392" s="477">
        <v>0</v>
      </c>
      <c r="AN392" s="477">
        <v>0</v>
      </c>
      <c r="AO392" s="477">
        <v>0</v>
      </c>
      <c r="AP392" s="477">
        <v>0</v>
      </c>
      <c r="AQ392" s="433">
        <v>0</v>
      </c>
    </row>
    <row r="393" spans="2:43" ht="19.95" customHeight="1" x14ac:dyDescent="0.4">
      <c r="B393" s="296">
        <v>390</v>
      </c>
      <c r="C393" s="297" t="s">
        <v>818</v>
      </c>
      <c r="D393" s="297" t="s">
        <v>819</v>
      </c>
      <c r="E393" s="298" t="s">
        <v>1427</v>
      </c>
      <c r="F393" s="299" t="s">
        <v>25</v>
      </c>
      <c r="G393" s="510">
        <v>0</v>
      </c>
      <c r="H393" s="306"/>
      <c r="I393" s="476">
        <v>0</v>
      </c>
      <c r="J393" s="477">
        <v>0</v>
      </c>
      <c r="K393" s="477">
        <v>0</v>
      </c>
      <c r="L393" s="477">
        <v>0</v>
      </c>
      <c r="M393" s="477">
        <v>0</v>
      </c>
      <c r="N393" s="477">
        <v>0</v>
      </c>
      <c r="O393" s="477">
        <v>0</v>
      </c>
      <c r="P393" s="477">
        <v>0</v>
      </c>
      <c r="Q393" s="477">
        <v>0</v>
      </c>
      <c r="R393" s="477">
        <v>0</v>
      </c>
      <c r="S393" s="477">
        <v>0</v>
      </c>
      <c r="T393" s="477">
        <v>0</v>
      </c>
      <c r="U393" s="477">
        <v>0</v>
      </c>
      <c r="V393" s="477">
        <v>0</v>
      </c>
      <c r="W393" s="477">
        <v>0</v>
      </c>
      <c r="X393" s="477">
        <v>0</v>
      </c>
      <c r="Y393" s="477">
        <v>0</v>
      </c>
      <c r="Z393" s="477">
        <v>0</v>
      </c>
      <c r="AA393" s="477">
        <v>0</v>
      </c>
      <c r="AB393" s="477">
        <v>0</v>
      </c>
      <c r="AC393" s="477">
        <v>0</v>
      </c>
      <c r="AD393" s="477">
        <v>0</v>
      </c>
      <c r="AE393" s="477">
        <v>0</v>
      </c>
      <c r="AF393" s="477">
        <v>0</v>
      </c>
      <c r="AG393" s="477">
        <v>0</v>
      </c>
      <c r="AH393" s="477">
        <v>0</v>
      </c>
      <c r="AI393" s="477">
        <v>0</v>
      </c>
      <c r="AJ393" s="477">
        <v>0</v>
      </c>
      <c r="AK393" s="477">
        <v>0</v>
      </c>
      <c r="AL393" s="477">
        <v>0</v>
      </c>
      <c r="AM393" s="477">
        <v>0</v>
      </c>
      <c r="AN393" s="477">
        <v>0</v>
      </c>
      <c r="AO393" s="477">
        <v>0</v>
      </c>
      <c r="AP393" s="477">
        <v>0</v>
      </c>
      <c r="AQ393" s="433">
        <v>0</v>
      </c>
    </row>
    <row r="394" spans="2:43" ht="19.95" customHeight="1" x14ac:dyDescent="0.4">
      <c r="B394" s="296">
        <v>391</v>
      </c>
      <c r="C394" s="297" t="s">
        <v>820</v>
      </c>
      <c r="D394" s="297" t="s">
        <v>821</v>
      </c>
      <c r="E394" s="298" t="s">
        <v>1428</v>
      </c>
      <c r="F394" s="299" t="s">
        <v>25</v>
      </c>
      <c r="G394" s="510">
        <v>0</v>
      </c>
      <c r="H394" s="306"/>
      <c r="I394" s="476">
        <v>0</v>
      </c>
      <c r="J394" s="477">
        <v>0</v>
      </c>
      <c r="K394" s="477">
        <v>0</v>
      </c>
      <c r="L394" s="477">
        <v>0</v>
      </c>
      <c r="M394" s="477">
        <v>0</v>
      </c>
      <c r="N394" s="477">
        <v>0</v>
      </c>
      <c r="O394" s="477">
        <v>0</v>
      </c>
      <c r="P394" s="477">
        <v>0</v>
      </c>
      <c r="Q394" s="477">
        <v>0</v>
      </c>
      <c r="R394" s="477">
        <v>0</v>
      </c>
      <c r="S394" s="477">
        <v>0</v>
      </c>
      <c r="T394" s="477">
        <v>0</v>
      </c>
      <c r="U394" s="477">
        <v>0</v>
      </c>
      <c r="V394" s="477">
        <v>0</v>
      </c>
      <c r="W394" s="477">
        <v>0</v>
      </c>
      <c r="X394" s="477">
        <v>0</v>
      </c>
      <c r="Y394" s="477">
        <v>0</v>
      </c>
      <c r="Z394" s="477">
        <v>0</v>
      </c>
      <c r="AA394" s="477">
        <v>0</v>
      </c>
      <c r="AB394" s="477">
        <v>0</v>
      </c>
      <c r="AC394" s="477">
        <v>0</v>
      </c>
      <c r="AD394" s="477">
        <v>0</v>
      </c>
      <c r="AE394" s="477">
        <v>0</v>
      </c>
      <c r="AF394" s="477">
        <v>0</v>
      </c>
      <c r="AG394" s="477">
        <v>0</v>
      </c>
      <c r="AH394" s="477">
        <v>0</v>
      </c>
      <c r="AI394" s="477">
        <v>0</v>
      </c>
      <c r="AJ394" s="477">
        <v>0</v>
      </c>
      <c r="AK394" s="477">
        <v>0</v>
      </c>
      <c r="AL394" s="477">
        <v>0</v>
      </c>
      <c r="AM394" s="477">
        <v>0</v>
      </c>
      <c r="AN394" s="477">
        <v>0</v>
      </c>
      <c r="AO394" s="477">
        <v>0</v>
      </c>
      <c r="AP394" s="477">
        <v>0</v>
      </c>
      <c r="AQ394" s="433">
        <v>0</v>
      </c>
    </row>
    <row r="395" spans="2:43" ht="19.95" customHeight="1" x14ac:dyDescent="0.4">
      <c r="B395" s="296">
        <v>392</v>
      </c>
      <c r="C395" s="297" t="s">
        <v>822</v>
      </c>
      <c r="D395" s="297" t="s">
        <v>823</v>
      </c>
      <c r="E395" s="298" t="s">
        <v>1429</v>
      </c>
      <c r="F395" s="299" t="s">
        <v>25</v>
      </c>
      <c r="G395" s="522">
        <v>1140</v>
      </c>
      <c r="H395" s="306"/>
      <c r="I395" s="350">
        <f>'3_운전방안(4)'!$AA$7</f>
        <v>0</v>
      </c>
      <c r="J395" s="351">
        <f>'3_운전방안(4)'!$AA$8</f>
        <v>0</v>
      </c>
      <c r="K395" s="351">
        <f>'3_운전방안(4)'!$AA$9</f>
        <v>1140</v>
      </c>
      <c r="L395" s="351">
        <f>'3_운전방안(4)'!$AA$10</f>
        <v>1140</v>
      </c>
      <c r="M395" s="351">
        <f>'3_운전방안(4)'!$AA$11</f>
        <v>1140</v>
      </c>
      <c r="N395" s="351">
        <f>'3_운전방안(4)'!$AA$12</f>
        <v>1140</v>
      </c>
      <c r="O395" s="351">
        <f>'3_운전방안(4)'!$AA$13</f>
        <v>1140</v>
      </c>
      <c r="P395" s="351">
        <f>'3_운전방안(4)'!$AA$14</f>
        <v>1140</v>
      </c>
      <c r="Q395" s="351">
        <f>'3_운전방안(4)'!$AA$15</f>
        <v>1140</v>
      </c>
      <c r="R395" s="351">
        <f>'3_운전방안(4)'!$AA$16</f>
        <v>1140</v>
      </c>
      <c r="S395" s="351">
        <f>'3_운전방안(4)'!$AA$17</f>
        <v>1140</v>
      </c>
      <c r="T395" s="351">
        <f>'3_운전방안(4)'!$AA$18</f>
        <v>1140</v>
      </c>
      <c r="U395" s="351">
        <f>'3_운전방안(4)'!$AA$19</f>
        <v>1140</v>
      </c>
      <c r="V395" s="351">
        <f>'3_운전방안(4)'!$AA$20</f>
        <v>1140</v>
      </c>
      <c r="W395" s="351">
        <f>'3_운전방안(4)'!$AA$21</f>
        <v>1140</v>
      </c>
      <c r="X395" s="351">
        <f>'3_운전방안(4)'!$AA$22</f>
        <v>1140</v>
      </c>
      <c r="Y395" s="351">
        <f>'3_운전방안(4)'!$AA$23</f>
        <v>1140</v>
      </c>
      <c r="Z395" s="351">
        <f>'3_운전방안(4)'!$AA$24</f>
        <v>1140</v>
      </c>
      <c r="AA395" s="351">
        <f>'3_운전방안(4)'!$AA$25</f>
        <v>1140</v>
      </c>
      <c r="AB395" s="351">
        <f>'3_운전방안(4)'!$AA$26</f>
        <v>1140</v>
      </c>
      <c r="AC395" s="351">
        <f>'3_운전방안(4)'!$AA$27</f>
        <v>1140</v>
      </c>
      <c r="AD395" s="351">
        <f>'3_운전방안(4)'!$AA$28</f>
        <v>1140</v>
      </c>
      <c r="AE395" s="351">
        <f>'3_운전방안(4)'!$AA$29</f>
        <v>1140</v>
      </c>
      <c r="AF395" s="351">
        <f>'3_운전방안(4)'!$AA$30</f>
        <v>1140</v>
      </c>
      <c r="AG395" s="351">
        <f>'3_운전방안(4)'!$AA$31</f>
        <v>1140</v>
      </c>
      <c r="AH395" s="351">
        <f>'3_운전방안(4)'!$AA$32</f>
        <v>1140</v>
      </c>
      <c r="AI395" s="351">
        <f>'3_운전방안(4)'!$AA$33</f>
        <v>1140</v>
      </c>
      <c r="AJ395" s="351">
        <f>'3_운전방안(4)'!$AA$34</f>
        <v>1140</v>
      </c>
      <c r="AK395" s="351">
        <f>'3_운전방안(4)'!$AA$35</f>
        <v>1140</v>
      </c>
      <c r="AL395" s="351">
        <f>'3_운전방안(4)'!$AA$36</f>
        <v>1140</v>
      </c>
      <c r="AM395" s="351">
        <f>'3_운전방안(4)'!$AA$37</f>
        <v>1140</v>
      </c>
      <c r="AN395" s="351">
        <f>'3_운전방안(4)'!$AA$38</f>
        <v>1140</v>
      </c>
      <c r="AO395" s="351">
        <f>'3_운전방안(4)'!$AA$39</f>
        <v>1140</v>
      </c>
      <c r="AP395" s="351">
        <f>'3_운전방안(4)'!$AA$40</f>
        <v>1140</v>
      </c>
      <c r="AQ395" s="352">
        <f>'3_운전방안(4)'!$AA$41</f>
        <v>1140</v>
      </c>
    </row>
    <row r="396" spans="2:43" ht="19.95" customHeight="1" x14ac:dyDescent="0.4">
      <c r="B396" s="296">
        <v>393</v>
      </c>
      <c r="C396" s="297" t="s">
        <v>824</v>
      </c>
      <c r="D396" s="297" t="s">
        <v>825</v>
      </c>
      <c r="E396" s="298" t="s">
        <v>1430</v>
      </c>
      <c r="F396" s="299" t="s">
        <v>25</v>
      </c>
      <c r="G396" s="522">
        <v>46</v>
      </c>
      <c r="H396" s="306"/>
      <c r="I396" s="350">
        <f>'3_운전방안(4)'!$AB$7</f>
        <v>0</v>
      </c>
      <c r="J396" s="351">
        <f>'3_운전방안(4)'!$AB$8</f>
        <v>0</v>
      </c>
      <c r="K396" s="351">
        <f>'3_운전방안(4)'!$AB$9</f>
        <v>0</v>
      </c>
      <c r="L396" s="351">
        <f>'3_운전방안(4)'!$AB$10</f>
        <v>0</v>
      </c>
      <c r="M396" s="351">
        <f>'3_운전방안(4)'!$AB$11</f>
        <v>0</v>
      </c>
      <c r="N396" s="351">
        <f>'3_운전방안(4)'!$AB$12</f>
        <v>0</v>
      </c>
      <c r="O396" s="351">
        <f>'3_운전방안(4)'!$AB$13</f>
        <v>0</v>
      </c>
      <c r="P396" s="351">
        <f>'3_운전방안(4)'!$AB$14</f>
        <v>0</v>
      </c>
      <c r="Q396" s="351">
        <f>'3_운전방안(4)'!$AB$15</f>
        <v>0</v>
      </c>
      <c r="R396" s="351">
        <f>'3_운전방안(4)'!$AB$16</f>
        <v>0</v>
      </c>
      <c r="S396" s="351">
        <f>'3_운전방안(4)'!$AB$17</f>
        <v>0</v>
      </c>
      <c r="T396" s="351">
        <f>'3_운전방안(4)'!$AB$18</f>
        <v>0</v>
      </c>
      <c r="U396" s="351">
        <f>'3_운전방안(4)'!$AB$19</f>
        <v>0</v>
      </c>
      <c r="V396" s="351">
        <f>'3_운전방안(4)'!$AB$20</f>
        <v>0</v>
      </c>
      <c r="W396" s="351">
        <f>'3_운전방안(4)'!$AB$21</f>
        <v>0</v>
      </c>
      <c r="X396" s="351">
        <f>'3_운전방안(4)'!$AB$22</f>
        <v>0</v>
      </c>
      <c r="Y396" s="351">
        <f>'3_운전방안(4)'!$AB$23</f>
        <v>0</v>
      </c>
      <c r="Z396" s="351">
        <f>'3_운전방안(4)'!$AB$24</f>
        <v>0</v>
      </c>
      <c r="AA396" s="351">
        <f>'3_운전방안(4)'!$AB$25</f>
        <v>0</v>
      </c>
      <c r="AB396" s="351">
        <f>'3_운전방안(4)'!$AB$26</f>
        <v>0</v>
      </c>
      <c r="AC396" s="351">
        <f>'3_운전방안(4)'!$AB$27</f>
        <v>0</v>
      </c>
      <c r="AD396" s="351">
        <f>'3_운전방안(4)'!$AB$28</f>
        <v>0</v>
      </c>
      <c r="AE396" s="351">
        <f>'3_운전방안(4)'!$AB$29</f>
        <v>0</v>
      </c>
      <c r="AF396" s="351">
        <f>'3_운전방안(4)'!$AB$30</f>
        <v>0</v>
      </c>
      <c r="AG396" s="351">
        <f>'3_운전방안(4)'!$AB$31</f>
        <v>0</v>
      </c>
      <c r="AH396" s="351">
        <f>'3_운전방안(4)'!$AB$32</f>
        <v>0</v>
      </c>
      <c r="AI396" s="351">
        <f>'3_운전방안(4)'!$AB$33</f>
        <v>0</v>
      </c>
      <c r="AJ396" s="351">
        <f>'3_운전방안(4)'!$AB$34</f>
        <v>0</v>
      </c>
      <c r="AK396" s="351">
        <f>'3_운전방안(4)'!$AB$35</f>
        <v>0</v>
      </c>
      <c r="AL396" s="351">
        <f>'3_운전방안(4)'!$AB$36</f>
        <v>0</v>
      </c>
      <c r="AM396" s="351">
        <f>'3_운전방안(4)'!$AB$37</f>
        <v>0</v>
      </c>
      <c r="AN396" s="351">
        <f>'3_운전방안(4)'!$AB$38</f>
        <v>0</v>
      </c>
      <c r="AO396" s="351">
        <f>'3_운전방안(4)'!$AB$39</f>
        <v>0</v>
      </c>
      <c r="AP396" s="351">
        <f>'3_운전방안(4)'!$AB$40</f>
        <v>0</v>
      </c>
      <c r="AQ396" s="352">
        <f>'3_운전방안(4)'!$AB$41</f>
        <v>0</v>
      </c>
    </row>
    <row r="397" spans="2:43" ht="19.95" customHeight="1" x14ac:dyDescent="0.4">
      <c r="B397" s="296">
        <v>394</v>
      </c>
      <c r="C397" s="297" t="s">
        <v>826</v>
      </c>
      <c r="D397" s="297" t="s">
        <v>827</v>
      </c>
      <c r="E397" s="298" t="s">
        <v>1431</v>
      </c>
      <c r="F397" s="299" t="s">
        <v>25</v>
      </c>
      <c r="G397" s="522">
        <v>47</v>
      </c>
      <c r="H397" s="306"/>
      <c r="I397" s="350">
        <f>'3_운전방안(4)'!$AC$7</f>
        <v>0</v>
      </c>
      <c r="J397" s="351">
        <f>'3_운전방안(4)'!$AC$8</f>
        <v>0</v>
      </c>
      <c r="K397" s="351">
        <f>'3_운전방안(4)'!$AC$9</f>
        <v>0</v>
      </c>
      <c r="L397" s="351">
        <f>'3_운전방안(4)'!$AC$10</f>
        <v>0</v>
      </c>
      <c r="M397" s="351">
        <f>'3_운전방안(4)'!$AC$11</f>
        <v>0</v>
      </c>
      <c r="N397" s="351">
        <f>'3_운전방안(4)'!$AC$12</f>
        <v>0</v>
      </c>
      <c r="O397" s="351">
        <f>'3_운전방안(4)'!$AC$13</f>
        <v>0</v>
      </c>
      <c r="P397" s="351">
        <f>'3_운전방안(4)'!$AC$14</f>
        <v>0</v>
      </c>
      <c r="Q397" s="351">
        <f>'3_운전방안(4)'!$AC$15</f>
        <v>0</v>
      </c>
      <c r="R397" s="351">
        <f>'3_운전방안(4)'!$AC$16</f>
        <v>0</v>
      </c>
      <c r="S397" s="351">
        <f>'3_운전방안(4)'!$AC$17</f>
        <v>0</v>
      </c>
      <c r="T397" s="351">
        <f>'3_운전방안(4)'!$AC$18</f>
        <v>0</v>
      </c>
      <c r="U397" s="351">
        <f>'3_운전방안(4)'!$AC$19</f>
        <v>0</v>
      </c>
      <c r="V397" s="351">
        <f>'3_운전방안(4)'!$AC$20</f>
        <v>0</v>
      </c>
      <c r="W397" s="351">
        <f>'3_운전방안(4)'!$AC$21</f>
        <v>0</v>
      </c>
      <c r="X397" s="351">
        <f>'3_운전방안(4)'!$AC$22</f>
        <v>0</v>
      </c>
      <c r="Y397" s="351">
        <f>'3_운전방안(4)'!$AC$23</f>
        <v>0</v>
      </c>
      <c r="Z397" s="351">
        <f>'3_운전방안(4)'!$AC$24</f>
        <v>0</v>
      </c>
      <c r="AA397" s="351">
        <f>'3_운전방안(4)'!$AC$25</f>
        <v>0</v>
      </c>
      <c r="AB397" s="351">
        <f>'3_운전방안(4)'!$AC$26</f>
        <v>0</v>
      </c>
      <c r="AC397" s="351">
        <f>'3_운전방안(4)'!$AC$27</f>
        <v>0</v>
      </c>
      <c r="AD397" s="351">
        <f>'3_운전방안(4)'!$AC$28</f>
        <v>0</v>
      </c>
      <c r="AE397" s="351">
        <f>'3_운전방안(4)'!$AC$29</f>
        <v>0</v>
      </c>
      <c r="AF397" s="351">
        <f>'3_운전방안(4)'!$AC$30</f>
        <v>0</v>
      </c>
      <c r="AG397" s="351">
        <f>'3_운전방안(4)'!$AC$31</f>
        <v>0</v>
      </c>
      <c r="AH397" s="351">
        <f>'3_운전방안(4)'!$AC$32</f>
        <v>0</v>
      </c>
      <c r="AI397" s="351">
        <f>'3_운전방안(4)'!$AC$33</f>
        <v>0</v>
      </c>
      <c r="AJ397" s="351">
        <f>'3_운전방안(4)'!$AC$34</f>
        <v>0</v>
      </c>
      <c r="AK397" s="351">
        <f>'3_운전방안(4)'!$AC$35</f>
        <v>0</v>
      </c>
      <c r="AL397" s="351">
        <f>'3_운전방안(4)'!$AC$36</f>
        <v>0</v>
      </c>
      <c r="AM397" s="351">
        <f>'3_운전방안(4)'!$AC$37</f>
        <v>0</v>
      </c>
      <c r="AN397" s="351">
        <f>'3_운전방안(4)'!$AC$38</f>
        <v>0</v>
      </c>
      <c r="AO397" s="351">
        <f>'3_운전방안(4)'!$AC$39</f>
        <v>0</v>
      </c>
      <c r="AP397" s="351">
        <f>'3_운전방안(4)'!$AC$40</f>
        <v>0</v>
      </c>
      <c r="AQ397" s="352">
        <f>'3_운전방안(4)'!$AC$41</f>
        <v>0</v>
      </c>
    </row>
    <row r="398" spans="2:43" ht="19.95" customHeight="1" x14ac:dyDescent="0.4">
      <c r="B398" s="296">
        <v>395</v>
      </c>
      <c r="C398" s="297" t="s">
        <v>828</v>
      </c>
      <c r="D398" s="297" t="s">
        <v>829</v>
      </c>
      <c r="E398" s="298" t="s">
        <v>1432</v>
      </c>
      <c r="F398" s="299" t="s">
        <v>25</v>
      </c>
      <c r="G398" s="522">
        <v>48</v>
      </c>
      <c r="H398" s="306"/>
      <c r="I398" s="350">
        <f>'3_운전방안(4)'!$AD$7</f>
        <v>0</v>
      </c>
      <c r="J398" s="351">
        <f>'3_운전방안(4)'!$AD$8</f>
        <v>0</v>
      </c>
      <c r="K398" s="351">
        <f>'3_운전방안(4)'!$AD$9</f>
        <v>0</v>
      </c>
      <c r="L398" s="351">
        <f>'3_운전방안(4)'!$AD$10</f>
        <v>0</v>
      </c>
      <c r="M398" s="351">
        <f>'3_운전방안(4)'!$AD$11</f>
        <v>0</v>
      </c>
      <c r="N398" s="351">
        <f>'3_운전방안(4)'!$AD$12</f>
        <v>0</v>
      </c>
      <c r="O398" s="351">
        <f>'3_운전방안(4)'!$AD$13</f>
        <v>0</v>
      </c>
      <c r="P398" s="351">
        <f>'3_운전방안(4)'!$AD$14</f>
        <v>0</v>
      </c>
      <c r="Q398" s="351">
        <f>'3_운전방안(4)'!$AD$15</f>
        <v>0</v>
      </c>
      <c r="R398" s="351">
        <f>'3_운전방안(4)'!$AD$16</f>
        <v>0</v>
      </c>
      <c r="S398" s="351">
        <f>'3_운전방안(4)'!$AD$17</f>
        <v>0</v>
      </c>
      <c r="T398" s="351">
        <f>'3_운전방안(4)'!$AD$18</f>
        <v>0</v>
      </c>
      <c r="U398" s="351">
        <f>'3_운전방안(4)'!$AD$19</f>
        <v>0</v>
      </c>
      <c r="V398" s="351">
        <f>'3_운전방안(4)'!$AD$20</f>
        <v>0</v>
      </c>
      <c r="W398" s="351">
        <f>'3_운전방안(4)'!$AD$21</f>
        <v>0</v>
      </c>
      <c r="X398" s="351">
        <f>'3_운전방안(4)'!$AD$22</f>
        <v>0</v>
      </c>
      <c r="Y398" s="351">
        <f>'3_운전방안(4)'!$AD$23</f>
        <v>0</v>
      </c>
      <c r="Z398" s="351">
        <f>'3_운전방안(4)'!$AD$24</f>
        <v>0</v>
      </c>
      <c r="AA398" s="351">
        <f>'3_운전방안(4)'!$AD$25</f>
        <v>0</v>
      </c>
      <c r="AB398" s="351">
        <f>'3_운전방안(4)'!$AD$26</f>
        <v>0</v>
      </c>
      <c r="AC398" s="351">
        <f>'3_운전방안(4)'!$AD$27</f>
        <v>0</v>
      </c>
      <c r="AD398" s="351">
        <f>'3_운전방안(4)'!$AD$28</f>
        <v>0</v>
      </c>
      <c r="AE398" s="351">
        <f>'3_운전방안(4)'!$AD$29</f>
        <v>0</v>
      </c>
      <c r="AF398" s="351">
        <f>'3_운전방안(4)'!$AD$30</f>
        <v>0</v>
      </c>
      <c r="AG398" s="351">
        <f>'3_운전방안(4)'!$AD$31</f>
        <v>0</v>
      </c>
      <c r="AH398" s="351">
        <f>'3_운전방안(4)'!$AD$32</f>
        <v>0</v>
      </c>
      <c r="AI398" s="351">
        <f>'3_운전방안(4)'!$AD$33</f>
        <v>0</v>
      </c>
      <c r="AJ398" s="351">
        <f>'3_운전방안(4)'!$AD$34</f>
        <v>0</v>
      </c>
      <c r="AK398" s="351">
        <f>'3_운전방안(4)'!$AD$35</f>
        <v>0</v>
      </c>
      <c r="AL398" s="351">
        <f>'3_운전방안(4)'!$AD$36</f>
        <v>0</v>
      </c>
      <c r="AM398" s="351">
        <f>'3_운전방안(4)'!$AD$37</f>
        <v>0</v>
      </c>
      <c r="AN398" s="351">
        <f>'3_운전방안(4)'!$AD$38</f>
        <v>0</v>
      </c>
      <c r="AO398" s="351">
        <f>'3_운전방안(4)'!$AD$39</f>
        <v>0</v>
      </c>
      <c r="AP398" s="351">
        <f>'3_운전방안(4)'!$AD$40</f>
        <v>0</v>
      </c>
      <c r="AQ398" s="352">
        <f>'3_운전방안(4)'!$AD$41</f>
        <v>0</v>
      </c>
    </row>
    <row r="399" spans="2:43" ht="19.95" customHeight="1" x14ac:dyDescent="0.4">
      <c r="B399" s="296">
        <v>396</v>
      </c>
      <c r="C399" s="297" t="s">
        <v>830</v>
      </c>
      <c r="D399" s="297" t="s">
        <v>831</v>
      </c>
      <c r="E399" s="298" t="s">
        <v>1433</v>
      </c>
      <c r="F399" s="299" t="s">
        <v>25</v>
      </c>
      <c r="G399" s="522">
        <v>0</v>
      </c>
      <c r="H399" s="306"/>
      <c r="I399" s="350">
        <f>'3_운전방안(4)'!$AE$7</f>
        <v>0</v>
      </c>
      <c r="J399" s="351">
        <f>'3_운전방안(4)'!$AE$8</f>
        <v>0</v>
      </c>
      <c r="K399" s="351">
        <f>'3_운전방안(4)'!$AE$9</f>
        <v>0</v>
      </c>
      <c r="L399" s="351">
        <f>'3_운전방안(4)'!$AE$10</f>
        <v>0</v>
      </c>
      <c r="M399" s="351">
        <f>'3_운전방안(4)'!$AE$11</f>
        <v>0</v>
      </c>
      <c r="N399" s="351">
        <f>'3_운전방안(4)'!$AE$12</f>
        <v>0</v>
      </c>
      <c r="O399" s="351">
        <f>'3_운전방안(4)'!$AE$13</f>
        <v>0</v>
      </c>
      <c r="P399" s="351">
        <f>'3_운전방안(4)'!$AE$14</f>
        <v>0</v>
      </c>
      <c r="Q399" s="351">
        <f>'3_운전방안(4)'!$AE$15</f>
        <v>0</v>
      </c>
      <c r="R399" s="351">
        <f>'3_운전방안(4)'!$AE$16</f>
        <v>0</v>
      </c>
      <c r="S399" s="351">
        <f>'3_운전방안(4)'!$AE$17</f>
        <v>0</v>
      </c>
      <c r="T399" s="351">
        <f>'3_운전방안(4)'!$AE$18</f>
        <v>0</v>
      </c>
      <c r="U399" s="351">
        <f>'3_운전방안(4)'!$AE$19</f>
        <v>0</v>
      </c>
      <c r="V399" s="351">
        <f>'3_운전방안(4)'!$AE$20</f>
        <v>0</v>
      </c>
      <c r="W399" s="351">
        <f>'3_운전방안(4)'!$AE$21</f>
        <v>0</v>
      </c>
      <c r="X399" s="351">
        <f>'3_운전방안(4)'!$AE$22</f>
        <v>0</v>
      </c>
      <c r="Y399" s="351">
        <f>'3_운전방안(4)'!$AE$23</f>
        <v>0</v>
      </c>
      <c r="Z399" s="351">
        <f>'3_운전방안(4)'!$AE$24</f>
        <v>0</v>
      </c>
      <c r="AA399" s="351">
        <f>'3_운전방안(4)'!$AE$25</f>
        <v>0</v>
      </c>
      <c r="AB399" s="351">
        <f>'3_운전방안(4)'!$AE$26</f>
        <v>0</v>
      </c>
      <c r="AC399" s="351">
        <f>'3_운전방안(4)'!$AE$27</f>
        <v>0</v>
      </c>
      <c r="AD399" s="351">
        <f>'3_운전방안(4)'!$AE$28</f>
        <v>0</v>
      </c>
      <c r="AE399" s="351">
        <f>'3_운전방안(4)'!$AE$29</f>
        <v>0</v>
      </c>
      <c r="AF399" s="351">
        <f>'3_운전방안(4)'!$AE$30</f>
        <v>0</v>
      </c>
      <c r="AG399" s="351">
        <f>'3_운전방안(4)'!$AE$31</f>
        <v>0</v>
      </c>
      <c r="AH399" s="351">
        <f>'3_운전방안(4)'!$AE$32</f>
        <v>0</v>
      </c>
      <c r="AI399" s="351">
        <f>'3_운전방안(4)'!$AE$33</f>
        <v>0</v>
      </c>
      <c r="AJ399" s="351">
        <f>'3_운전방안(4)'!$AE$34</f>
        <v>0</v>
      </c>
      <c r="AK399" s="351">
        <f>'3_운전방안(4)'!$AE$35</f>
        <v>0</v>
      </c>
      <c r="AL399" s="351">
        <f>'3_운전방안(4)'!$AE$36</f>
        <v>0</v>
      </c>
      <c r="AM399" s="351">
        <f>'3_운전방안(4)'!$AE$37</f>
        <v>0</v>
      </c>
      <c r="AN399" s="351">
        <f>'3_운전방안(4)'!$AE$38</f>
        <v>0</v>
      </c>
      <c r="AO399" s="351">
        <f>'3_운전방안(4)'!$AE$39</f>
        <v>0</v>
      </c>
      <c r="AP399" s="351">
        <f>'3_운전방안(4)'!$AE$40</f>
        <v>0</v>
      </c>
      <c r="AQ399" s="352">
        <f>'3_운전방안(4)'!$AE$41</f>
        <v>0</v>
      </c>
    </row>
    <row r="400" spans="2:43" ht="19.95" customHeight="1" x14ac:dyDescent="0.4">
      <c r="B400" s="296">
        <v>397</v>
      </c>
      <c r="C400" s="297" t="s">
        <v>832</v>
      </c>
      <c r="D400" s="297" t="s">
        <v>833</v>
      </c>
      <c r="E400" s="298" t="s">
        <v>1434</v>
      </c>
      <c r="F400" s="299" t="s">
        <v>25</v>
      </c>
      <c r="G400" s="522">
        <v>0</v>
      </c>
      <c r="H400" s="306"/>
      <c r="I400" s="350">
        <f>'3_운전방안(4)'!$AF$7</f>
        <v>0</v>
      </c>
      <c r="J400" s="351">
        <f>'3_운전방안(4)'!$AF$8</f>
        <v>0</v>
      </c>
      <c r="K400" s="351">
        <f>'3_운전방안(4)'!$AF$9</f>
        <v>0</v>
      </c>
      <c r="L400" s="351">
        <f>'3_운전방안(4)'!$AF$10</f>
        <v>0</v>
      </c>
      <c r="M400" s="351">
        <f>'3_운전방안(4)'!$AF$11</f>
        <v>0</v>
      </c>
      <c r="N400" s="351">
        <f>'3_운전방안(4)'!$AF$12</f>
        <v>0</v>
      </c>
      <c r="O400" s="351">
        <f>'3_운전방안(4)'!$AF$13</f>
        <v>0</v>
      </c>
      <c r="P400" s="351">
        <f>'3_운전방안(4)'!$AF$14</f>
        <v>0</v>
      </c>
      <c r="Q400" s="351">
        <f>'3_운전방안(4)'!$AF$15</f>
        <v>0</v>
      </c>
      <c r="R400" s="351">
        <f>'3_운전방안(4)'!$AF$16</f>
        <v>0</v>
      </c>
      <c r="S400" s="351">
        <f>'3_운전방안(4)'!$AF$17</f>
        <v>0</v>
      </c>
      <c r="T400" s="351">
        <f>'3_운전방안(4)'!$AF$18</f>
        <v>0</v>
      </c>
      <c r="U400" s="351">
        <f>'3_운전방안(4)'!$AF$19</f>
        <v>0</v>
      </c>
      <c r="V400" s="351">
        <f>'3_운전방안(4)'!$AF$20</f>
        <v>0</v>
      </c>
      <c r="W400" s="351">
        <f>'3_운전방안(4)'!$AF$21</f>
        <v>0</v>
      </c>
      <c r="X400" s="351">
        <f>'3_운전방안(4)'!$AF$22</f>
        <v>0</v>
      </c>
      <c r="Y400" s="351">
        <f>'3_운전방안(4)'!$AF$23</f>
        <v>0</v>
      </c>
      <c r="Z400" s="351">
        <f>'3_운전방안(4)'!$AF$24</f>
        <v>0</v>
      </c>
      <c r="AA400" s="351">
        <f>'3_운전방안(4)'!$AF$25</f>
        <v>0</v>
      </c>
      <c r="AB400" s="351">
        <f>'3_운전방안(4)'!$AF$26</f>
        <v>0</v>
      </c>
      <c r="AC400" s="351">
        <f>'3_운전방안(4)'!$AF$27</f>
        <v>0</v>
      </c>
      <c r="AD400" s="351">
        <f>'3_운전방안(4)'!$AF$28</f>
        <v>0</v>
      </c>
      <c r="AE400" s="351">
        <f>'3_운전방안(4)'!$AF$29</f>
        <v>0</v>
      </c>
      <c r="AF400" s="351">
        <f>'3_운전방안(4)'!$AF$30</f>
        <v>0</v>
      </c>
      <c r="AG400" s="351">
        <f>'3_운전방안(4)'!$AF$31</f>
        <v>0</v>
      </c>
      <c r="AH400" s="351">
        <f>'3_운전방안(4)'!$AF$32</f>
        <v>0</v>
      </c>
      <c r="AI400" s="351">
        <f>'3_운전방안(4)'!$AF$33</f>
        <v>0</v>
      </c>
      <c r="AJ400" s="351">
        <f>'3_운전방안(4)'!$AF$34</f>
        <v>0</v>
      </c>
      <c r="AK400" s="351">
        <f>'3_운전방안(4)'!$AF$35</f>
        <v>0</v>
      </c>
      <c r="AL400" s="351">
        <f>'3_운전방안(4)'!$AF$36</f>
        <v>0</v>
      </c>
      <c r="AM400" s="351">
        <f>'3_운전방안(4)'!$AF$37</f>
        <v>0</v>
      </c>
      <c r="AN400" s="351">
        <f>'3_운전방안(4)'!$AF$38</f>
        <v>0</v>
      </c>
      <c r="AO400" s="351">
        <f>'3_운전방안(4)'!$AF$39</f>
        <v>0</v>
      </c>
      <c r="AP400" s="351">
        <f>'3_운전방안(4)'!$AF$40</f>
        <v>0</v>
      </c>
      <c r="AQ400" s="352">
        <f>'3_운전방안(4)'!$AF$41</f>
        <v>0</v>
      </c>
    </row>
    <row r="401" spans="2:43" ht="19.95" customHeight="1" x14ac:dyDescent="0.4">
      <c r="B401" s="296">
        <v>398</v>
      </c>
      <c r="C401" s="297" t="s">
        <v>834</v>
      </c>
      <c r="D401" s="297" t="s">
        <v>835</v>
      </c>
      <c r="E401" s="298" t="s">
        <v>1435</v>
      </c>
      <c r="F401" s="299" t="s">
        <v>25</v>
      </c>
      <c r="G401" s="522">
        <v>0</v>
      </c>
      <c r="H401" s="306"/>
      <c r="I401" s="350">
        <f>'3_운전방안(4)'!$AG$7</f>
        <v>0</v>
      </c>
      <c r="J401" s="351">
        <f>'3_운전방안(4)'!$AG$8</f>
        <v>0</v>
      </c>
      <c r="K401" s="351">
        <f>'3_운전방안(4)'!$AG$9</f>
        <v>0</v>
      </c>
      <c r="L401" s="351">
        <f>'3_운전방안(4)'!$AG$10</f>
        <v>0</v>
      </c>
      <c r="M401" s="351">
        <f>'3_운전방안(4)'!$AG$11</f>
        <v>0</v>
      </c>
      <c r="N401" s="351">
        <f>'3_운전방안(4)'!$AG$12</f>
        <v>0</v>
      </c>
      <c r="O401" s="351">
        <f>'3_운전방안(4)'!$AG$13</f>
        <v>0</v>
      </c>
      <c r="P401" s="351">
        <f>'3_운전방안(4)'!$AG$14</f>
        <v>0</v>
      </c>
      <c r="Q401" s="351">
        <f>'3_운전방안(4)'!$AG$15</f>
        <v>0</v>
      </c>
      <c r="R401" s="351">
        <f>'3_운전방안(4)'!$AG$16</f>
        <v>0</v>
      </c>
      <c r="S401" s="351">
        <f>'3_운전방안(4)'!$AG$17</f>
        <v>0</v>
      </c>
      <c r="T401" s="351">
        <f>'3_운전방안(4)'!$AG$18</f>
        <v>0</v>
      </c>
      <c r="U401" s="351">
        <f>'3_운전방안(4)'!$AG$19</f>
        <v>0</v>
      </c>
      <c r="V401" s="351">
        <f>'3_운전방안(4)'!$AG$20</f>
        <v>0</v>
      </c>
      <c r="W401" s="351">
        <f>'3_운전방안(4)'!$AG$21</f>
        <v>0</v>
      </c>
      <c r="X401" s="351">
        <f>'3_운전방안(4)'!$AG$22</f>
        <v>0</v>
      </c>
      <c r="Y401" s="351">
        <f>'3_운전방안(4)'!$AG$23</f>
        <v>0</v>
      </c>
      <c r="Z401" s="351">
        <f>'3_운전방안(4)'!$AG$24</f>
        <v>0</v>
      </c>
      <c r="AA401" s="351">
        <f>'3_운전방안(4)'!$AG$25</f>
        <v>0</v>
      </c>
      <c r="AB401" s="351">
        <f>'3_운전방안(4)'!$AG$26</f>
        <v>0</v>
      </c>
      <c r="AC401" s="351">
        <f>'3_운전방안(4)'!$AG$27</f>
        <v>0</v>
      </c>
      <c r="AD401" s="351">
        <f>'3_운전방안(4)'!$AG$28</f>
        <v>0</v>
      </c>
      <c r="AE401" s="351">
        <f>'3_운전방안(4)'!$AG$29</f>
        <v>0</v>
      </c>
      <c r="AF401" s="351">
        <f>'3_운전방안(4)'!$AG$30</f>
        <v>0</v>
      </c>
      <c r="AG401" s="351">
        <f>'3_운전방안(4)'!$AG$31</f>
        <v>0</v>
      </c>
      <c r="AH401" s="351">
        <f>'3_운전방안(4)'!$AG$32</f>
        <v>0</v>
      </c>
      <c r="AI401" s="351">
        <f>'3_운전방안(4)'!$AG$33</f>
        <v>0</v>
      </c>
      <c r="AJ401" s="351">
        <f>'3_운전방안(4)'!$AG$34</f>
        <v>0</v>
      </c>
      <c r="AK401" s="351">
        <f>'3_운전방안(4)'!$AG$35</f>
        <v>0</v>
      </c>
      <c r="AL401" s="351">
        <f>'3_운전방안(4)'!$AG$36</f>
        <v>0</v>
      </c>
      <c r="AM401" s="351">
        <f>'3_운전방안(4)'!$AG$37</f>
        <v>0</v>
      </c>
      <c r="AN401" s="351">
        <f>'3_운전방안(4)'!$AG$38</f>
        <v>0</v>
      </c>
      <c r="AO401" s="351">
        <f>'3_운전방안(4)'!$AG$39</f>
        <v>0</v>
      </c>
      <c r="AP401" s="351">
        <f>'3_운전방안(4)'!$AG$40</f>
        <v>0</v>
      </c>
      <c r="AQ401" s="352">
        <f>'3_운전방안(4)'!$AG$41</f>
        <v>0</v>
      </c>
    </row>
    <row r="402" spans="2:43" ht="19.95" customHeight="1" x14ac:dyDescent="0.4">
      <c r="B402" s="296">
        <v>399</v>
      </c>
      <c r="C402" s="297" t="s">
        <v>836</v>
      </c>
      <c r="D402" s="297" t="s">
        <v>837</v>
      </c>
      <c r="E402" s="298" t="s">
        <v>1436</v>
      </c>
      <c r="F402" s="299" t="s">
        <v>25</v>
      </c>
      <c r="G402" s="522">
        <v>0</v>
      </c>
      <c r="H402" s="306"/>
      <c r="I402" s="350">
        <f>'3_운전방안(4)'!$AH$7</f>
        <v>0</v>
      </c>
      <c r="J402" s="351">
        <f>'3_운전방안(4)'!$AH$8</f>
        <v>0</v>
      </c>
      <c r="K402" s="351">
        <f>'3_운전방안(4)'!$AH$9</f>
        <v>0</v>
      </c>
      <c r="L402" s="351">
        <f>'3_운전방안(4)'!$AH$10</f>
        <v>0</v>
      </c>
      <c r="M402" s="351">
        <f>'3_운전방안(4)'!$AH$11</f>
        <v>0</v>
      </c>
      <c r="N402" s="351">
        <f>'3_운전방안(4)'!$AH$12</f>
        <v>0</v>
      </c>
      <c r="O402" s="351">
        <f>'3_운전방안(4)'!$AH$13</f>
        <v>0</v>
      </c>
      <c r="P402" s="351">
        <f>'3_운전방안(4)'!$AH$14</f>
        <v>0</v>
      </c>
      <c r="Q402" s="351">
        <f>'3_운전방안(4)'!$AH$15</f>
        <v>0</v>
      </c>
      <c r="R402" s="351">
        <f>'3_운전방안(4)'!$AH$16</f>
        <v>0</v>
      </c>
      <c r="S402" s="351">
        <f>'3_운전방안(4)'!$AH$17</f>
        <v>0</v>
      </c>
      <c r="T402" s="351">
        <f>'3_운전방안(4)'!$AH$18</f>
        <v>0</v>
      </c>
      <c r="U402" s="351">
        <f>'3_운전방안(4)'!$AH$19</f>
        <v>0</v>
      </c>
      <c r="V402" s="351">
        <f>'3_운전방안(4)'!$AH$20</f>
        <v>0</v>
      </c>
      <c r="W402" s="351">
        <f>'3_운전방안(4)'!$AH$21</f>
        <v>0</v>
      </c>
      <c r="X402" s="351">
        <f>'3_운전방안(4)'!$AH$22</f>
        <v>0</v>
      </c>
      <c r="Y402" s="351">
        <f>'3_운전방안(4)'!$AH$23</f>
        <v>0</v>
      </c>
      <c r="Z402" s="351">
        <f>'3_운전방안(4)'!$AH$24</f>
        <v>0</v>
      </c>
      <c r="AA402" s="351">
        <f>'3_운전방안(4)'!$AH$25</f>
        <v>0</v>
      </c>
      <c r="AB402" s="351">
        <f>'3_운전방안(4)'!$AH$26</f>
        <v>0</v>
      </c>
      <c r="AC402" s="351">
        <f>'3_운전방안(4)'!$AH$27</f>
        <v>0</v>
      </c>
      <c r="AD402" s="351">
        <f>'3_운전방안(4)'!$AH$28</f>
        <v>0</v>
      </c>
      <c r="AE402" s="351">
        <f>'3_운전방안(4)'!$AH$29</f>
        <v>0</v>
      </c>
      <c r="AF402" s="351">
        <f>'3_운전방안(4)'!$AH$30</f>
        <v>0</v>
      </c>
      <c r="AG402" s="351">
        <f>'3_운전방안(4)'!$AH$31</f>
        <v>0</v>
      </c>
      <c r="AH402" s="351">
        <f>'3_운전방안(4)'!$AH$32</f>
        <v>0</v>
      </c>
      <c r="AI402" s="351">
        <f>'3_운전방안(4)'!$AH$33</f>
        <v>0</v>
      </c>
      <c r="AJ402" s="351">
        <f>'3_운전방안(4)'!$AH$34</f>
        <v>0</v>
      </c>
      <c r="AK402" s="351">
        <f>'3_운전방안(4)'!$AH$35</f>
        <v>0</v>
      </c>
      <c r="AL402" s="351">
        <f>'3_운전방안(4)'!$AH$36</f>
        <v>0</v>
      </c>
      <c r="AM402" s="351">
        <f>'3_운전방안(4)'!$AH$37</f>
        <v>0</v>
      </c>
      <c r="AN402" s="351">
        <f>'3_운전방안(4)'!$AH$38</f>
        <v>0</v>
      </c>
      <c r="AO402" s="351">
        <f>'3_운전방안(4)'!$AH$39</f>
        <v>0</v>
      </c>
      <c r="AP402" s="351">
        <f>'3_운전방안(4)'!$AH$40</f>
        <v>0</v>
      </c>
      <c r="AQ402" s="352">
        <f>'3_운전방안(4)'!$AH$41</f>
        <v>0</v>
      </c>
    </row>
    <row r="403" spans="2:43" ht="19.95" customHeight="1" x14ac:dyDescent="0.4">
      <c r="B403" s="296">
        <v>400</v>
      </c>
      <c r="C403" s="297" t="s">
        <v>838</v>
      </c>
      <c r="D403" s="297" t="s">
        <v>839</v>
      </c>
      <c r="E403" s="298" t="s">
        <v>1437</v>
      </c>
      <c r="F403" s="299" t="s">
        <v>25</v>
      </c>
      <c r="G403" s="510">
        <v>0</v>
      </c>
      <c r="H403" s="306"/>
      <c r="I403" s="476">
        <v>0</v>
      </c>
      <c r="J403" s="477">
        <v>0</v>
      </c>
      <c r="K403" s="477">
        <v>0</v>
      </c>
      <c r="L403" s="477">
        <v>0</v>
      </c>
      <c r="M403" s="477">
        <v>0</v>
      </c>
      <c r="N403" s="477">
        <v>0</v>
      </c>
      <c r="O403" s="477">
        <v>0</v>
      </c>
      <c r="P403" s="477">
        <v>0</v>
      </c>
      <c r="Q403" s="477">
        <v>0</v>
      </c>
      <c r="R403" s="477">
        <v>0</v>
      </c>
      <c r="S403" s="477">
        <v>0</v>
      </c>
      <c r="T403" s="477">
        <v>0</v>
      </c>
      <c r="U403" s="477">
        <v>0</v>
      </c>
      <c r="V403" s="477">
        <v>0</v>
      </c>
      <c r="W403" s="477">
        <v>0</v>
      </c>
      <c r="X403" s="477">
        <v>0</v>
      </c>
      <c r="Y403" s="477">
        <v>0</v>
      </c>
      <c r="Z403" s="477">
        <v>0</v>
      </c>
      <c r="AA403" s="477">
        <v>0</v>
      </c>
      <c r="AB403" s="477">
        <v>0</v>
      </c>
      <c r="AC403" s="477">
        <v>0</v>
      </c>
      <c r="AD403" s="477">
        <v>0</v>
      </c>
      <c r="AE403" s="477">
        <v>0</v>
      </c>
      <c r="AF403" s="477">
        <v>0</v>
      </c>
      <c r="AG403" s="477">
        <v>0</v>
      </c>
      <c r="AH403" s="477">
        <v>0</v>
      </c>
      <c r="AI403" s="477">
        <v>0</v>
      </c>
      <c r="AJ403" s="477">
        <v>0</v>
      </c>
      <c r="AK403" s="477">
        <v>0</v>
      </c>
      <c r="AL403" s="477">
        <v>0</v>
      </c>
      <c r="AM403" s="477">
        <v>0</v>
      </c>
      <c r="AN403" s="477">
        <v>0</v>
      </c>
      <c r="AO403" s="477">
        <v>0</v>
      </c>
      <c r="AP403" s="477">
        <v>0</v>
      </c>
      <c r="AQ403" s="433">
        <v>0</v>
      </c>
    </row>
    <row r="404" spans="2:43" ht="19.95" customHeight="1" x14ac:dyDescent="0.4">
      <c r="B404" s="296">
        <v>401</v>
      </c>
      <c r="C404" s="297" t="s">
        <v>840</v>
      </c>
      <c r="D404" s="297" t="s">
        <v>841</v>
      </c>
      <c r="E404" s="298" t="s">
        <v>1438</v>
      </c>
      <c r="F404" s="299" t="s">
        <v>25</v>
      </c>
      <c r="G404" s="510">
        <v>0</v>
      </c>
      <c r="H404" s="306"/>
      <c r="I404" s="476">
        <v>0</v>
      </c>
      <c r="J404" s="477">
        <v>0</v>
      </c>
      <c r="K404" s="477">
        <v>0</v>
      </c>
      <c r="L404" s="477">
        <v>0</v>
      </c>
      <c r="M404" s="477">
        <v>0</v>
      </c>
      <c r="N404" s="477">
        <v>0</v>
      </c>
      <c r="O404" s="477">
        <v>0</v>
      </c>
      <c r="P404" s="477">
        <v>0</v>
      </c>
      <c r="Q404" s="477">
        <v>0</v>
      </c>
      <c r="R404" s="477">
        <v>0</v>
      </c>
      <c r="S404" s="477">
        <v>0</v>
      </c>
      <c r="T404" s="477">
        <v>0</v>
      </c>
      <c r="U404" s="477">
        <v>0</v>
      </c>
      <c r="V404" s="477">
        <v>0</v>
      </c>
      <c r="W404" s="477">
        <v>0</v>
      </c>
      <c r="X404" s="477">
        <v>0</v>
      </c>
      <c r="Y404" s="477">
        <v>0</v>
      </c>
      <c r="Z404" s="477">
        <v>0</v>
      </c>
      <c r="AA404" s="477">
        <v>0</v>
      </c>
      <c r="AB404" s="477">
        <v>0</v>
      </c>
      <c r="AC404" s="477">
        <v>0</v>
      </c>
      <c r="AD404" s="477">
        <v>0</v>
      </c>
      <c r="AE404" s="477">
        <v>0</v>
      </c>
      <c r="AF404" s="477">
        <v>0</v>
      </c>
      <c r="AG404" s="477">
        <v>0</v>
      </c>
      <c r="AH404" s="477">
        <v>0</v>
      </c>
      <c r="AI404" s="477">
        <v>0</v>
      </c>
      <c r="AJ404" s="477">
        <v>0</v>
      </c>
      <c r="AK404" s="477">
        <v>0</v>
      </c>
      <c r="AL404" s="477">
        <v>0</v>
      </c>
      <c r="AM404" s="477">
        <v>0</v>
      </c>
      <c r="AN404" s="477">
        <v>0</v>
      </c>
      <c r="AO404" s="477">
        <v>0</v>
      </c>
      <c r="AP404" s="477">
        <v>0</v>
      </c>
      <c r="AQ404" s="433">
        <v>0</v>
      </c>
    </row>
    <row r="405" spans="2:43" ht="19.95" customHeight="1" x14ac:dyDescent="0.4">
      <c r="B405" s="296">
        <v>402</v>
      </c>
      <c r="C405" s="297" t="s">
        <v>842</v>
      </c>
      <c r="D405" s="297" t="s">
        <v>843</v>
      </c>
      <c r="E405" s="298" t="s">
        <v>1439</v>
      </c>
      <c r="F405" s="299" t="s">
        <v>25</v>
      </c>
      <c r="G405" s="510">
        <v>0</v>
      </c>
      <c r="H405" s="306"/>
      <c r="I405" s="476">
        <v>0</v>
      </c>
      <c r="J405" s="477">
        <v>0</v>
      </c>
      <c r="K405" s="477">
        <v>0</v>
      </c>
      <c r="L405" s="477">
        <v>0</v>
      </c>
      <c r="M405" s="477">
        <v>0</v>
      </c>
      <c r="N405" s="477">
        <v>0</v>
      </c>
      <c r="O405" s="477">
        <v>0</v>
      </c>
      <c r="P405" s="477">
        <v>0</v>
      </c>
      <c r="Q405" s="477">
        <v>0</v>
      </c>
      <c r="R405" s="477">
        <v>0</v>
      </c>
      <c r="S405" s="477">
        <v>0</v>
      </c>
      <c r="T405" s="477">
        <v>0</v>
      </c>
      <c r="U405" s="477">
        <v>0</v>
      </c>
      <c r="V405" s="477">
        <v>0</v>
      </c>
      <c r="W405" s="477">
        <v>0</v>
      </c>
      <c r="X405" s="477">
        <v>0</v>
      </c>
      <c r="Y405" s="477">
        <v>0</v>
      </c>
      <c r="Z405" s="477">
        <v>0</v>
      </c>
      <c r="AA405" s="477">
        <v>0</v>
      </c>
      <c r="AB405" s="477">
        <v>0</v>
      </c>
      <c r="AC405" s="477">
        <v>0</v>
      </c>
      <c r="AD405" s="477">
        <v>0</v>
      </c>
      <c r="AE405" s="477">
        <v>0</v>
      </c>
      <c r="AF405" s="477">
        <v>0</v>
      </c>
      <c r="AG405" s="477">
        <v>0</v>
      </c>
      <c r="AH405" s="477">
        <v>0</v>
      </c>
      <c r="AI405" s="477">
        <v>0</v>
      </c>
      <c r="AJ405" s="477">
        <v>0</v>
      </c>
      <c r="AK405" s="477">
        <v>0</v>
      </c>
      <c r="AL405" s="477">
        <v>0</v>
      </c>
      <c r="AM405" s="477">
        <v>0</v>
      </c>
      <c r="AN405" s="477">
        <v>0</v>
      </c>
      <c r="AO405" s="477">
        <v>0</v>
      </c>
      <c r="AP405" s="477">
        <v>0</v>
      </c>
      <c r="AQ405" s="433">
        <v>0</v>
      </c>
    </row>
    <row r="406" spans="2:43" ht="19.95" customHeight="1" x14ac:dyDescent="0.4">
      <c r="B406" s="296">
        <v>403</v>
      </c>
      <c r="C406" s="297" t="s">
        <v>844</v>
      </c>
      <c r="D406" s="297" t="s">
        <v>845</v>
      </c>
      <c r="E406" s="298" t="s">
        <v>1440</v>
      </c>
      <c r="F406" s="299" t="s">
        <v>25</v>
      </c>
      <c r="G406" s="510">
        <v>0</v>
      </c>
      <c r="H406" s="306"/>
      <c r="I406" s="476">
        <v>0</v>
      </c>
      <c r="J406" s="477">
        <v>0</v>
      </c>
      <c r="K406" s="477">
        <v>0</v>
      </c>
      <c r="L406" s="477">
        <v>0</v>
      </c>
      <c r="M406" s="477">
        <v>0</v>
      </c>
      <c r="N406" s="477">
        <v>0</v>
      </c>
      <c r="O406" s="477">
        <v>0</v>
      </c>
      <c r="P406" s="477">
        <v>0</v>
      </c>
      <c r="Q406" s="477">
        <v>0</v>
      </c>
      <c r="R406" s="477">
        <v>0</v>
      </c>
      <c r="S406" s="477">
        <v>0</v>
      </c>
      <c r="T406" s="477">
        <v>0</v>
      </c>
      <c r="U406" s="477">
        <v>0</v>
      </c>
      <c r="V406" s="477">
        <v>0</v>
      </c>
      <c r="W406" s="477">
        <v>0</v>
      </c>
      <c r="X406" s="477">
        <v>0</v>
      </c>
      <c r="Y406" s="477">
        <v>0</v>
      </c>
      <c r="Z406" s="477">
        <v>0</v>
      </c>
      <c r="AA406" s="477">
        <v>0</v>
      </c>
      <c r="AB406" s="477">
        <v>0</v>
      </c>
      <c r="AC406" s="477">
        <v>0</v>
      </c>
      <c r="AD406" s="477">
        <v>0</v>
      </c>
      <c r="AE406" s="477">
        <v>0</v>
      </c>
      <c r="AF406" s="477">
        <v>0</v>
      </c>
      <c r="AG406" s="477">
        <v>0</v>
      </c>
      <c r="AH406" s="477">
        <v>0</v>
      </c>
      <c r="AI406" s="477">
        <v>0</v>
      </c>
      <c r="AJ406" s="477">
        <v>0</v>
      </c>
      <c r="AK406" s="477">
        <v>0</v>
      </c>
      <c r="AL406" s="477">
        <v>0</v>
      </c>
      <c r="AM406" s="477">
        <v>0</v>
      </c>
      <c r="AN406" s="477">
        <v>0</v>
      </c>
      <c r="AO406" s="477">
        <v>0</v>
      </c>
      <c r="AP406" s="477">
        <v>0</v>
      </c>
      <c r="AQ406" s="433">
        <v>0</v>
      </c>
    </row>
    <row r="407" spans="2:43" ht="19.95" customHeight="1" x14ac:dyDescent="0.4">
      <c r="B407" s="296">
        <v>404</v>
      </c>
      <c r="C407" s="297" t="s">
        <v>846</v>
      </c>
      <c r="D407" s="297" t="s">
        <v>847</v>
      </c>
      <c r="E407" s="298" t="s">
        <v>1441</v>
      </c>
      <c r="F407" s="299" t="s">
        <v>25</v>
      </c>
      <c r="G407" s="510">
        <v>0</v>
      </c>
      <c r="H407" s="306"/>
      <c r="I407" s="476">
        <v>0</v>
      </c>
      <c r="J407" s="477">
        <v>0</v>
      </c>
      <c r="K407" s="477">
        <v>0</v>
      </c>
      <c r="L407" s="477">
        <v>0</v>
      </c>
      <c r="M407" s="477">
        <v>0</v>
      </c>
      <c r="N407" s="477">
        <v>0</v>
      </c>
      <c r="O407" s="477">
        <v>0</v>
      </c>
      <c r="P407" s="477">
        <v>0</v>
      </c>
      <c r="Q407" s="477">
        <v>0</v>
      </c>
      <c r="R407" s="477">
        <v>0</v>
      </c>
      <c r="S407" s="477">
        <v>0</v>
      </c>
      <c r="T407" s="477">
        <v>0</v>
      </c>
      <c r="U407" s="477">
        <v>0</v>
      </c>
      <c r="V407" s="477">
        <v>0</v>
      </c>
      <c r="W407" s="477">
        <v>0</v>
      </c>
      <c r="X407" s="477">
        <v>0</v>
      </c>
      <c r="Y407" s="477">
        <v>0</v>
      </c>
      <c r="Z407" s="477">
        <v>0</v>
      </c>
      <c r="AA407" s="477">
        <v>0</v>
      </c>
      <c r="AB407" s="477">
        <v>0</v>
      </c>
      <c r="AC407" s="477">
        <v>0</v>
      </c>
      <c r="AD407" s="477">
        <v>0</v>
      </c>
      <c r="AE407" s="477">
        <v>0</v>
      </c>
      <c r="AF407" s="477">
        <v>0</v>
      </c>
      <c r="AG407" s="477">
        <v>0</v>
      </c>
      <c r="AH407" s="477">
        <v>0</v>
      </c>
      <c r="AI407" s="477">
        <v>0</v>
      </c>
      <c r="AJ407" s="477">
        <v>0</v>
      </c>
      <c r="AK407" s="477">
        <v>0</v>
      </c>
      <c r="AL407" s="477">
        <v>0</v>
      </c>
      <c r="AM407" s="477">
        <v>0</v>
      </c>
      <c r="AN407" s="477">
        <v>0</v>
      </c>
      <c r="AO407" s="477">
        <v>0</v>
      </c>
      <c r="AP407" s="477">
        <v>0</v>
      </c>
      <c r="AQ407" s="433">
        <v>0</v>
      </c>
    </row>
    <row r="408" spans="2:43" ht="19.95" customHeight="1" x14ac:dyDescent="0.4">
      <c r="B408" s="296">
        <v>405</v>
      </c>
      <c r="C408" s="297" t="s">
        <v>848</v>
      </c>
      <c r="D408" s="297" t="s">
        <v>849</v>
      </c>
      <c r="E408" s="298" t="s">
        <v>1442</v>
      </c>
      <c r="F408" s="299" t="s">
        <v>25</v>
      </c>
      <c r="G408" s="510">
        <v>0</v>
      </c>
      <c r="H408" s="306"/>
      <c r="I408" s="476">
        <v>0</v>
      </c>
      <c r="J408" s="477">
        <v>0</v>
      </c>
      <c r="K408" s="477">
        <v>0</v>
      </c>
      <c r="L408" s="477">
        <v>0</v>
      </c>
      <c r="M408" s="477">
        <v>0</v>
      </c>
      <c r="N408" s="477">
        <v>0</v>
      </c>
      <c r="O408" s="477">
        <v>0</v>
      </c>
      <c r="P408" s="477">
        <v>0</v>
      </c>
      <c r="Q408" s="477">
        <v>0</v>
      </c>
      <c r="R408" s="477">
        <v>0</v>
      </c>
      <c r="S408" s="477">
        <v>0</v>
      </c>
      <c r="T408" s="477">
        <v>0</v>
      </c>
      <c r="U408" s="477">
        <v>0</v>
      </c>
      <c r="V408" s="477">
        <v>0</v>
      </c>
      <c r="W408" s="477">
        <v>0</v>
      </c>
      <c r="X408" s="477">
        <v>0</v>
      </c>
      <c r="Y408" s="477">
        <v>0</v>
      </c>
      <c r="Z408" s="477">
        <v>0</v>
      </c>
      <c r="AA408" s="477">
        <v>0</v>
      </c>
      <c r="AB408" s="477">
        <v>0</v>
      </c>
      <c r="AC408" s="477">
        <v>0</v>
      </c>
      <c r="AD408" s="477">
        <v>0</v>
      </c>
      <c r="AE408" s="477">
        <v>0</v>
      </c>
      <c r="AF408" s="477">
        <v>0</v>
      </c>
      <c r="AG408" s="477">
        <v>0</v>
      </c>
      <c r="AH408" s="477">
        <v>0</v>
      </c>
      <c r="AI408" s="477">
        <v>0</v>
      </c>
      <c r="AJ408" s="477">
        <v>0</v>
      </c>
      <c r="AK408" s="477">
        <v>0</v>
      </c>
      <c r="AL408" s="477">
        <v>0</v>
      </c>
      <c r="AM408" s="477">
        <v>0</v>
      </c>
      <c r="AN408" s="477">
        <v>0</v>
      </c>
      <c r="AO408" s="477">
        <v>0</v>
      </c>
      <c r="AP408" s="477">
        <v>0</v>
      </c>
      <c r="AQ408" s="433">
        <v>0</v>
      </c>
    </row>
    <row r="409" spans="2:43" ht="19.95" customHeight="1" x14ac:dyDescent="0.4">
      <c r="B409" s="296">
        <v>406</v>
      </c>
      <c r="C409" s="297" t="s">
        <v>850</v>
      </c>
      <c r="D409" s="297" t="s">
        <v>851</v>
      </c>
      <c r="E409" s="298" t="s">
        <v>1443</v>
      </c>
      <c r="F409" s="299" t="s">
        <v>25</v>
      </c>
      <c r="G409" s="510">
        <v>0</v>
      </c>
      <c r="H409" s="306"/>
      <c r="I409" s="476">
        <v>0</v>
      </c>
      <c r="J409" s="477">
        <v>0</v>
      </c>
      <c r="K409" s="477">
        <v>0</v>
      </c>
      <c r="L409" s="477">
        <v>0</v>
      </c>
      <c r="M409" s="477">
        <v>0</v>
      </c>
      <c r="N409" s="477">
        <v>0</v>
      </c>
      <c r="O409" s="477">
        <v>0</v>
      </c>
      <c r="P409" s="477">
        <v>0</v>
      </c>
      <c r="Q409" s="477">
        <v>0</v>
      </c>
      <c r="R409" s="477">
        <v>0</v>
      </c>
      <c r="S409" s="477">
        <v>0</v>
      </c>
      <c r="T409" s="477">
        <v>0</v>
      </c>
      <c r="U409" s="477">
        <v>0</v>
      </c>
      <c r="V409" s="477">
        <v>0</v>
      </c>
      <c r="W409" s="477">
        <v>0</v>
      </c>
      <c r="X409" s="477">
        <v>0</v>
      </c>
      <c r="Y409" s="477">
        <v>0</v>
      </c>
      <c r="Z409" s="477">
        <v>0</v>
      </c>
      <c r="AA409" s="477">
        <v>0</v>
      </c>
      <c r="AB409" s="477">
        <v>0</v>
      </c>
      <c r="AC409" s="477">
        <v>0</v>
      </c>
      <c r="AD409" s="477">
        <v>0</v>
      </c>
      <c r="AE409" s="477">
        <v>0</v>
      </c>
      <c r="AF409" s="477">
        <v>0</v>
      </c>
      <c r="AG409" s="477">
        <v>0</v>
      </c>
      <c r="AH409" s="477">
        <v>0</v>
      </c>
      <c r="AI409" s="477">
        <v>0</v>
      </c>
      <c r="AJ409" s="477">
        <v>0</v>
      </c>
      <c r="AK409" s="477">
        <v>0</v>
      </c>
      <c r="AL409" s="477">
        <v>0</v>
      </c>
      <c r="AM409" s="477">
        <v>0</v>
      </c>
      <c r="AN409" s="477">
        <v>0</v>
      </c>
      <c r="AO409" s="477">
        <v>0</v>
      </c>
      <c r="AP409" s="477">
        <v>0</v>
      </c>
      <c r="AQ409" s="433">
        <v>0</v>
      </c>
    </row>
    <row r="410" spans="2:43" ht="19.95" customHeight="1" x14ac:dyDescent="0.4">
      <c r="B410" s="296">
        <v>407</v>
      </c>
      <c r="C410" s="297" t="s">
        <v>852</v>
      </c>
      <c r="D410" s="297" t="s">
        <v>853</v>
      </c>
      <c r="E410" s="298" t="s">
        <v>1444</v>
      </c>
      <c r="F410" s="299" t="s">
        <v>25</v>
      </c>
      <c r="G410" s="510">
        <v>0</v>
      </c>
      <c r="H410" s="306"/>
      <c r="I410" s="476">
        <v>0</v>
      </c>
      <c r="J410" s="477">
        <v>0</v>
      </c>
      <c r="K410" s="477">
        <v>0</v>
      </c>
      <c r="L410" s="477">
        <v>0</v>
      </c>
      <c r="M410" s="477">
        <v>0</v>
      </c>
      <c r="N410" s="477">
        <v>0</v>
      </c>
      <c r="O410" s="477">
        <v>0</v>
      </c>
      <c r="P410" s="477">
        <v>0</v>
      </c>
      <c r="Q410" s="477">
        <v>0</v>
      </c>
      <c r="R410" s="477">
        <v>0</v>
      </c>
      <c r="S410" s="477">
        <v>0</v>
      </c>
      <c r="T410" s="477">
        <v>0</v>
      </c>
      <c r="U410" s="477">
        <v>0</v>
      </c>
      <c r="V410" s="477">
        <v>0</v>
      </c>
      <c r="W410" s="477">
        <v>0</v>
      </c>
      <c r="X410" s="477">
        <v>0</v>
      </c>
      <c r="Y410" s="477">
        <v>0</v>
      </c>
      <c r="Z410" s="477">
        <v>0</v>
      </c>
      <c r="AA410" s="477">
        <v>0</v>
      </c>
      <c r="AB410" s="477">
        <v>0</v>
      </c>
      <c r="AC410" s="477">
        <v>0</v>
      </c>
      <c r="AD410" s="477">
        <v>0</v>
      </c>
      <c r="AE410" s="477">
        <v>0</v>
      </c>
      <c r="AF410" s="477">
        <v>0</v>
      </c>
      <c r="AG410" s="477">
        <v>0</v>
      </c>
      <c r="AH410" s="477">
        <v>0</v>
      </c>
      <c r="AI410" s="477">
        <v>0</v>
      </c>
      <c r="AJ410" s="477">
        <v>0</v>
      </c>
      <c r="AK410" s="477">
        <v>0</v>
      </c>
      <c r="AL410" s="477">
        <v>0</v>
      </c>
      <c r="AM410" s="477">
        <v>0</v>
      </c>
      <c r="AN410" s="477">
        <v>0</v>
      </c>
      <c r="AO410" s="477">
        <v>0</v>
      </c>
      <c r="AP410" s="477">
        <v>0</v>
      </c>
      <c r="AQ410" s="433">
        <v>0</v>
      </c>
    </row>
    <row r="411" spans="2:43" ht="19.95" customHeight="1" x14ac:dyDescent="0.4">
      <c r="B411" s="296">
        <v>408</v>
      </c>
      <c r="C411" s="297" t="s">
        <v>854</v>
      </c>
      <c r="D411" s="297" t="s">
        <v>855</v>
      </c>
      <c r="E411" s="298" t="s">
        <v>1446</v>
      </c>
      <c r="F411" s="299"/>
      <c r="G411" s="311" t="s">
        <v>1445</v>
      </c>
      <c r="H411" s="306" t="s">
        <v>2647</v>
      </c>
      <c r="I411" s="312" t="str">
        <f>'3_운전방안(4)'!$AI$7</f>
        <v>1 / ProfiDrive</v>
      </c>
      <c r="J411" s="313" t="str">
        <f>'3_운전방안(4)'!$AI$8</f>
        <v>1 / ProfiDrive</v>
      </c>
      <c r="K411" s="313" t="str">
        <f>'3_운전방안(4)'!$AI$9</f>
        <v>1 / ProfiDrive</v>
      </c>
      <c r="L411" s="313" t="str">
        <f>'3_운전방안(4)'!$AI$10</f>
        <v>1 / ProfiDrive</v>
      </c>
      <c r="M411" s="313" t="str">
        <f>'3_운전방안(4)'!$AI$11</f>
        <v>1 / ProfiDrive</v>
      </c>
      <c r="N411" s="313" t="str">
        <f>'3_운전방안(4)'!$AI$12</f>
        <v>1 / ProfiDrive</v>
      </c>
      <c r="O411" s="313" t="str">
        <f>'3_운전방안(4)'!$AI$13</f>
        <v>1 / ProfiDrive</v>
      </c>
      <c r="P411" s="313" t="str">
        <f>'3_운전방안(4)'!$AI$14</f>
        <v>1 / ProfiDrive</v>
      </c>
      <c r="Q411" s="313" t="str">
        <f>'3_운전방안(4)'!$AI$15</f>
        <v>1 / ProfiDrive</v>
      </c>
      <c r="R411" s="313" t="str">
        <f>'3_운전방안(4)'!$AI$16</f>
        <v>1 / ProfiDrive</v>
      </c>
      <c r="S411" s="313" t="str">
        <f>'3_운전방안(4)'!$AI$17</f>
        <v>1 / ProfiDrive</v>
      </c>
      <c r="T411" s="313" t="str">
        <f>'3_운전방안(4)'!$AI$18</f>
        <v>1 / ProfiDrive</v>
      </c>
      <c r="U411" s="313" t="str">
        <f>'3_운전방안(4)'!$AI$19</f>
        <v>1 / ProfiDrive</v>
      </c>
      <c r="V411" s="313" t="str">
        <f>'3_운전방안(4)'!$AI$20</f>
        <v>1 / ProfiDrive</v>
      </c>
      <c r="W411" s="313" t="str">
        <f>'3_운전방안(4)'!$AI$21</f>
        <v>1 / ProfiDrive</v>
      </c>
      <c r="X411" s="313" t="str">
        <f>'3_운전방안(4)'!$AI$22</f>
        <v>1 / ProfiDrive</v>
      </c>
      <c r="Y411" s="313" t="str">
        <f>'3_운전방안(4)'!$AI$23</f>
        <v>1 / ProfiDrive</v>
      </c>
      <c r="Z411" s="313" t="str">
        <f>'3_운전방안(4)'!$AI$24</f>
        <v>1 / ProfiDrive</v>
      </c>
      <c r="AA411" s="313" t="str">
        <f>'3_운전방안(4)'!$AI$25</f>
        <v>1 / ProfiDrive</v>
      </c>
      <c r="AB411" s="313" t="str">
        <f>'3_운전방안(4)'!$AI$26</f>
        <v>1 / ProfiDrive</v>
      </c>
      <c r="AC411" s="313" t="str">
        <f>'3_운전방안(4)'!$AI$27</f>
        <v>1 / ProfiDrive</v>
      </c>
      <c r="AD411" s="313" t="str">
        <f>'3_운전방안(4)'!$AI$28</f>
        <v>1 / ProfiDrive</v>
      </c>
      <c r="AE411" s="313" t="str">
        <f>'3_운전방안(4)'!$AI$29</f>
        <v>1 / ProfiDrive</v>
      </c>
      <c r="AF411" s="313" t="str">
        <f>'3_운전방안(4)'!$AI$30</f>
        <v>1 / ProfiDrive</v>
      </c>
      <c r="AG411" s="313" t="str">
        <f>'3_운전방안(4)'!$AI$31</f>
        <v>1 / ProfiDrive</v>
      </c>
      <c r="AH411" s="313" t="str">
        <f>'3_운전방안(4)'!$AI$32</f>
        <v>1 / ProfiDrive</v>
      </c>
      <c r="AI411" s="313" t="str">
        <f>'3_운전방안(4)'!$AI$33</f>
        <v>1 / ProfiDrive</v>
      </c>
      <c r="AJ411" s="313" t="str">
        <f>'3_운전방안(4)'!$AI$34</f>
        <v>1 / ProfiDrive</v>
      </c>
      <c r="AK411" s="313" t="str">
        <f>'3_운전방안(4)'!$AI$35</f>
        <v>1 / ProfiDrive</v>
      </c>
      <c r="AL411" s="313" t="str">
        <f>'3_운전방안(4)'!$AI$36</f>
        <v>1 / ProfiDrive</v>
      </c>
      <c r="AM411" s="313" t="str">
        <f>'3_운전방안(4)'!$AI$37</f>
        <v>1 / ProfiDrive</v>
      </c>
      <c r="AN411" s="313" t="str">
        <f>'3_운전방안(4)'!$AI$38</f>
        <v>1 / ProfiDrive</v>
      </c>
      <c r="AO411" s="313" t="str">
        <f>'3_운전방안(4)'!$AI$39</f>
        <v>1 / ProfiDrive</v>
      </c>
      <c r="AP411" s="313" t="str">
        <f>'3_운전방안(4)'!$AI$40</f>
        <v>1 / ProfiDrive</v>
      </c>
      <c r="AQ411" s="314" t="str">
        <f>'3_운전방안(4)'!$AI$41</f>
        <v>1 / ProfiDrive</v>
      </c>
    </row>
    <row r="412" spans="2:43" ht="19.95" customHeight="1" x14ac:dyDescent="0.4">
      <c r="B412" s="296">
        <v>409</v>
      </c>
      <c r="C412" s="297" t="s">
        <v>857</v>
      </c>
      <c r="D412" s="297" t="s">
        <v>858</v>
      </c>
      <c r="E412" s="298" t="s">
        <v>1447</v>
      </c>
      <c r="F412" s="299"/>
      <c r="G412" s="311" t="s">
        <v>859</v>
      </c>
      <c r="H412" s="306" t="s">
        <v>2648</v>
      </c>
      <c r="I412" s="312" t="str">
        <f>'3_운전방안(4)'!$AJ$7</f>
        <v>4 / Not Control</v>
      </c>
      <c r="J412" s="313" t="str">
        <f>'3_운전방안(4)'!$AJ$8</f>
        <v>4 / Not Control</v>
      </c>
      <c r="K412" s="313" t="str">
        <f>'3_운전방안(4)'!$AJ$9</f>
        <v>4 / Not Control</v>
      </c>
      <c r="L412" s="313" t="str">
        <f>'3_운전방안(4)'!$AJ$10</f>
        <v>4 / Not Control</v>
      </c>
      <c r="M412" s="313" t="str">
        <f>'3_운전방안(4)'!$AJ$11</f>
        <v>4 / Not Control</v>
      </c>
      <c r="N412" s="313" t="str">
        <f>'3_운전방안(4)'!$AJ$12</f>
        <v>4 / Not Control</v>
      </c>
      <c r="O412" s="313" t="str">
        <f>'3_운전방안(4)'!$AJ$13</f>
        <v>4 / Not Control</v>
      </c>
      <c r="P412" s="313" t="str">
        <f>'3_운전방안(4)'!$AJ$14</f>
        <v>4 / Not Control</v>
      </c>
      <c r="Q412" s="313" t="str">
        <f>'3_운전방안(4)'!$AJ$15</f>
        <v>4 / Not Control</v>
      </c>
      <c r="R412" s="313" t="str">
        <f>'3_운전방안(4)'!$AJ$16</f>
        <v>4 / Not Control</v>
      </c>
      <c r="S412" s="313" t="str">
        <f>'3_운전방안(4)'!$AJ$17</f>
        <v>4 / Not Control</v>
      </c>
      <c r="T412" s="313" t="str">
        <f>'3_운전방안(4)'!$AJ$18</f>
        <v>4 / Not Control</v>
      </c>
      <c r="U412" s="313" t="str">
        <f>'3_운전방안(4)'!$AJ$19</f>
        <v>4 / Not Control</v>
      </c>
      <c r="V412" s="313" t="str">
        <f>'3_운전방안(4)'!$AJ$20</f>
        <v>4 / Not Control</v>
      </c>
      <c r="W412" s="313" t="str">
        <f>'3_운전방안(4)'!$AJ$21</f>
        <v>4 / Not Control</v>
      </c>
      <c r="X412" s="313" t="str">
        <f>'3_운전방안(4)'!$AJ$22</f>
        <v>4 / Not Control</v>
      </c>
      <c r="Y412" s="313" t="str">
        <f>'3_운전방안(4)'!$AJ$23</f>
        <v>4 / Not Control</v>
      </c>
      <c r="Z412" s="313" t="str">
        <f>'3_운전방안(4)'!$AJ$24</f>
        <v>4 / Not Control</v>
      </c>
      <c r="AA412" s="313" t="str">
        <f>'3_운전방안(4)'!$AJ$25</f>
        <v>4 / Not Control</v>
      </c>
      <c r="AB412" s="313" t="str">
        <f>'3_운전방안(4)'!$AJ$26</f>
        <v>4 / Not Control</v>
      </c>
      <c r="AC412" s="313" t="str">
        <f>'3_운전방안(4)'!$AJ$27</f>
        <v>4 / Not Control</v>
      </c>
      <c r="AD412" s="313" t="str">
        <f>'3_운전방안(4)'!$AJ$28</f>
        <v>4 / Not Control</v>
      </c>
      <c r="AE412" s="313" t="str">
        <f>'3_운전방안(4)'!$AJ$29</f>
        <v>4 / Not Control</v>
      </c>
      <c r="AF412" s="313" t="str">
        <f>'3_운전방안(4)'!$AJ$30</f>
        <v>4 / Not Control</v>
      </c>
      <c r="AG412" s="313" t="str">
        <f>'3_운전방안(4)'!$AJ$31</f>
        <v>4 / Not Control</v>
      </c>
      <c r="AH412" s="313" t="str">
        <f>'3_운전방안(4)'!$AJ$32</f>
        <v>4 / Not Control</v>
      </c>
      <c r="AI412" s="313" t="str">
        <f>'3_운전방안(4)'!$AJ$33</f>
        <v>4 / Not Control</v>
      </c>
      <c r="AJ412" s="313" t="str">
        <f>'3_운전방안(4)'!$AJ$34</f>
        <v>4 / Not Control</v>
      </c>
      <c r="AK412" s="313" t="str">
        <f>'3_운전방안(4)'!$AJ$35</f>
        <v>4 / Not Control</v>
      </c>
      <c r="AL412" s="313" t="str">
        <f>'3_운전방안(4)'!$AJ$36</f>
        <v>4 / Not Control</v>
      </c>
      <c r="AM412" s="313" t="str">
        <f>'3_운전방안(4)'!$AJ$37</f>
        <v>4 / Not Control</v>
      </c>
      <c r="AN412" s="313" t="str">
        <f>'3_운전방안(4)'!$AJ$38</f>
        <v>4 / Not Control</v>
      </c>
      <c r="AO412" s="313" t="str">
        <f>'3_운전방안(4)'!$AJ$39</f>
        <v>4 / Not Control</v>
      </c>
      <c r="AP412" s="313" t="str">
        <f>'3_운전방안(4)'!$AJ$40</f>
        <v>4 / Not Control</v>
      </c>
      <c r="AQ412" s="314" t="str">
        <f>'3_운전방안(4)'!$AJ$41</f>
        <v>4 / Not Control</v>
      </c>
    </row>
    <row r="413" spans="2:43" ht="19.95" customHeight="1" thickBot="1" x14ac:dyDescent="0.45">
      <c r="B413" s="320">
        <v>410</v>
      </c>
      <c r="C413" s="321" t="s">
        <v>860</v>
      </c>
      <c r="D413" s="321" t="s">
        <v>861</v>
      </c>
      <c r="E413" s="322" t="s">
        <v>1448</v>
      </c>
      <c r="F413" s="323"/>
      <c r="G413" s="438" t="s">
        <v>859</v>
      </c>
      <c r="H413" s="375" t="s">
        <v>2649</v>
      </c>
      <c r="I413" s="619" t="str">
        <f>'3_운전방안(4)'!$AK$7</f>
        <v>0 / Normal</v>
      </c>
      <c r="J413" s="620" t="str">
        <f>'3_운전방안(4)'!$AK$8</f>
        <v>0 / Normal</v>
      </c>
      <c r="K413" s="620" t="str">
        <f>'3_운전방안(4)'!$AK$9</f>
        <v>0 / Normal</v>
      </c>
      <c r="L413" s="620" t="str">
        <f>'3_운전방안(4)'!$AK$10</f>
        <v>0 / Normal</v>
      </c>
      <c r="M413" s="620" t="str">
        <f>'3_운전방안(4)'!$AK$11</f>
        <v>0 / Normal</v>
      </c>
      <c r="N413" s="620" t="str">
        <f>'3_운전방안(4)'!$AK$12</f>
        <v>0 / Normal</v>
      </c>
      <c r="O413" s="620" t="str">
        <f>'3_운전방안(4)'!$AK$13</f>
        <v>0 / Normal</v>
      </c>
      <c r="P413" s="620" t="str">
        <f>'3_운전방안(4)'!$AK$14</f>
        <v>0 / Normal</v>
      </c>
      <c r="Q413" s="620" t="str">
        <f>'3_운전방안(4)'!$AK$15</f>
        <v>0 / Normal</v>
      </c>
      <c r="R413" s="620" t="str">
        <f>'3_운전방안(4)'!$AK$16</f>
        <v>0 / Normal</v>
      </c>
      <c r="S413" s="620" t="str">
        <f>'3_운전방안(4)'!$AK$17</f>
        <v>0 / Normal</v>
      </c>
      <c r="T413" s="620" t="str">
        <f>'3_운전방안(4)'!$AK$18</f>
        <v>0 / Normal</v>
      </c>
      <c r="U413" s="620" t="str">
        <f>'3_운전방안(4)'!$AK$19</f>
        <v>0 / Normal</v>
      </c>
      <c r="V413" s="620" t="str">
        <f>'3_운전방안(4)'!$AK$20</f>
        <v>0 / Normal</v>
      </c>
      <c r="W413" s="620" t="str">
        <f>'3_운전방안(4)'!$AK$21</f>
        <v>0 / Normal</v>
      </c>
      <c r="X413" s="620" t="str">
        <f>'3_운전방안(4)'!$AK$22</f>
        <v>0 / Normal</v>
      </c>
      <c r="Y413" s="620" t="str">
        <f>'3_운전방안(4)'!$AK$23</f>
        <v>0 / Normal</v>
      </c>
      <c r="Z413" s="620" t="str">
        <f>'3_운전방안(4)'!$AK$24</f>
        <v>0 / Normal</v>
      </c>
      <c r="AA413" s="620" t="str">
        <f>'3_운전방안(4)'!$AK$25</f>
        <v>0 / Normal</v>
      </c>
      <c r="AB413" s="620" t="str">
        <f>'3_운전방안(4)'!$AK$26</f>
        <v>0 / Normal</v>
      </c>
      <c r="AC413" s="620" t="str">
        <f>'3_운전방안(4)'!$AK$27</f>
        <v>0 / Normal</v>
      </c>
      <c r="AD413" s="620" t="str">
        <f>'3_운전방안(4)'!$AK$28</f>
        <v>0 / Normal</v>
      </c>
      <c r="AE413" s="620" t="str">
        <f>'3_운전방안(4)'!$AK$29</f>
        <v>0 / Normal</v>
      </c>
      <c r="AF413" s="620" t="str">
        <f>'3_운전방안(4)'!$AK$30</f>
        <v>0 / Normal</v>
      </c>
      <c r="AG413" s="620" t="str">
        <f>'3_운전방안(4)'!$AK$31</f>
        <v>0 / Normal</v>
      </c>
      <c r="AH413" s="620" t="str">
        <f>'3_운전방안(4)'!$AK$32</f>
        <v>0 / Normal</v>
      </c>
      <c r="AI413" s="620" t="str">
        <f>'3_운전방안(4)'!$AK$33</f>
        <v>0 / Normal</v>
      </c>
      <c r="AJ413" s="620" t="str">
        <f>'3_운전방안(4)'!$AK$34</f>
        <v>0 / Normal</v>
      </c>
      <c r="AK413" s="620" t="str">
        <f>'3_운전방안(4)'!$AK$35</f>
        <v>0 / Normal</v>
      </c>
      <c r="AL413" s="620" t="str">
        <f>'3_운전방안(4)'!$AK$36</f>
        <v>0 / Normal</v>
      </c>
      <c r="AM413" s="620" t="str">
        <f>'3_운전방안(4)'!$AK$37</f>
        <v>0 / Normal</v>
      </c>
      <c r="AN413" s="620" t="str">
        <f>'3_운전방안(4)'!$AK$38</f>
        <v>0 / Normal</v>
      </c>
      <c r="AO413" s="620" t="str">
        <f>'3_운전방안(4)'!$AK$39</f>
        <v>0 / Normal</v>
      </c>
      <c r="AP413" s="620" t="str">
        <f>'3_운전방안(4)'!$AK$40</f>
        <v>0 / Normal</v>
      </c>
      <c r="AQ413" s="621" t="str">
        <f>'3_운전방안(4)'!$AK$41</f>
        <v>0 / Normal</v>
      </c>
    </row>
    <row r="414" spans="2:43" ht="19.95" customHeight="1" x14ac:dyDescent="0.4">
      <c r="B414" s="290">
        <v>411</v>
      </c>
      <c r="C414" s="291" t="s">
        <v>863</v>
      </c>
      <c r="D414" s="291" t="s">
        <v>864</v>
      </c>
      <c r="E414" s="292" t="s">
        <v>1449</v>
      </c>
      <c r="F414" s="293" t="s">
        <v>64</v>
      </c>
      <c r="G414" s="622">
        <v>300</v>
      </c>
      <c r="H414" s="1022" t="s">
        <v>2692</v>
      </c>
      <c r="I414" s="626">
        <f>'3_운전방안(4)'!$AL$7</f>
        <v>200</v>
      </c>
      <c r="J414" s="627">
        <f>'3_운전방안(4)'!$AL$8</f>
        <v>200</v>
      </c>
      <c r="K414" s="627">
        <f>'3_운전방안(4)'!$AL$9</f>
        <v>200</v>
      </c>
      <c r="L414" s="627">
        <f>'3_운전방안(4)'!$AL$10</f>
        <v>200</v>
      </c>
      <c r="M414" s="627">
        <f>'3_운전방안(4)'!$AL$11</f>
        <v>200</v>
      </c>
      <c r="N414" s="627">
        <f>'3_운전방안(4)'!$AL$12</f>
        <v>200</v>
      </c>
      <c r="O414" s="627">
        <f>'3_운전방안(4)'!$AL$13</f>
        <v>200</v>
      </c>
      <c r="P414" s="627">
        <f>'3_운전방안(4)'!$AL$14</f>
        <v>200</v>
      </c>
      <c r="Q414" s="627">
        <f>'3_운전방안(4)'!$AL$15</f>
        <v>200</v>
      </c>
      <c r="R414" s="627">
        <f>'3_운전방안(4)'!$AL$16</f>
        <v>200</v>
      </c>
      <c r="S414" s="627">
        <f>'3_운전방안(4)'!$AL$17</f>
        <v>200</v>
      </c>
      <c r="T414" s="627">
        <f>'3_운전방안(4)'!$AL$18</f>
        <v>200</v>
      </c>
      <c r="U414" s="627">
        <f>'3_운전방안(4)'!$AL$19</f>
        <v>200</v>
      </c>
      <c r="V414" s="627">
        <f>'3_운전방안(4)'!$AL$20</f>
        <v>200</v>
      </c>
      <c r="W414" s="627">
        <f>'3_운전방안(4)'!$AL$21</f>
        <v>200</v>
      </c>
      <c r="X414" s="627">
        <f>'3_운전방안(4)'!$AL$22</f>
        <v>200</v>
      </c>
      <c r="Y414" s="627">
        <f>'3_운전방안(4)'!$AL$23</f>
        <v>200</v>
      </c>
      <c r="Z414" s="627">
        <f>'3_운전방안(4)'!$AL$24</f>
        <v>200</v>
      </c>
      <c r="AA414" s="627">
        <f>'3_운전방안(4)'!$AL$25</f>
        <v>200</v>
      </c>
      <c r="AB414" s="627">
        <f>'3_운전방안(4)'!$AL$26</f>
        <v>200</v>
      </c>
      <c r="AC414" s="627">
        <f>'3_운전방안(4)'!$AL$27</f>
        <v>200</v>
      </c>
      <c r="AD414" s="627">
        <f>'3_운전방안(4)'!$AL$28</f>
        <v>200</v>
      </c>
      <c r="AE414" s="627">
        <f>'3_운전방안(4)'!$AL$29</f>
        <v>200</v>
      </c>
      <c r="AF414" s="627">
        <f>'3_운전방안(4)'!$AL$30</f>
        <v>200</v>
      </c>
      <c r="AG414" s="627">
        <f>'3_운전방안(4)'!$AL$31</f>
        <v>200</v>
      </c>
      <c r="AH414" s="627">
        <f>'3_운전방안(4)'!$AL$32</f>
        <v>200</v>
      </c>
      <c r="AI414" s="627">
        <f>'3_운전방안(4)'!$AL$33</f>
        <v>200</v>
      </c>
      <c r="AJ414" s="627">
        <f>'3_운전방안(4)'!$AL$34</f>
        <v>200</v>
      </c>
      <c r="AK414" s="627">
        <f>'3_운전방안(4)'!$AL$35</f>
        <v>200</v>
      </c>
      <c r="AL414" s="627">
        <f>'3_운전방안(4)'!$AL$36</f>
        <v>200</v>
      </c>
      <c r="AM414" s="627">
        <f>'3_운전방안(4)'!$AL$37</f>
        <v>200</v>
      </c>
      <c r="AN414" s="627">
        <f>'3_운전방안(4)'!$AL$38</f>
        <v>200</v>
      </c>
      <c r="AO414" s="627">
        <f>'3_운전방안(4)'!$AL$39</f>
        <v>200</v>
      </c>
      <c r="AP414" s="627">
        <f>'3_운전방안(4)'!$AL$40</f>
        <v>200</v>
      </c>
      <c r="AQ414" s="628">
        <f>'3_운전방안(4)'!$AL$41</f>
        <v>200</v>
      </c>
    </row>
    <row r="415" spans="2:43" ht="19.95" customHeight="1" x14ac:dyDescent="0.4">
      <c r="B415" s="296">
        <v>412</v>
      </c>
      <c r="C415" s="297" t="s">
        <v>865</v>
      </c>
      <c r="D415" s="297" t="s">
        <v>866</v>
      </c>
      <c r="E415" s="298" t="s">
        <v>1450</v>
      </c>
      <c r="F415" s="299" t="s">
        <v>25</v>
      </c>
      <c r="G415" s="510">
        <v>3000</v>
      </c>
      <c r="H415" s="1023"/>
      <c r="I415" s="476">
        <v>3000</v>
      </c>
      <c r="J415" s="477">
        <v>3000</v>
      </c>
      <c r="K415" s="477">
        <v>3000</v>
      </c>
      <c r="L415" s="477">
        <v>3000</v>
      </c>
      <c r="M415" s="477">
        <v>3000</v>
      </c>
      <c r="N415" s="477">
        <v>3000</v>
      </c>
      <c r="O415" s="477">
        <v>3000</v>
      </c>
      <c r="P415" s="477">
        <v>3000</v>
      </c>
      <c r="Q415" s="477">
        <v>3000</v>
      </c>
      <c r="R415" s="477">
        <v>3000</v>
      </c>
      <c r="S415" s="477">
        <v>3000</v>
      </c>
      <c r="T415" s="477">
        <v>3000</v>
      </c>
      <c r="U415" s="477">
        <v>3000</v>
      </c>
      <c r="V415" s="477">
        <v>3000</v>
      </c>
      <c r="W415" s="477">
        <v>3000</v>
      </c>
      <c r="X415" s="477">
        <v>3000</v>
      </c>
      <c r="Y415" s="477">
        <v>3000</v>
      </c>
      <c r="Z415" s="477">
        <v>3000</v>
      </c>
      <c r="AA415" s="477">
        <v>3000</v>
      </c>
      <c r="AB415" s="477">
        <v>3000</v>
      </c>
      <c r="AC415" s="477">
        <v>3000</v>
      </c>
      <c r="AD415" s="477">
        <v>3000</v>
      </c>
      <c r="AE415" s="477">
        <v>3000</v>
      </c>
      <c r="AF415" s="477">
        <v>3000</v>
      </c>
      <c r="AG415" s="477">
        <v>3000</v>
      </c>
      <c r="AH415" s="477">
        <v>3000</v>
      </c>
      <c r="AI415" s="477">
        <v>3000</v>
      </c>
      <c r="AJ415" s="477">
        <v>3000</v>
      </c>
      <c r="AK415" s="477">
        <v>3000</v>
      </c>
      <c r="AL415" s="477">
        <v>3000</v>
      </c>
      <c r="AM415" s="477">
        <v>3000</v>
      </c>
      <c r="AN415" s="477">
        <v>3000</v>
      </c>
      <c r="AO415" s="477">
        <v>3000</v>
      </c>
      <c r="AP415" s="477">
        <v>3000</v>
      </c>
      <c r="AQ415" s="433">
        <v>3000</v>
      </c>
    </row>
    <row r="416" spans="2:43" ht="19.95" customHeight="1" x14ac:dyDescent="0.4">
      <c r="B416" s="296">
        <v>413</v>
      </c>
      <c r="C416" s="297" t="s">
        <v>867</v>
      </c>
      <c r="D416" s="297" t="s">
        <v>868</v>
      </c>
      <c r="E416" s="298" t="s">
        <v>1451</v>
      </c>
      <c r="F416" s="299" t="s">
        <v>25</v>
      </c>
      <c r="G416" s="510">
        <v>200</v>
      </c>
      <c r="H416" s="1023"/>
      <c r="I416" s="476">
        <v>200</v>
      </c>
      <c r="J416" s="477">
        <v>200</v>
      </c>
      <c r="K416" s="477">
        <v>200</v>
      </c>
      <c r="L416" s="477">
        <v>200</v>
      </c>
      <c r="M416" s="477">
        <v>200</v>
      </c>
      <c r="N416" s="477">
        <v>200</v>
      </c>
      <c r="O416" s="477">
        <v>200</v>
      </c>
      <c r="P416" s="477">
        <v>200</v>
      </c>
      <c r="Q416" s="477">
        <v>200</v>
      </c>
      <c r="R416" s="477">
        <v>200</v>
      </c>
      <c r="S416" s="477">
        <v>200</v>
      </c>
      <c r="T416" s="477">
        <v>200</v>
      </c>
      <c r="U416" s="477">
        <v>200</v>
      </c>
      <c r="V416" s="477">
        <v>200</v>
      </c>
      <c r="W416" s="477">
        <v>200</v>
      </c>
      <c r="X416" s="477">
        <v>200</v>
      </c>
      <c r="Y416" s="477">
        <v>200</v>
      </c>
      <c r="Z416" s="477">
        <v>200</v>
      </c>
      <c r="AA416" s="477">
        <v>200</v>
      </c>
      <c r="AB416" s="477">
        <v>200</v>
      </c>
      <c r="AC416" s="477">
        <v>200</v>
      </c>
      <c r="AD416" s="477">
        <v>200</v>
      </c>
      <c r="AE416" s="477">
        <v>200</v>
      </c>
      <c r="AF416" s="477">
        <v>200</v>
      </c>
      <c r="AG416" s="477">
        <v>200</v>
      </c>
      <c r="AH416" s="477">
        <v>200</v>
      </c>
      <c r="AI416" s="477">
        <v>200</v>
      </c>
      <c r="AJ416" s="477">
        <v>200</v>
      </c>
      <c r="AK416" s="477">
        <v>200</v>
      </c>
      <c r="AL416" s="477">
        <v>200</v>
      </c>
      <c r="AM416" s="477">
        <v>200</v>
      </c>
      <c r="AN416" s="477">
        <v>200</v>
      </c>
      <c r="AO416" s="477">
        <v>200</v>
      </c>
      <c r="AP416" s="477">
        <v>200</v>
      </c>
      <c r="AQ416" s="433">
        <v>200</v>
      </c>
    </row>
    <row r="417" spans="2:43" ht="19.95" customHeight="1" x14ac:dyDescent="0.4">
      <c r="B417" s="296">
        <v>414</v>
      </c>
      <c r="C417" s="297" t="s">
        <v>869</v>
      </c>
      <c r="D417" s="297" t="s">
        <v>870</v>
      </c>
      <c r="E417" s="298" t="s">
        <v>1452</v>
      </c>
      <c r="F417" s="299"/>
      <c r="G417" s="316" t="s">
        <v>61</v>
      </c>
      <c r="H417" s="1023"/>
      <c r="I417" s="281" t="s">
        <v>61</v>
      </c>
      <c r="J417" s="282" t="s">
        <v>61</v>
      </c>
      <c r="K417" s="282" t="s">
        <v>61</v>
      </c>
      <c r="L417" s="282" t="s">
        <v>61</v>
      </c>
      <c r="M417" s="282" t="s">
        <v>61</v>
      </c>
      <c r="N417" s="282" t="s">
        <v>61</v>
      </c>
      <c r="O417" s="282" t="s">
        <v>61</v>
      </c>
      <c r="P417" s="282" t="s">
        <v>61</v>
      </c>
      <c r="Q417" s="282" t="s">
        <v>61</v>
      </c>
      <c r="R417" s="282" t="s">
        <v>61</v>
      </c>
      <c r="S417" s="282" t="s">
        <v>61</v>
      </c>
      <c r="T417" s="282" t="s">
        <v>61</v>
      </c>
      <c r="U417" s="282" t="s">
        <v>61</v>
      </c>
      <c r="V417" s="282" t="s">
        <v>61</v>
      </c>
      <c r="W417" s="282" t="s">
        <v>61</v>
      </c>
      <c r="X417" s="282" t="s">
        <v>61</v>
      </c>
      <c r="Y417" s="282" t="s">
        <v>61</v>
      </c>
      <c r="Z417" s="282" t="s">
        <v>61</v>
      </c>
      <c r="AA417" s="282" t="s">
        <v>61</v>
      </c>
      <c r="AB417" s="282" t="s">
        <v>61</v>
      </c>
      <c r="AC417" s="282" t="s">
        <v>61</v>
      </c>
      <c r="AD417" s="282" t="s">
        <v>61</v>
      </c>
      <c r="AE417" s="282" t="s">
        <v>61</v>
      </c>
      <c r="AF417" s="282" t="s">
        <v>61</v>
      </c>
      <c r="AG417" s="282" t="s">
        <v>61</v>
      </c>
      <c r="AH417" s="282" t="s">
        <v>61</v>
      </c>
      <c r="AI417" s="282" t="s">
        <v>61</v>
      </c>
      <c r="AJ417" s="282" t="s">
        <v>61</v>
      </c>
      <c r="AK417" s="282" t="s">
        <v>61</v>
      </c>
      <c r="AL417" s="282" t="s">
        <v>61</v>
      </c>
      <c r="AM417" s="282" t="s">
        <v>61</v>
      </c>
      <c r="AN417" s="282" t="s">
        <v>61</v>
      </c>
      <c r="AO417" s="282" t="s">
        <v>61</v>
      </c>
      <c r="AP417" s="282" t="s">
        <v>61</v>
      </c>
      <c r="AQ417" s="283" t="s">
        <v>61</v>
      </c>
    </row>
    <row r="418" spans="2:43" ht="19.95" customHeight="1" x14ac:dyDescent="0.4">
      <c r="B418" s="296">
        <v>415</v>
      </c>
      <c r="C418" s="297" t="s">
        <v>871</v>
      </c>
      <c r="D418" s="297" t="s">
        <v>872</v>
      </c>
      <c r="E418" s="298" t="s">
        <v>1453</v>
      </c>
      <c r="F418" s="299" t="s">
        <v>64</v>
      </c>
      <c r="G418" s="333">
        <v>100</v>
      </c>
      <c r="H418" s="1023"/>
      <c r="I418" s="399">
        <v>100</v>
      </c>
      <c r="J418" s="400">
        <v>100</v>
      </c>
      <c r="K418" s="400">
        <v>100</v>
      </c>
      <c r="L418" s="400">
        <v>100</v>
      </c>
      <c r="M418" s="400">
        <v>100</v>
      </c>
      <c r="N418" s="400">
        <v>100</v>
      </c>
      <c r="O418" s="400">
        <v>100</v>
      </c>
      <c r="P418" s="400">
        <v>100</v>
      </c>
      <c r="Q418" s="400">
        <v>100</v>
      </c>
      <c r="R418" s="400">
        <v>100</v>
      </c>
      <c r="S418" s="400">
        <v>100</v>
      </c>
      <c r="T418" s="400">
        <v>100</v>
      </c>
      <c r="U418" s="400">
        <v>100</v>
      </c>
      <c r="V418" s="400">
        <v>100</v>
      </c>
      <c r="W418" s="400">
        <v>100</v>
      </c>
      <c r="X418" s="400">
        <v>100</v>
      </c>
      <c r="Y418" s="400">
        <v>100</v>
      </c>
      <c r="Z418" s="400">
        <v>100</v>
      </c>
      <c r="AA418" s="400">
        <v>100</v>
      </c>
      <c r="AB418" s="400">
        <v>100</v>
      </c>
      <c r="AC418" s="400">
        <v>100</v>
      </c>
      <c r="AD418" s="400">
        <v>100</v>
      </c>
      <c r="AE418" s="400">
        <v>100</v>
      </c>
      <c r="AF418" s="400">
        <v>100</v>
      </c>
      <c r="AG418" s="400">
        <v>100</v>
      </c>
      <c r="AH418" s="400">
        <v>100</v>
      </c>
      <c r="AI418" s="400">
        <v>100</v>
      </c>
      <c r="AJ418" s="400">
        <v>100</v>
      </c>
      <c r="AK418" s="400">
        <v>100</v>
      </c>
      <c r="AL418" s="400">
        <v>100</v>
      </c>
      <c r="AM418" s="400">
        <v>100</v>
      </c>
      <c r="AN418" s="400">
        <v>100</v>
      </c>
      <c r="AO418" s="400">
        <v>100</v>
      </c>
      <c r="AP418" s="400">
        <v>100</v>
      </c>
      <c r="AQ418" s="401">
        <v>100</v>
      </c>
    </row>
    <row r="419" spans="2:43" ht="19.95" customHeight="1" x14ac:dyDescent="0.4">
      <c r="B419" s="296">
        <v>416</v>
      </c>
      <c r="C419" s="297" t="s">
        <v>873</v>
      </c>
      <c r="D419" s="297" t="s">
        <v>874</v>
      </c>
      <c r="E419" s="298" t="s">
        <v>1454</v>
      </c>
      <c r="F419" s="299" t="s">
        <v>64</v>
      </c>
      <c r="G419" s="333">
        <v>0</v>
      </c>
      <c r="H419" s="1023"/>
      <c r="I419" s="399">
        <v>0</v>
      </c>
      <c r="J419" s="400">
        <v>0</v>
      </c>
      <c r="K419" s="400">
        <v>0</v>
      </c>
      <c r="L419" s="400">
        <v>0</v>
      </c>
      <c r="M419" s="400">
        <v>0</v>
      </c>
      <c r="N419" s="400">
        <v>0</v>
      </c>
      <c r="O419" s="400">
        <v>0</v>
      </c>
      <c r="P419" s="400">
        <v>0</v>
      </c>
      <c r="Q419" s="400">
        <v>0</v>
      </c>
      <c r="R419" s="400">
        <v>0</v>
      </c>
      <c r="S419" s="400">
        <v>0</v>
      </c>
      <c r="T419" s="400">
        <v>0</v>
      </c>
      <c r="U419" s="400">
        <v>0</v>
      </c>
      <c r="V419" s="400">
        <v>0</v>
      </c>
      <c r="W419" s="400">
        <v>0</v>
      </c>
      <c r="X419" s="400">
        <v>0</v>
      </c>
      <c r="Y419" s="400">
        <v>0</v>
      </c>
      <c r="Z419" s="400">
        <v>0</v>
      </c>
      <c r="AA419" s="400">
        <v>0</v>
      </c>
      <c r="AB419" s="400">
        <v>0</v>
      </c>
      <c r="AC419" s="400">
        <v>0</v>
      </c>
      <c r="AD419" s="400">
        <v>0</v>
      </c>
      <c r="AE419" s="400">
        <v>0</v>
      </c>
      <c r="AF419" s="400">
        <v>0</v>
      </c>
      <c r="AG419" s="400">
        <v>0</v>
      </c>
      <c r="AH419" s="400">
        <v>0</v>
      </c>
      <c r="AI419" s="400">
        <v>0</v>
      </c>
      <c r="AJ419" s="400">
        <v>0</v>
      </c>
      <c r="AK419" s="400">
        <v>0</v>
      </c>
      <c r="AL419" s="400">
        <v>0</v>
      </c>
      <c r="AM419" s="400">
        <v>0</v>
      </c>
      <c r="AN419" s="400">
        <v>0</v>
      </c>
      <c r="AO419" s="400">
        <v>0</v>
      </c>
      <c r="AP419" s="400">
        <v>0</v>
      </c>
      <c r="AQ419" s="401">
        <v>0</v>
      </c>
    </row>
    <row r="420" spans="2:43" ht="19.95" customHeight="1" x14ac:dyDescent="0.4">
      <c r="B420" s="296">
        <v>417</v>
      </c>
      <c r="C420" s="297" t="s">
        <v>875</v>
      </c>
      <c r="D420" s="297" t="s">
        <v>876</v>
      </c>
      <c r="E420" s="298" t="s">
        <v>1455</v>
      </c>
      <c r="F420" s="299"/>
      <c r="G420" s="316" t="s">
        <v>877</v>
      </c>
      <c r="H420" s="1023"/>
      <c r="I420" s="281" t="s">
        <v>877</v>
      </c>
      <c r="J420" s="282" t="s">
        <v>877</v>
      </c>
      <c r="K420" s="282" t="s">
        <v>877</v>
      </c>
      <c r="L420" s="282" t="s">
        <v>877</v>
      </c>
      <c r="M420" s="282" t="s">
        <v>877</v>
      </c>
      <c r="N420" s="282" t="s">
        <v>877</v>
      </c>
      <c r="O420" s="282" t="s">
        <v>877</v>
      </c>
      <c r="P420" s="282" t="s">
        <v>877</v>
      </c>
      <c r="Q420" s="282" t="s">
        <v>877</v>
      </c>
      <c r="R420" s="282" t="s">
        <v>877</v>
      </c>
      <c r="S420" s="282" t="s">
        <v>877</v>
      </c>
      <c r="T420" s="282" t="s">
        <v>877</v>
      </c>
      <c r="U420" s="282" t="s">
        <v>877</v>
      </c>
      <c r="V420" s="282" t="s">
        <v>877</v>
      </c>
      <c r="W420" s="282" t="s">
        <v>877</v>
      </c>
      <c r="X420" s="282" t="s">
        <v>877</v>
      </c>
      <c r="Y420" s="282" t="s">
        <v>877</v>
      </c>
      <c r="Z420" s="282" t="s">
        <v>877</v>
      </c>
      <c r="AA420" s="282" t="s">
        <v>877</v>
      </c>
      <c r="AB420" s="282" t="s">
        <v>877</v>
      </c>
      <c r="AC420" s="282" t="s">
        <v>877</v>
      </c>
      <c r="AD420" s="282" t="s">
        <v>877</v>
      </c>
      <c r="AE420" s="282" t="s">
        <v>877</v>
      </c>
      <c r="AF420" s="282" t="s">
        <v>877</v>
      </c>
      <c r="AG420" s="282" t="s">
        <v>877</v>
      </c>
      <c r="AH420" s="282" t="s">
        <v>877</v>
      </c>
      <c r="AI420" s="282" t="s">
        <v>877</v>
      </c>
      <c r="AJ420" s="282" t="s">
        <v>877</v>
      </c>
      <c r="AK420" s="282" t="s">
        <v>877</v>
      </c>
      <c r="AL420" s="282" t="s">
        <v>877</v>
      </c>
      <c r="AM420" s="282" t="s">
        <v>877</v>
      </c>
      <c r="AN420" s="282" t="s">
        <v>877</v>
      </c>
      <c r="AO420" s="282" t="s">
        <v>877</v>
      </c>
      <c r="AP420" s="282" t="s">
        <v>877</v>
      </c>
      <c r="AQ420" s="283" t="s">
        <v>877</v>
      </c>
    </row>
    <row r="421" spans="2:43" ht="19.95" customHeight="1" x14ac:dyDescent="0.4">
      <c r="B421" s="296">
        <v>418</v>
      </c>
      <c r="C421" s="297" t="s">
        <v>878</v>
      </c>
      <c r="D421" s="297" t="s">
        <v>879</v>
      </c>
      <c r="E421" s="298" t="s">
        <v>1456</v>
      </c>
      <c r="F421" s="299" t="s">
        <v>2</v>
      </c>
      <c r="G421" s="379">
        <v>3</v>
      </c>
      <c r="H421" s="1023"/>
      <c r="I421" s="386">
        <v>3</v>
      </c>
      <c r="J421" s="387">
        <v>3</v>
      </c>
      <c r="K421" s="387">
        <v>3</v>
      </c>
      <c r="L421" s="387">
        <v>3</v>
      </c>
      <c r="M421" s="387">
        <v>3</v>
      </c>
      <c r="N421" s="387">
        <v>3</v>
      </c>
      <c r="O421" s="387">
        <v>3</v>
      </c>
      <c r="P421" s="387">
        <v>3</v>
      </c>
      <c r="Q421" s="387">
        <v>3</v>
      </c>
      <c r="R421" s="387">
        <v>3</v>
      </c>
      <c r="S421" s="387">
        <v>3</v>
      </c>
      <c r="T421" s="387">
        <v>3</v>
      </c>
      <c r="U421" s="387">
        <v>3</v>
      </c>
      <c r="V421" s="387">
        <v>3</v>
      </c>
      <c r="W421" s="387">
        <v>3</v>
      </c>
      <c r="X421" s="387">
        <v>3</v>
      </c>
      <c r="Y421" s="387">
        <v>3</v>
      </c>
      <c r="Z421" s="387">
        <v>3</v>
      </c>
      <c r="AA421" s="387">
        <v>3</v>
      </c>
      <c r="AB421" s="387">
        <v>3</v>
      </c>
      <c r="AC421" s="387">
        <v>3</v>
      </c>
      <c r="AD421" s="387">
        <v>3</v>
      </c>
      <c r="AE421" s="387">
        <v>3</v>
      </c>
      <c r="AF421" s="387">
        <v>3</v>
      </c>
      <c r="AG421" s="387">
        <v>3</v>
      </c>
      <c r="AH421" s="387">
        <v>3</v>
      </c>
      <c r="AI421" s="387">
        <v>3</v>
      </c>
      <c r="AJ421" s="387">
        <v>3</v>
      </c>
      <c r="AK421" s="387">
        <v>3</v>
      </c>
      <c r="AL421" s="387">
        <v>3</v>
      </c>
      <c r="AM421" s="387">
        <v>3</v>
      </c>
      <c r="AN421" s="387">
        <v>3</v>
      </c>
      <c r="AO421" s="387">
        <v>3</v>
      </c>
      <c r="AP421" s="387">
        <v>3</v>
      </c>
      <c r="AQ421" s="388">
        <v>3</v>
      </c>
    </row>
    <row r="422" spans="2:43" ht="19.95" customHeight="1" x14ac:dyDescent="0.4">
      <c r="B422" s="296">
        <v>419</v>
      </c>
      <c r="C422" s="297" t="s">
        <v>880</v>
      </c>
      <c r="D422" s="297" t="s">
        <v>881</v>
      </c>
      <c r="E422" s="298" t="s">
        <v>1457</v>
      </c>
      <c r="F422" s="299" t="s">
        <v>25</v>
      </c>
      <c r="G422" s="510">
        <v>150</v>
      </c>
      <c r="H422" s="1023"/>
      <c r="I422" s="476">
        <v>150</v>
      </c>
      <c r="J422" s="477">
        <v>150</v>
      </c>
      <c r="K422" s="477">
        <v>150</v>
      </c>
      <c r="L422" s="477">
        <v>150</v>
      </c>
      <c r="M422" s="477">
        <v>150</v>
      </c>
      <c r="N422" s="477">
        <v>150</v>
      </c>
      <c r="O422" s="477">
        <v>150</v>
      </c>
      <c r="P422" s="477">
        <v>150</v>
      </c>
      <c r="Q422" s="477">
        <v>150</v>
      </c>
      <c r="R422" s="477">
        <v>150</v>
      </c>
      <c r="S422" s="477">
        <v>150</v>
      </c>
      <c r="T422" s="477">
        <v>150</v>
      </c>
      <c r="U422" s="477">
        <v>150</v>
      </c>
      <c r="V422" s="477">
        <v>150</v>
      </c>
      <c r="W422" s="477">
        <v>150</v>
      </c>
      <c r="X422" s="477">
        <v>150</v>
      </c>
      <c r="Y422" s="477">
        <v>150</v>
      </c>
      <c r="Z422" s="477">
        <v>150</v>
      </c>
      <c r="AA422" s="477">
        <v>150</v>
      </c>
      <c r="AB422" s="477">
        <v>150</v>
      </c>
      <c r="AC422" s="477">
        <v>150</v>
      </c>
      <c r="AD422" s="477">
        <v>150</v>
      </c>
      <c r="AE422" s="477">
        <v>150</v>
      </c>
      <c r="AF422" s="477">
        <v>150</v>
      </c>
      <c r="AG422" s="477">
        <v>150</v>
      </c>
      <c r="AH422" s="477">
        <v>150</v>
      </c>
      <c r="AI422" s="477">
        <v>150</v>
      </c>
      <c r="AJ422" s="477">
        <v>150</v>
      </c>
      <c r="AK422" s="477">
        <v>150</v>
      </c>
      <c r="AL422" s="477">
        <v>150</v>
      </c>
      <c r="AM422" s="477">
        <v>150</v>
      </c>
      <c r="AN422" s="477">
        <v>150</v>
      </c>
      <c r="AO422" s="477">
        <v>150</v>
      </c>
      <c r="AP422" s="477">
        <v>150</v>
      </c>
      <c r="AQ422" s="433">
        <v>150</v>
      </c>
    </row>
    <row r="423" spans="2:43" ht="19.95" customHeight="1" x14ac:dyDescent="0.4">
      <c r="B423" s="296">
        <v>420</v>
      </c>
      <c r="C423" s="297" t="s">
        <v>882</v>
      </c>
      <c r="D423" s="297" t="s">
        <v>883</v>
      </c>
      <c r="E423" s="298" t="s">
        <v>1458</v>
      </c>
      <c r="F423" s="299" t="s">
        <v>25</v>
      </c>
      <c r="G423" s="510">
        <v>10</v>
      </c>
      <c r="H423" s="1023"/>
      <c r="I423" s="476">
        <v>10</v>
      </c>
      <c r="J423" s="477">
        <v>10</v>
      </c>
      <c r="K423" s="477">
        <v>10</v>
      </c>
      <c r="L423" s="477">
        <v>10</v>
      </c>
      <c r="M423" s="477">
        <v>10</v>
      </c>
      <c r="N423" s="477">
        <v>10</v>
      </c>
      <c r="O423" s="477">
        <v>10</v>
      </c>
      <c r="P423" s="477">
        <v>10</v>
      </c>
      <c r="Q423" s="477">
        <v>10</v>
      </c>
      <c r="R423" s="477">
        <v>10</v>
      </c>
      <c r="S423" s="477">
        <v>10</v>
      </c>
      <c r="T423" s="477">
        <v>10</v>
      </c>
      <c r="U423" s="477">
        <v>10</v>
      </c>
      <c r="V423" s="477">
        <v>10</v>
      </c>
      <c r="W423" s="477">
        <v>10</v>
      </c>
      <c r="X423" s="477">
        <v>10</v>
      </c>
      <c r="Y423" s="477">
        <v>10</v>
      </c>
      <c r="Z423" s="477">
        <v>10</v>
      </c>
      <c r="AA423" s="477">
        <v>10</v>
      </c>
      <c r="AB423" s="477">
        <v>10</v>
      </c>
      <c r="AC423" s="477">
        <v>10</v>
      </c>
      <c r="AD423" s="477">
        <v>10</v>
      </c>
      <c r="AE423" s="477">
        <v>10</v>
      </c>
      <c r="AF423" s="477">
        <v>10</v>
      </c>
      <c r="AG423" s="477">
        <v>10</v>
      </c>
      <c r="AH423" s="477">
        <v>10</v>
      </c>
      <c r="AI423" s="477">
        <v>10</v>
      </c>
      <c r="AJ423" s="477">
        <v>10</v>
      </c>
      <c r="AK423" s="477">
        <v>10</v>
      </c>
      <c r="AL423" s="477">
        <v>10</v>
      </c>
      <c r="AM423" s="477">
        <v>10</v>
      </c>
      <c r="AN423" s="477">
        <v>10</v>
      </c>
      <c r="AO423" s="477">
        <v>10</v>
      </c>
      <c r="AP423" s="477">
        <v>10</v>
      </c>
      <c r="AQ423" s="433">
        <v>10</v>
      </c>
    </row>
    <row r="424" spans="2:43" ht="19.95" customHeight="1" x14ac:dyDescent="0.4">
      <c r="B424" s="296">
        <v>421</v>
      </c>
      <c r="C424" s="297" t="s">
        <v>884</v>
      </c>
      <c r="D424" s="297" t="s">
        <v>885</v>
      </c>
      <c r="E424" s="298" t="s">
        <v>1135</v>
      </c>
      <c r="F424" s="299"/>
      <c r="G424" s="316" t="s">
        <v>886</v>
      </c>
      <c r="H424" s="1023"/>
      <c r="I424" s="281" t="s">
        <v>886</v>
      </c>
      <c r="J424" s="282" t="s">
        <v>886</v>
      </c>
      <c r="K424" s="282" t="s">
        <v>886</v>
      </c>
      <c r="L424" s="282" t="s">
        <v>886</v>
      </c>
      <c r="M424" s="282" t="s">
        <v>886</v>
      </c>
      <c r="N424" s="282" t="s">
        <v>886</v>
      </c>
      <c r="O424" s="282" t="s">
        <v>886</v>
      </c>
      <c r="P424" s="282" t="s">
        <v>886</v>
      </c>
      <c r="Q424" s="282" t="s">
        <v>886</v>
      </c>
      <c r="R424" s="282" t="s">
        <v>886</v>
      </c>
      <c r="S424" s="282" t="s">
        <v>886</v>
      </c>
      <c r="T424" s="282" t="s">
        <v>886</v>
      </c>
      <c r="U424" s="282" t="s">
        <v>886</v>
      </c>
      <c r="V424" s="282" t="s">
        <v>886</v>
      </c>
      <c r="W424" s="282" t="s">
        <v>886</v>
      </c>
      <c r="X424" s="282" t="s">
        <v>886</v>
      </c>
      <c r="Y424" s="282" t="s">
        <v>886</v>
      </c>
      <c r="Z424" s="282" t="s">
        <v>886</v>
      </c>
      <c r="AA424" s="282" t="s">
        <v>886</v>
      </c>
      <c r="AB424" s="282" t="s">
        <v>886</v>
      </c>
      <c r="AC424" s="282" t="s">
        <v>886</v>
      </c>
      <c r="AD424" s="282" t="s">
        <v>886</v>
      </c>
      <c r="AE424" s="282" t="s">
        <v>886</v>
      </c>
      <c r="AF424" s="282" t="s">
        <v>886</v>
      </c>
      <c r="AG424" s="282" t="s">
        <v>886</v>
      </c>
      <c r="AH424" s="282" t="s">
        <v>886</v>
      </c>
      <c r="AI424" s="282" t="s">
        <v>886</v>
      </c>
      <c r="AJ424" s="282" t="s">
        <v>886</v>
      </c>
      <c r="AK424" s="282" t="s">
        <v>886</v>
      </c>
      <c r="AL424" s="282" t="s">
        <v>886</v>
      </c>
      <c r="AM424" s="282" t="s">
        <v>886</v>
      </c>
      <c r="AN424" s="282" t="s">
        <v>886</v>
      </c>
      <c r="AO424" s="282" t="s">
        <v>886</v>
      </c>
      <c r="AP424" s="282" t="s">
        <v>886</v>
      </c>
      <c r="AQ424" s="283" t="s">
        <v>886</v>
      </c>
    </row>
    <row r="425" spans="2:43" ht="19.95" customHeight="1" x14ac:dyDescent="0.4">
      <c r="B425" s="296">
        <v>422</v>
      </c>
      <c r="C425" s="297" t="s">
        <v>887</v>
      </c>
      <c r="D425" s="297" t="s">
        <v>888</v>
      </c>
      <c r="E425" s="298" t="s">
        <v>1320</v>
      </c>
      <c r="F425" s="299" t="s">
        <v>488</v>
      </c>
      <c r="G425" s="510">
        <v>0</v>
      </c>
      <c r="H425" s="1023"/>
      <c r="I425" s="476">
        <v>0</v>
      </c>
      <c r="J425" s="477">
        <v>0</v>
      </c>
      <c r="K425" s="477">
        <v>0</v>
      </c>
      <c r="L425" s="477">
        <v>0</v>
      </c>
      <c r="M425" s="477">
        <v>0</v>
      </c>
      <c r="N425" s="477">
        <v>0</v>
      </c>
      <c r="O425" s="477">
        <v>0</v>
      </c>
      <c r="P425" s="477">
        <v>0</v>
      </c>
      <c r="Q425" s="477">
        <v>0</v>
      </c>
      <c r="R425" s="477">
        <v>0</v>
      </c>
      <c r="S425" s="477">
        <v>0</v>
      </c>
      <c r="T425" s="477">
        <v>0</v>
      </c>
      <c r="U425" s="477">
        <v>0</v>
      </c>
      <c r="V425" s="477">
        <v>0</v>
      </c>
      <c r="W425" s="477">
        <v>0</v>
      </c>
      <c r="X425" s="477">
        <v>0</v>
      </c>
      <c r="Y425" s="477">
        <v>0</v>
      </c>
      <c r="Z425" s="477">
        <v>0</v>
      </c>
      <c r="AA425" s="477">
        <v>0</v>
      </c>
      <c r="AB425" s="477">
        <v>0</v>
      </c>
      <c r="AC425" s="477">
        <v>0</v>
      </c>
      <c r="AD425" s="477">
        <v>0</v>
      </c>
      <c r="AE425" s="477">
        <v>0</v>
      </c>
      <c r="AF425" s="477">
        <v>0</v>
      </c>
      <c r="AG425" s="477">
        <v>0</v>
      </c>
      <c r="AH425" s="477">
        <v>0</v>
      </c>
      <c r="AI425" s="477">
        <v>0</v>
      </c>
      <c r="AJ425" s="477">
        <v>0</v>
      </c>
      <c r="AK425" s="477">
        <v>0</v>
      </c>
      <c r="AL425" s="477">
        <v>0</v>
      </c>
      <c r="AM425" s="477">
        <v>0</v>
      </c>
      <c r="AN425" s="477">
        <v>0</v>
      </c>
      <c r="AO425" s="477">
        <v>0</v>
      </c>
      <c r="AP425" s="477">
        <v>0</v>
      </c>
      <c r="AQ425" s="433">
        <v>0</v>
      </c>
    </row>
    <row r="426" spans="2:43" ht="19.95" customHeight="1" x14ac:dyDescent="0.4">
      <c r="B426" s="296">
        <v>423</v>
      </c>
      <c r="C426" s="297" t="s">
        <v>889</v>
      </c>
      <c r="D426" s="297" t="s">
        <v>890</v>
      </c>
      <c r="E426" s="298" t="s">
        <v>1161</v>
      </c>
      <c r="F426" s="299" t="s">
        <v>2</v>
      </c>
      <c r="G426" s="379">
        <v>2</v>
      </c>
      <c r="H426" s="1023"/>
      <c r="I426" s="386">
        <v>2</v>
      </c>
      <c r="J426" s="387">
        <v>2</v>
      </c>
      <c r="K426" s="387">
        <v>2</v>
      </c>
      <c r="L426" s="387">
        <v>2</v>
      </c>
      <c r="M426" s="387">
        <v>2</v>
      </c>
      <c r="N426" s="387">
        <v>2</v>
      </c>
      <c r="O426" s="387">
        <v>2</v>
      </c>
      <c r="P426" s="387">
        <v>2</v>
      </c>
      <c r="Q426" s="387">
        <v>2</v>
      </c>
      <c r="R426" s="387">
        <v>2</v>
      </c>
      <c r="S426" s="387">
        <v>2</v>
      </c>
      <c r="T426" s="387">
        <v>2</v>
      </c>
      <c r="U426" s="387">
        <v>2</v>
      </c>
      <c r="V426" s="387">
        <v>2</v>
      </c>
      <c r="W426" s="387">
        <v>2</v>
      </c>
      <c r="X426" s="387">
        <v>2</v>
      </c>
      <c r="Y426" s="387">
        <v>2</v>
      </c>
      <c r="Z426" s="387">
        <v>2</v>
      </c>
      <c r="AA426" s="387">
        <v>2</v>
      </c>
      <c r="AB426" s="387">
        <v>2</v>
      </c>
      <c r="AC426" s="387">
        <v>2</v>
      </c>
      <c r="AD426" s="387">
        <v>2</v>
      </c>
      <c r="AE426" s="387">
        <v>2</v>
      </c>
      <c r="AF426" s="387">
        <v>2</v>
      </c>
      <c r="AG426" s="387">
        <v>2</v>
      </c>
      <c r="AH426" s="387">
        <v>2</v>
      </c>
      <c r="AI426" s="387">
        <v>2</v>
      </c>
      <c r="AJ426" s="387">
        <v>2</v>
      </c>
      <c r="AK426" s="387">
        <v>2</v>
      </c>
      <c r="AL426" s="387">
        <v>2</v>
      </c>
      <c r="AM426" s="387">
        <v>2</v>
      </c>
      <c r="AN426" s="387">
        <v>2</v>
      </c>
      <c r="AO426" s="387">
        <v>2</v>
      </c>
      <c r="AP426" s="387">
        <v>2</v>
      </c>
      <c r="AQ426" s="388">
        <v>2</v>
      </c>
    </row>
    <row r="427" spans="2:43" ht="19.95" customHeight="1" x14ac:dyDescent="0.4">
      <c r="B427" s="296">
        <v>424</v>
      </c>
      <c r="C427" s="297" t="s">
        <v>891</v>
      </c>
      <c r="D427" s="297" t="s">
        <v>892</v>
      </c>
      <c r="E427" s="298" t="s">
        <v>1166</v>
      </c>
      <c r="F427" s="299" t="s">
        <v>2</v>
      </c>
      <c r="G427" s="379">
        <v>2</v>
      </c>
      <c r="H427" s="1023"/>
      <c r="I427" s="386">
        <v>2</v>
      </c>
      <c r="J427" s="387">
        <v>2</v>
      </c>
      <c r="K427" s="387">
        <v>2</v>
      </c>
      <c r="L427" s="387">
        <v>2</v>
      </c>
      <c r="M427" s="387">
        <v>2</v>
      </c>
      <c r="N427" s="387">
        <v>2</v>
      </c>
      <c r="O427" s="387">
        <v>2</v>
      </c>
      <c r="P427" s="387">
        <v>2</v>
      </c>
      <c r="Q427" s="387">
        <v>2</v>
      </c>
      <c r="R427" s="387">
        <v>2</v>
      </c>
      <c r="S427" s="387">
        <v>2</v>
      </c>
      <c r="T427" s="387">
        <v>2</v>
      </c>
      <c r="U427" s="387">
        <v>2</v>
      </c>
      <c r="V427" s="387">
        <v>2</v>
      </c>
      <c r="W427" s="387">
        <v>2</v>
      </c>
      <c r="X427" s="387">
        <v>2</v>
      </c>
      <c r="Y427" s="387">
        <v>2</v>
      </c>
      <c r="Z427" s="387">
        <v>2</v>
      </c>
      <c r="AA427" s="387">
        <v>2</v>
      </c>
      <c r="AB427" s="387">
        <v>2</v>
      </c>
      <c r="AC427" s="387">
        <v>2</v>
      </c>
      <c r="AD427" s="387">
        <v>2</v>
      </c>
      <c r="AE427" s="387">
        <v>2</v>
      </c>
      <c r="AF427" s="387">
        <v>2</v>
      </c>
      <c r="AG427" s="387">
        <v>2</v>
      </c>
      <c r="AH427" s="387">
        <v>2</v>
      </c>
      <c r="AI427" s="387">
        <v>2</v>
      </c>
      <c r="AJ427" s="387">
        <v>2</v>
      </c>
      <c r="AK427" s="387">
        <v>2</v>
      </c>
      <c r="AL427" s="387">
        <v>2</v>
      </c>
      <c r="AM427" s="387">
        <v>2</v>
      </c>
      <c r="AN427" s="387">
        <v>2</v>
      </c>
      <c r="AO427" s="387">
        <v>2</v>
      </c>
      <c r="AP427" s="387">
        <v>2</v>
      </c>
      <c r="AQ427" s="388">
        <v>2</v>
      </c>
    </row>
    <row r="428" spans="2:43" ht="19.95" customHeight="1" x14ac:dyDescent="0.4">
      <c r="B428" s="296">
        <v>425</v>
      </c>
      <c r="C428" s="297" t="s">
        <v>893</v>
      </c>
      <c r="D428" s="297" t="s">
        <v>894</v>
      </c>
      <c r="E428" s="298" t="s">
        <v>1191</v>
      </c>
      <c r="F428" s="299" t="s">
        <v>2</v>
      </c>
      <c r="G428" s="379">
        <v>0</v>
      </c>
      <c r="H428" s="1023"/>
      <c r="I428" s="386">
        <v>0</v>
      </c>
      <c r="J428" s="387">
        <v>0</v>
      </c>
      <c r="K428" s="387">
        <v>0</v>
      </c>
      <c r="L428" s="387">
        <v>0</v>
      </c>
      <c r="M428" s="387">
        <v>0</v>
      </c>
      <c r="N428" s="387">
        <v>0</v>
      </c>
      <c r="O428" s="387">
        <v>0</v>
      </c>
      <c r="P428" s="387">
        <v>0</v>
      </c>
      <c r="Q428" s="387">
        <v>0</v>
      </c>
      <c r="R428" s="387">
        <v>0</v>
      </c>
      <c r="S428" s="387">
        <v>0</v>
      </c>
      <c r="T428" s="387">
        <v>0</v>
      </c>
      <c r="U428" s="387">
        <v>0</v>
      </c>
      <c r="V428" s="387">
        <v>0</v>
      </c>
      <c r="W428" s="387">
        <v>0</v>
      </c>
      <c r="X428" s="387">
        <v>0</v>
      </c>
      <c r="Y428" s="387">
        <v>0</v>
      </c>
      <c r="Z428" s="387">
        <v>0</v>
      </c>
      <c r="AA428" s="387">
        <v>0</v>
      </c>
      <c r="AB428" s="387">
        <v>0</v>
      </c>
      <c r="AC428" s="387">
        <v>0</v>
      </c>
      <c r="AD428" s="387">
        <v>0</v>
      </c>
      <c r="AE428" s="387">
        <v>0</v>
      </c>
      <c r="AF428" s="387">
        <v>0</v>
      </c>
      <c r="AG428" s="387">
        <v>0</v>
      </c>
      <c r="AH428" s="387">
        <v>0</v>
      </c>
      <c r="AI428" s="387">
        <v>0</v>
      </c>
      <c r="AJ428" s="387">
        <v>0</v>
      </c>
      <c r="AK428" s="387">
        <v>0</v>
      </c>
      <c r="AL428" s="387">
        <v>0</v>
      </c>
      <c r="AM428" s="387">
        <v>0</v>
      </c>
      <c r="AN428" s="387">
        <v>0</v>
      </c>
      <c r="AO428" s="387">
        <v>0</v>
      </c>
      <c r="AP428" s="387">
        <v>0</v>
      </c>
      <c r="AQ428" s="388">
        <v>0</v>
      </c>
    </row>
    <row r="429" spans="2:43" ht="19.95" customHeight="1" x14ac:dyDescent="0.4">
      <c r="B429" s="296">
        <v>426</v>
      </c>
      <c r="C429" s="297" t="s">
        <v>895</v>
      </c>
      <c r="D429" s="297" t="s">
        <v>896</v>
      </c>
      <c r="E429" s="298" t="s">
        <v>1163</v>
      </c>
      <c r="F429" s="299" t="s">
        <v>2</v>
      </c>
      <c r="G429" s="379">
        <v>0</v>
      </c>
      <c r="H429" s="1023"/>
      <c r="I429" s="386">
        <v>0</v>
      </c>
      <c r="J429" s="387">
        <v>0</v>
      </c>
      <c r="K429" s="387">
        <v>0</v>
      </c>
      <c r="L429" s="387">
        <v>0</v>
      </c>
      <c r="M429" s="387">
        <v>0</v>
      </c>
      <c r="N429" s="387">
        <v>0</v>
      </c>
      <c r="O429" s="387">
        <v>0</v>
      </c>
      <c r="P429" s="387">
        <v>0</v>
      </c>
      <c r="Q429" s="387">
        <v>0</v>
      </c>
      <c r="R429" s="387">
        <v>0</v>
      </c>
      <c r="S429" s="387">
        <v>0</v>
      </c>
      <c r="T429" s="387">
        <v>0</v>
      </c>
      <c r="U429" s="387">
        <v>0</v>
      </c>
      <c r="V429" s="387">
        <v>0</v>
      </c>
      <c r="W429" s="387">
        <v>0</v>
      </c>
      <c r="X429" s="387">
        <v>0</v>
      </c>
      <c r="Y429" s="387">
        <v>0</v>
      </c>
      <c r="Z429" s="387">
        <v>0</v>
      </c>
      <c r="AA429" s="387">
        <v>0</v>
      </c>
      <c r="AB429" s="387">
        <v>0</v>
      </c>
      <c r="AC429" s="387">
        <v>0</v>
      </c>
      <c r="AD429" s="387">
        <v>0</v>
      </c>
      <c r="AE429" s="387">
        <v>0</v>
      </c>
      <c r="AF429" s="387">
        <v>0</v>
      </c>
      <c r="AG429" s="387">
        <v>0</v>
      </c>
      <c r="AH429" s="387">
        <v>0</v>
      </c>
      <c r="AI429" s="387">
        <v>0</v>
      </c>
      <c r="AJ429" s="387">
        <v>0</v>
      </c>
      <c r="AK429" s="387">
        <v>0</v>
      </c>
      <c r="AL429" s="387">
        <v>0</v>
      </c>
      <c r="AM429" s="387">
        <v>0</v>
      </c>
      <c r="AN429" s="387">
        <v>0</v>
      </c>
      <c r="AO429" s="387">
        <v>0</v>
      </c>
      <c r="AP429" s="387">
        <v>0</v>
      </c>
      <c r="AQ429" s="388">
        <v>0</v>
      </c>
    </row>
    <row r="430" spans="2:43" ht="19.95" customHeight="1" thickBot="1" x14ac:dyDescent="0.45">
      <c r="B430" s="320">
        <v>427</v>
      </c>
      <c r="C430" s="321" t="s">
        <v>897</v>
      </c>
      <c r="D430" s="321" t="s">
        <v>898</v>
      </c>
      <c r="E430" s="322" t="s">
        <v>1316</v>
      </c>
      <c r="F430" s="323" t="s">
        <v>64</v>
      </c>
      <c r="G430" s="505">
        <v>300</v>
      </c>
      <c r="H430" s="1024"/>
      <c r="I430" s="484">
        <f>'3_운전방안(4)'!$AM$7</f>
        <v>200</v>
      </c>
      <c r="J430" s="485">
        <f>'3_운전방안(4)'!$AM$8</f>
        <v>200</v>
      </c>
      <c r="K430" s="485">
        <f>'3_운전방안(4)'!$AM$9</f>
        <v>200</v>
      </c>
      <c r="L430" s="485">
        <f>'3_운전방안(4)'!$AM$10</f>
        <v>200</v>
      </c>
      <c r="M430" s="485">
        <f>'3_운전방안(4)'!$AM$11</f>
        <v>200</v>
      </c>
      <c r="N430" s="485">
        <f>'3_운전방안(4)'!$AM$12</f>
        <v>200</v>
      </c>
      <c r="O430" s="485">
        <f>'3_운전방안(4)'!$AM$13</f>
        <v>200</v>
      </c>
      <c r="P430" s="485">
        <f>'3_운전방안(4)'!$AM$14</f>
        <v>200</v>
      </c>
      <c r="Q430" s="485">
        <f>'3_운전방안(4)'!$AM$15</f>
        <v>200</v>
      </c>
      <c r="R430" s="485">
        <f>'3_운전방안(4)'!$AM$16</f>
        <v>200</v>
      </c>
      <c r="S430" s="485">
        <f>'3_운전방안(4)'!$AM$17</f>
        <v>200</v>
      </c>
      <c r="T430" s="485">
        <f>'3_운전방안(4)'!$AM$18</f>
        <v>200</v>
      </c>
      <c r="U430" s="485">
        <f>'3_운전방안(4)'!$AM$19</f>
        <v>200</v>
      </c>
      <c r="V430" s="485">
        <f>'3_운전방안(4)'!$AM$20</f>
        <v>200</v>
      </c>
      <c r="W430" s="485">
        <f>'3_운전방안(4)'!$AM$21</f>
        <v>200</v>
      </c>
      <c r="X430" s="485">
        <f>'3_운전방안(4)'!$AM$22</f>
        <v>200</v>
      </c>
      <c r="Y430" s="485">
        <f>'3_운전방안(4)'!$AM$23</f>
        <v>200</v>
      </c>
      <c r="Z430" s="485">
        <f>'3_운전방안(4)'!$AM$24</f>
        <v>200</v>
      </c>
      <c r="AA430" s="485">
        <f>'3_운전방안(4)'!$AM$25</f>
        <v>200</v>
      </c>
      <c r="AB430" s="485">
        <f>'3_운전방안(4)'!$AM$26</f>
        <v>200</v>
      </c>
      <c r="AC430" s="485">
        <f>'3_운전방안(4)'!$AM$27</f>
        <v>200</v>
      </c>
      <c r="AD430" s="485">
        <f>'3_운전방안(4)'!$AM$28</f>
        <v>200</v>
      </c>
      <c r="AE430" s="485">
        <f>'3_운전방안(4)'!$AM$29</f>
        <v>200</v>
      </c>
      <c r="AF430" s="485">
        <f>'3_운전방안(4)'!$AM$30</f>
        <v>200</v>
      </c>
      <c r="AG430" s="485">
        <f>'3_운전방안(4)'!$AM$31</f>
        <v>200</v>
      </c>
      <c r="AH430" s="485">
        <f>'3_운전방안(4)'!$AM$32</f>
        <v>200</v>
      </c>
      <c r="AI430" s="485">
        <f>'3_운전방안(4)'!$AM$33</f>
        <v>200</v>
      </c>
      <c r="AJ430" s="485">
        <f>'3_운전방안(4)'!$AM$34</f>
        <v>200</v>
      </c>
      <c r="AK430" s="485">
        <f>'3_운전방안(4)'!$AM$35</f>
        <v>200</v>
      </c>
      <c r="AL430" s="485">
        <f>'3_운전방안(4)'!$AM$36</f>
        <v>200</v>
      </c>
      <c r="AM430" s="485">
        <f>'3_운전방안(4)'!$AM$37</f>
        <v>200</v>
      </c>
      <c r="AN430" s="485">
        <f>'3_운전방안(4)'!$AM$38</f>
        <v>200</v>
      </c>
      <c r="AO430" s="485">
        <f>'3_운전방안(4)'!$AM$39</f>
        <v>200</v>
      </c>
      <c r="AP430" s="485">
        <f>'3_운전방안(4)'!$AM$40</f>
        <v>200</v>
      </c>
      <c r="AQ430" s="486">
        <f>'3_운전방안(4)'!$AM$41</f>
        <v>200</v>
      </c>
    </row>
    <row r="431" spans="2:43" ht="19.95" customHeight="1" x14ac:dyDescent="0.4">
      <c r="B431" s="290">
        <v>428</v>
      </c>
      <c r="C431" s="291" t="s">
        <v>899</v>
      </c>
      <c r="D431" s="291" t="s">
        <v>900</v>
      </c>
      <c r="E431" s="292" t="s">
        <v>1186</v>
      </c>
      <c r="F431" s="293"/>
      <c r="G431" s="344" t="s">
        <v>61</v>
      </c>
      <c r="H431" s="1007" t="s">
        <v>2693</v>
      </c>
      <c r="I431" s="383" t="s">
        <v>61</v>
      </c>
      <c r="J431" s="384" t="s">
        <v>61</v>
      </c>
      <c r="K431" s="384" t="s">
        <v>61</v>
      </c>
      <c r="L431" s="384" t="s">
        <v>61</v>
      </c>
      <c r="M431" s="384" t="s">
        <v>61</v>
      </c>
      <c r="N431" s="384" t="s">
        <v>61</v>
      </c>
      <c r="O431" s="384" t="s">
        <v>61</v>
      </c>
      <c r="P431" s="384" t="s">
        <v>61</v>
      </c>
      <c r="Q431" s="384" t="s">
        <v>61</v>
      </c>
      <c r="R431" s="384" t="s">
        <v>61</v>
      </c>
      <c r="S431" s="384" t="s">
        <v>61</v>
      </c>
      <c r="T431" s="384" t="s">
        <v>61</v>
      </c>
      <c r="U431" s="384" t="s">
        <v>61</v>
      </c>
      <c r="V431" s="384" t="s">
        <v>61</v>
      </c>
      <c r="W431" s="384" t="s">
        <v>61</v>
      </c>
      <c r="X431" s="384" t="s">
        <v>61</v>
      </c>
      <c r="Y431" s="384" t="s">
        <v>61</v>
      </c>
      <c r="Z431" s="384" t="s">
        <v>61</v>
      </c>
      <c r="AA431" s="384" t="s">
        <v>61</v>
      </c>
      <c r="AB431" s="384" t="s">
        <v>61</v>
      </c>
      <c r="AC431" s="384" t="s">
        <v>61</v>
      </c>
      <c r="AD431" s="384" t="s">
        <v>61</v>
      </c>
      <c r="AE431" s="384" t="s">
        <v>61</v>
      </c>
      <c r="AF431" s="384" t="s">
        <v>61</v>
      </c>
      <c r="AG431" s="384" t="s">
        <v>61</v>
      </c>
      <c r="AH431" s="384" t="s">
        <v>61</v>
      </c>
      <c r="AI431" s="384" t="s">
        <v>61</v>
      </c>
      <c r="AJ431" s="384" t="s">
        <v>61</v>
      </c>
      <c r="AK431" s="384" t="s">
        <v>61</v>
      </c>
      <c r="AL431" s="384" t="s">
        <v>61</v>
      </c>
      <c r="AM431" s="384" t="s">
        <v>61</v>
      </c>
      <c r="AN431" s="384" t="s">
        <v>61</v>
      </c>
      <c r="AO431" s="384" t="s">
        <v>61</v>
      </c>
      <c r="AP431" s="384" t="s">
        <v>61</v>
      </c>
      <c r="AQ431" s="385" t="s">
        <v>61</v>
      </c>
    </row>
    <row r="432" spans="2:43" ht="19.95" customHeight="1" x14ac:dyDescent="0.4">
      <c r="B432" s="296">
        <v>429</v>
      </c>
      <c r="C432" s="297" t="s">
        <v>901</v>
      </c>
      <c r="D432" s="297" t="s">
        <v>902</v>
      </c>
      <c r="E432" s="298" t="s">
        <v>1459</v>
      </c>
      <c r="F432" s="299"/>
      <c r="G432" s="316" t="s">
        <v>903</v>
      </c>
      <c r="H432" s="1008"/>
      <c r="I432" s="281" t="s">
        <v>903</v>
      </c>
      <c r="J432" s="282" t="s">
        <v>903</v>
      </c>
      <c r="K432" s="282" t="s">
        <v>903</v>
      </c>
      <c r="L432" s="282" t="s">
        <v>903</v>
      </c>
      <c r="M432" s="282" t="s">
        <v>903</v>
      </c>
      <c r="N432" s="282" t="s">
        <v>903</v>
      </c>
      <c r="O432" s="282" t="s">
        <v>903</v>
      </c>
      <c r="P432" s="282" t="s">
        <v>903</v>
      </c>
      <c r="Q432" s="282" t="s">
        <v>903</v>
      </c>
      <c r="R432" s="282" t="s">
        <v>903</v>
      </c>
      <c r="S432" s="282" t="s">
        <v>903</v>
      </c>
      <c r="T432" s="282" t="s">
        <v>903</v>
      </c>
      <c r="U432" s="282" t="s">
        <v>903</v>
      </c>
      <c r="V432" s="282" t="s">
        <v>903</v>
      </c>
      <c r="W432" s="282" t="s">
        <v>903</v>
      </c>
      <c r="X432" s="282" t="s">
        <v>903</v>
      </c>
      <c r="Y432" s="282" t="s">
        <v>903</v>
      </c>
      <c r="Z432" s="282" t="s">
        <v>903</v>
      </c>
      <c r="AA432" s="282" t="s">
        <v>903</v>
      </c>
      <c r="AB432" s="282" t="s">
        <v>903</v>
      </c>
      <c r="AC432" s="282" t="s">
        <v>903</v>
      </c>
      <c r="AD432" s="282" t="s">
        <v>903</v>
      </c>
      <c r="AE432" s="282" t="s">
        <v>903</v>
      </c>
      <c r="AF432" s="282" t="s">
        <v>903</v>
      </c>
      <c r="AG432" s="282" t="s">
        <v>903</v>
      </c>
      <c r="AH432" s="282" t="s">
        <v>903</v>
      </c>
      <c r="AI432" s="282" t="s">
        <v>903</v>
      </c>
      <c r="AJ432" s="282" t="s">
        <v>903</v>
      </c>
      <c r="AK432" s="282" t="s">
        <v>903</v>
      </c>
      <c r="AL432" s="282" t="s">
        <v>903</v>
      </c>
      <c r="AM432" s="282" t="s">
        <v>903</v>
      </c>
      <c r="AN432" s="282" t="s">
        <v>903</v>
      </c>
      <c r="AO432" s="282" t="s">
        <v>903</v>
      </c>
      <c r="AP432" s="282" t="s">
        <v>903</v>
      </c>
      <c r="AQ432" s="283" t="s">
        <v>903</v>
      </c>
    </row>
    <row r="433" spans="2:43" ht="19.95" customHeight="1" x14ac:dyDescent="0.4">
      <c r="B433" s="296">
        <v>430</v>
      </c>
      <c r="C433" s="297" t="s">
        <v>904</v>
      </c>
      <c r="D433" s="297" t="s">
        <v>905</v>
      </c>
      <c r="E433" s="298" t="s">
        <v>1460</v>
      </c>
      <c r="F433" s="299"/>
      <c r="G433" s="316" t="s">
        <v>906</v>
      </c>
      <c r="H433" s="1008"/>
      <c r="I433" s="281" t="s">
        <v>906</v>
      </c>
      <c r="J433" s="282" t="s">
        <v>906</v>
      </c>
      <c r="K433" s="282" t="s">
        <v>906</v>
      </c>
      <c r="L433" s="282" t="s">
        <v>906</v>
      </c>
      <c r="M433" s="282" t="s">
        <v>906</v>
      </c>
      <c r="N433" s="282" t="s">
        <v>906</v>
      </c>
      <c r="O433" s="282" t="s">
        <v>906</v>
      </c>
      <c r="P433" s="282" t="s">
        <v>906</v>
      </c>
      <c r="Q433" s="282" t="s">
        <v>906</v>
      </c>
      <c r="R433" s="282" t="s">
        <v>906</v>
      </c>
      <c r="S433" s="282" t="s">
        <v>906</v>
      </c>
      <c r="T433" s="282" t="s">
        <v>906</v>
      </c>
      <c r="U433" s="282" t="s">
        <v>906</v>
      </c>
      <c r="V433" s="282" t="s">
        <v>906</v>
      </c>
      <c r="W433" s="282" t="s">
        <v>906</v>
      </c>
      <c r="X433" s="282" t="s">
        <v>906</v>
      </c>
      <c r="Y433" s="282" t="s">
        <v>906</v>
      </c>
      <c r="Z433" s="282" t="s">
        <v>906</v>
      </c>
      <c r="AA433" s="282" t="s">
        <v>906</v>
      </c>
      <c r="AB433" s="282" t="s">
        <v>906</v>
      </c>
      <c r="AC433" s="282" t="s">
        <v>906</v>
      </c>
      <c r="AD433" s="282" t="s">
        <v>906</v>
      </c>
      <c r="AE433" s="282" t="s">
        <v>906</v>
      </c>
      <c r="AF433" s="282" t="s">
        <v>906</v>
      </c>
      <c r="AG433" s="282" t="s">
        <v>906</v>
      </c>
      <c r="AH433" s="282" t="s">
        <v>906</v>
      </c>
      <c r="AI433" s="282" t="s">
        <v>906</v>
      </c>
      <c r="AJ433" s="282" t="s">
        <v>906</v>
      </c>
      <c r="AK433" s="282" t="s">
        <v>906</v>
      </c>
      <c r="AL433" s="282" t="s">
        <v>906</v>
      </c>
      <c r="AM433" s="282" t="s">
        <v>906</v>
      </c>
      <c r="AN433" s="282" t="s">
        <v>906</v>
      </c>
      <c r="AO433" s="282" t="s">
        <v>906</v>
      </c>
      <c r="AP433" s="282" t="s">
        <v>906</v>
      </c>
      <c r="AQ433" s="283" t="s">
        <v>906</v>
      </c>
    </row>
    <row r="434" spans="2:43" ht="19.95" customHeight="1" x14ac:dyDescent="0.4">
      <c r="B434" s="296">
        <v>431</v>
      </c>
      <c r="C434" s="297" t="s">
        <v>907</v>
      </c>
      <c r="D434" s="297" t="s">
        <v>908</v>
      </c>
      <c r="E434" s="298" t="s">
        <v>1056</v>
      </c>
      <c r="F434" s="299"/>
      <c r="G434" s="316" t="s">
        <v>909</v>
      </c>
      <c r="H434" s="1008"/>
      <c r="I434" s="281" t="s">
        <v>909</v>
      </c>
      <c r="J434" s="282" t="s">
        <v>909</v>
      </c>
      <c r="K434" s="282" t="s">
        <v>909</v>
      </c>
      <c r="L434" s="282" t="s">
        <v>909</v>
      </c>
      <c r="M434" s="282" t="s">
        <v>909</v>
      </c>
      <c r="N434" s="282" t="s">
        <v>909</v>
      </c>
      <c r="O434" s="282" t="s">
        <v>909</v>
      </c>
      <c r="P434" s="282" t="s">
        <v>909</v>
      </c>
      <c r="Q434" s="282" t="s">
        <v>909</v>
      </c>
      <c r="R434" s="282" t="s">
        <v>909</v>
      </c>
      <c r="S434" s="282" t="s">
        <v>909</v>
      </c>
      <c r="T434" s="282" t="s">
        <v>909</v>
      </c>
      <c r="U434" s="282" t="s">
        <v>909</v>
      </c>
      <c r="V434" s="282" t="s">
        <v>909</v>
      </c>
      <c r="W434" s="282" t="s">
        <v>909</v>
      </c>
      <c r="X434" s="282" t="s">
        <v>909</v>
      </c>
      <c r="Y434" s="282" t="s">
        <v>909</v>
      </c>
      <c r="Z434" s="282" t="s">
        <v>909</v>
      </c>
      <c r="AA434" s="282" t="s">
        <v>909</v>
      </c>
      <c r="AB434" s="282" t="s">
        <v>909</v>
      </c>
      <c r="AC434" s="282" t="s">
        <v>909</v>
      </c>
      <c r="AD434" s="282" t="s">
        <v>909</v>
      </c>
      <c r="AE434" s="282" t="s">
        <v>909</v>
      </c>
      <c r="AF434" s="282" t="s">
        <v>909</v>
      </c>
      <c r="AG434" s="282" t="s">
        <v>909</v>
      </c>
      <c r="AH434" s="282" t="s">
        <v>909</v>
      </c>
      <c r="AI434" s="282" t="s">
        <v>909</v>
      </c>
      <c r="AJ434" s="282" t="s">
        <v>909</v>
      </c>
      <c r="AK434" s="282" t="s">
        <v>909</v>
      </c>
      <c r="AL434" s="282" t="s">
        <v>909</v>
      </c>
      <c r="AM434" s="282" t="s">
        <v>909</v>
      </c>
      <c r="AN434" s="282" t="s">
        <v>909</v>
      </c>
      <c r="AO434" s="282" t="s">
        <v>909</v>
      </c>
      <c r="AP434" s="282" t="s">
        <v>909</v>
      </c>
      <c r="AQ434" s="283" t="s">
        <v>909</v>
      </c>
    </row>
    <row r="435" spans="2:43" ht="19.95" customHeight="1" x14ac:dyDescent="0.4">
      <c r="B435" s="296">
        <v>432</v>
      </c>
      <c r="C435" s="297" t="s">
        <v>910</v>
      </c>
      <c r="D435" s="297" t="s">
        <v>911</v>
      </c>
      <c r="E435" s="298" t="s">
        <v>1260</v>
      </c>
      <c r="F435" s="299" t="s">
        <v>64</v>
      </c>
      <c r="G435" s="379">
        <v>100</v>
      </c>
      <c r="H435" s="1008"/>
      <c r="I435" s="386">
        <v>100</v>
      </c>
      <c r="J435" s="387">
        <v>100</v>
      </c>
      <c r="K435" s="387">
        <v>100</v>
      </c>
      <c r="L435" s="387">
        <v>100</v>
      </c>
      <c r="M435" s="387">
        <v>100</v>
      </c>
      <c r="N435" s="387">
        <v>100</v>
      </c>
      <c r="O435" s="387">
        <v>100</v>
      </c>
      <c r="P435" s="387">
        <v>100</v>
      </c>
      <c r="Q435" s="387">
        <v>100</v>
      </c>
      <c r="R435" s="387">
        <v>100</v>
      </c>
      <c r="S435" s="387">
        <v>100</v>
      </c>
      <c r="T435" s="387">
        <v>100</v>
      </c>
      <c r="U435" s="387">
        <v>100</v>
      </c>
      <c r="V435" s="387">
        <v>100</v>
      </c>
      <c r="W435" s="387">
        <v>100</v>
      </c>
      <c r="X435" s="387">
        <v>100</v>
      </c>
      <c r="Y435" s="387">
        <v>100</v>
      </c>
      <c r="Z435" s="387">
        <v>100</v>
      </c>
      <c r="AA435" s="387">
        <v>100</v>
      </c>
      <c r="AB435" s="387">
        <v>100</v>
      </c>
      <c r="AC435" s="387">
        <v>100</v>
      </c>
      <c r="AD435" s="387">
        <v>100</v>
      </c>
      <c r="AE435" s="387">
        <v>100</v>
      </c>
      <c r="AF435" s="387">
        <v>100</v>
      </c>
      <c r="AG435" s="387">
        <v>100</v>
      </c>
      <c r="AH435" s="387">
        <v>100</v>
      </c>
      <c r="AI435" s="387">
        <v>100</v>
      </c>
      <c r="AJ435" s="387">
        <v>100</v>
      </c>
      <c r="AK435" s="387">
        <v>100</v>
      </c>
      <c r="AL435" s="387">
        <v>100</v>
      </c>
      <c r="AM435" s="387">
        <v>100</v>
      </c>
      <c r="AN435" s="387">
        <v>100</v>
      </c>
      <c r="AO435" s="387">
        <v>100</v>
      </c>
      <c r="AP435" s="387">
        <v>100</v>
      </c>
      <c r="AQ435" s="388">
        <v>100</v>
      </c>
    </row>
    <row r="436" spans="2:43" ht="19.95" customHeight="1" x14ac:dyDescent="0.4">
      <c r="B436" s="296">
        <v>433</v>
      </c>
      <c r="C436" s="297" t="s">
        <v>912</v>
      </c>
      <c r="D436" s="297" t="s">
        <v>913</v>
      </c>
      <c r="E436" s="298" t="s">
        <v>1383</v>
      </c>
      <c r="F436" s="299" t="s">
        <v>64</v>
      </c>
      <c r="G436" s="333">
        <v>100</v>
      </c>
      <c r="H436" s="1008"/>
      <c r="I436" s="399">
        <v>100</v>
      </c>
      <c r="J436" s="400">
        <v>100</v>
      </c>
      <c r="K436" s="400">
        <v>100</v>
      </c>
      <c r="L436" s="400">
        <v>100</v>
      </c>
      <c r="M436" s="400">
        <v>100</v>
      </c>
      <c r="N436" s="400">
        <v>100</v>
      </c>
      <c r="O436" s="400">
        <v>100</v>
      </c>
      <c r="P436" s="400">
        <v>100</v>
      </c>
      <c r="Q436" s="400">
        <v>100</v>
      </c>
      <c r="R436" s="400">
        <v>100</v>
      </c>
      <c r="S436" s="400">
        <v>100</v>
      </c>
      <c r="T436" s="400">
        <v>100</v>
      </c>
      <c r="U436" s="400">
        <v>100</v>
      </c>
      <c r="V436" s="400">
        <v>100</v>
      </c>
      <c r="W436" s="400">
        <v>100</v>
      </c>
      <c r="X436" s="400">
        <v>100</v>
      </c>
      <c r="Y436" s="400">
        <v>100</v>
      </c>
      <c r="Z436" s="400">
        <v>100</v>
      </c>
      <c r="AA436" s="400">
        <v>100</v>
      </c>
      <c r="AB436" s="400">
        <v>100</v>
      </c>
      <c r="AC436" s="400">
        <v>100</v>
      </c>
      <c r="AD436" s="400">
        <v>100</v>
      </c>
      <c r="AE436" s="400">
        <v>100</v>
      </c>
      <c r="AF436" s="400">
        <v>100</v>
      </c>
      <c r="AG436" s="400">
        <v>100</v>
      </c>
      <c r="AH436" s="400">
        <v>100</v>
      </c>
      <c r="AI436" s="400">
        <v>100</v>
      </c>
      <c r="AJ436" s="400">
        <v>100</v>
      </c>
      <c r="AK436" s="400">
        <v>100</v>
      </c>
      <c r="AL436" s="400">
        <v>100</v>
      </c>
      <c r="AM436" s="400">
        <v>100</v>
      </c>
      <c r="AN436" s="400">
        <v>100</v>
      </c>
      <c r="AO436" s="400">
        <v>100</v>
      </c>
      <c r="AP436" s="400">
        <v>100</v>
      </c>
      <c r="AQ436" s="401">
        <v>100</v>
      </c>
    </row>
    <row r="437" spans="2:43" ht="19.95" customHeight="1" x14ac:dyDescent="0.4">
      <c r="B437" s="296">
        <v>434</v>
      </c>
      <c r="C437" s="297" t="s">
        <v>914</v>
      </c>
      <c r="D437" s="297" t="s">
        <v>223</v>
      </c>
      <c r="E437" s="298" t="s">
        <v>1461</v>
      </c>
      <c r="F437" s="299"/>
      <c r="G437" s="316" t="s">
        <v>61</v>
      </c>
      <c r="H437" s="1008"/>
      <c r="I437" s="281" t="s">
        <v>61</v>
      </c>
      <c r="J437" s="282" t="s">
        <v>61</v>
      </c>
      <c r="K437" s="282" t="s">
        <v>61</v>
      </c>
      <c r="L437" s="282" t="s">
        <v>61</v>
      </c>
      <c r="M437" s="282" t="s">
        <v>61</v>
      </c>
      <c r="N437" s="282" t="s">
        <v>61</v>
      </c>
      <c r="O437" s="282" t="s">
        <v>61</v>
      </c>
      <c r="P437" s="282" t="s">
        <v>61</v>
      </c>
      <c r="Q437" s="282" t="s">
        <v>61</v>
      </c>
      <c r="R437" s="282" t="s">
        <v>61</v>
      </c>
      <c r="S437" s="282" t="s">
        <v>61</v>
      </c>
      <c r="T437" s="282" t="s">
        <v>61</v>
      </c>
      <c r="U437" s="282" t="s">
        <v>61</v>
      </c>
      <c r="V437" s="282" t="s">
        <v>61</v>
      </c>
      <c r="W437" s="282" t="s">
        <v>61</v>
      </c>
      <c r="X437" s="282" t="s">
        <v>61</v>
      </c>
      <c r="Y437" s="282" t="s">
        <v>61</v>
      </c>
      <c r="Z437" s="282" t="s">
        <v>61</v>
      </c>
      <c r="AA437" s="282" t="s">
        <v>61</v>
      </c>
      <c r="AB437" s="282" t="s">
        <v>61</v>
      </c>
      <c r="AC437" s="282" t="s">
        <v>61</v>
      </c>
      <c r="AD437" s="282" t="s">
        <v>61</v>
      </c>
      <c r="AE437" s="282" t="s">
        <v>61</v>
      </c>
      <c r="AF437" s="282" t="s">
        <v>61</v>
      </c>
      <c r="AG437" s="282" t="s">
        <v>61</v>
      </c>
      <c r="AH437" s="282" t="s">
        <v>61</v>
      </c>
      <c r="AI437" s="282" t="s">
        <v>61</v>
      </c>
      <c r="AJ437" s="282" t="s">
        <v>61</v>
      </c>
      <c r="AK437" s="282" t="s">
        <v>61</v>
      </c>
      <c r="AL437" s="282" t="s">
        <v>61</v>
      </c>
      <c r="AM437" s="282" t="s">
        <v>61</v>
      </c>
      <c r="AN437" s="282" t="s">
        <v>61</v>
      </c>
      <c r="AO437" s="282" t="s">
        <v>61</v>
      </c>
      <c r="AP437" s="282" t="s">
        <v>61</v>
      </c>
      <c r="AQ437" s="283" t="s">
        <v>61</v>
      </c>
    </row>
    <row r="438" spans="2:43" ht="19.95" customHeight="1" thickBot="1" x14ac:dyDescent="0.45">
      <c r="B438" s="320">
        <v>435</v>
      </c>
      <c r="C438" s="321" t="s">
        <v>915</v>
      </c>
      <c r="D438" s="321" t="s">
        <v>916</v>
      </c>
      <c r="E438" s="322" t="s">
        <v>1462</v>
      </c>
      <c r="F438" s="323"/>
      <c r="G438" s="335" t="s">
        <v>483</v>
      </c>
      <c r="H438" s="1009"/>
      <c r="I438" s="371" t="s">
        <v>483</v>
      </c>
      <c r="J438" s="372" t="s">
        <v>483</v>
      </c>
      <c r="K438" s="372" t="s">
        <v>483</v>
      </c>
      <c r="L438" s="372" t="s">
        <v>483</v>
      </c>
      <c r="M438" s="372" t="s">
        <v>483</v>
      </c>
      <c r="N438" s="372" t="s">
        <v>483</v>
      </c>
      <c r="O438" s="372" t="s">
        <v>483</v>
      </c>
      <c r="P438" s="372" t="s">
        <v>483</v>
      </c>
      <c r="Q438" s="372" t="s">
        <v>483</v>
      </c>
      <c r="R438" s="372" t="s">
        <v>483</v>
      </c>
      <c r="S438" s="372" t="s">
        <v>483</v>
      </c>
      <c r="T438" s="372" t="s">
        <v>483</v>
      </c>
      <c r="U438" s="372" t="s">
        <v>483</v>
      </c>
      <c r="V438" s="372" t="s">
        <v>483</v>
      </c>
      <c r="W438" s="372" t="s">
        <v>483</v>
      </c>
      <c r="X438" s="372" t="s">
        <v>483</v>
      </c>
      <c r="Y438" s="372" t="s">
        <v>483</v>
      </c>
      <c r="Z438" s="372" t="s">
        <v>483</v>
      </c>
      <c r="AA438" s="372" t="s">
        <v>483</v>
      </c>
      <c r="AB438" s="372" t="s">
        <v>483</v>
      </c>
      <c r="AC438" s="372" t="s">
        <v>483</v>
      </c>
      <c r="AD438" s="372" t="s">
        <v>483</v>
      </c>
      <c r="AE438" s="372" t="s">
        <v>483</v>
      </c>
      <c r="AF438" s="372" t="s">
        <v>483</v>
      </c>
      <c r="AG438" s="372" t="s">
        <v>483</v>
      </c>
      <c r="AH438" s="372" t="s">
        <v>483</v>
      </c>
      <c r="AI438" s="372" t="s">
        <v>483</v>
      </c>
      <c r="AJ438" s="372" t="s">
        <v>483</v>
      </c>
      <c r="AK438" s="372" t="s">
        <v>483</v>
      </c>
      <c r="AL438" s="372" t="s">
        <v>483</v>
      </c>
      <c r="AM438" s="372" t="s">
        <v>483</v>
      </c>
      <c r="AN438" s="372" t="s">
        <v>483</v>
      </c>
      <c r="AO438" s="372" t="s">
        <v>483</v>
      </c>
      <c r="AP438" s="372" t="s">
        <v>483</v>
      </c>
      <c r="AQ438" s="373" t="s">
        <v>483</v>
      </c>
    </row>
    <row r="439" spans="2:43" ht="19.95" customHeight="1" x14ac:dyDescent="0.4">
      <c r="B439" s="290">
        <v>436</v>
      </c>
      <c r="C439" s="291" t="s">
        <v>917</v>
      </c>
      <c r="D439" s="291" t="s">
        <v>918</v>
      </c>
      <c r="E439" s="292" t="s">
        <v>1463</v>
      </c>
      <c r="F439" s="293"/>
      <c r="G439" s="337" t="s">
        <v>919</v>
      </c>
      <c r="H439" s="1010" t="s">
        <v>2694</v>
      </c>
      <c r="I439" s="383" t="s">
        <v>919</v>
      </c>
      <c r="J439" s="384" t="s">
        <v>919</v>
      </c>
      <c r="K439" s="384" t="s">
        <v>919</v>
      </c>
      <c r="L439" s="384" t="s">
        <v>919</v>
      </c>
      <c r="M439" s="384" t="s">
        <v>919</v>
      </c>
      <c r="N439" s="384" t="s">
        <v>919</v>
      </c>
      <c r="O439" s="384" t="s">
        <v>919</v>
      </c>
      <c r="P439" s="384" t="s">
        <v>919</v>
      </c>
      <c r="Q439" s="384" t="s">
        <v>919</v>
      </c>
      <c r="R439" s="384" t="s">
        <v>919</v>
      </c>
      <c r="S439" s="384" t="s">
        <v>919</v>
      </c>
      <c r="T439" s="384" t="s">
        <v>919</v>
      </c>
      <c r="U439" s="384" t="s">
        <v>919</v>
      </c>
      <c r="V439" s="384" t="s">
        <v>919</v>
      </c>
      <c r="W439" s="384" t="s">
        <v>919</v>
      </c>
      <c r="X439" s="384" t="s">
        <v>919</v>
      </c>
      <c r="Y439" s="384" t="s">
        <v>919</v>
      </c>
      <c r="Z439" s="384" t="s">
        <v>919</v>
      </c>
      <c r="AA439" s="384" t="s">
        <v>919</v>
      </c>
      <c r="AB439" s="384" t="s">
        <v>919</v>
      </c>
      <c r="AC439" s="384" t="s">
        <v>919</v>
      </c>
      <c r="AD439" s="384" t="s">
        <v>919</v>
      </c>
      <c r="AE439" s="384" t="s">
        <v>919</v>
      </c>
      <c r="AF439" s="384" t="s">
        <v>919</v>
      </c>
      <c r="AG439" s="384" t="s">
        <v>919</v>
      </c>
      <c r="AH439" s="384" t="s">
        <v>919</v>
      </c>
      <c r="AI439" s="384" t="s">
        <v>919</v>
      </c>
      <c r="AJ439" s="384" t="s">
        <v>919</v>
      </c>
      <c r="AK439" s="384" t="s">
        <v>919</v>
      </c>
      <c r="AL439" s="384" t="s">
        <v>919</v>
      </c>
      <c r="AM439" s="384" t="s">
        <v>919</v>
      </c>
      <c r="AN439" s="384" t="s">
        <v>919</v>
      </c>
      <c r="AO439" s="384" t="s">
        <v>919</v>
      </c>
      <c r="AP439" s="384" t="s">
        <v>919</v>
      </c>
      <c r="AQ439" s="385" t="s">
        <v>919</v>
      </c>
    </row>
    <row r="440" spans="2:43" ht="19.95" customHeight="1" x14ac:dyDescent="0.4">
      <c r="B440" s="296">
        <v>437</v>
      </c>
      <c r="C440" s="297" t="s">
        <v>920</v>
      </c>
      <c r="D440" s="297" t="s">
        <v>921</v>
      </c>
      <c r="E440" s="298" t="s">
        <v>1464</v>
      </c>
      <c r="F440" s="299"/>
      <c r="G440" s="316" t="s">
        <v>919</v>
      </c>
      <c r="H440" s="1011"/>
      <c r="I440" s="281" t="s">
        <v>919</v>
      </c>
      <c r="J440" s="282" t="s">
        <v>919</v>
      </c>
      <c r="K440" s="282" t="s">
        <v>919</v>
      </c>
      <c r="L440" s="282" t="s">
        <v>919</v>
      </c>
      <c r="M440" s="282" t="s">
        <v>919</v>
      </c>
      <c r="N440" s="282" t="s">
        <v>919</v>
      </c>
      <c r="O440" s="282" t="s">
        <v>919</v>
      </c>
      <c r="P440" s="282" t="s">
        <v>919</v>
      </c>
      <c r="Q440" s="282" t="s">
        <v>919</v>
      </c>
      <c r="R440" s="282" t="s">
        <v>919</v>
      </c>
      <c r="S440" s="282" t="s">
        <v>919</v>
      </c>
      <c r="T440" s="282" t="s">
        <v>919</v>
      </c>
      <c r="U440" s="282" t="s">
        <v>919</v>
      </c>
      <c r="V440" s="282" t="s">
        <v>919</v>
      </c>
      <c r="W440" s="282" t="s">
        <v>919</v>
      </c>
      <c r="X440" s="282" t="s">
        <v>919</v>
      </c>
      <c r="Y440" s="282" t="s">
        <v>919</v>
      </c>
      <c r="Z440" s="282" t="s">
        <v>919</v>
      </c>
      <c r="AA440" s="282" t="s">
        <v>919</v>
      </c>
      <c r="AB440" s="282" t="s">
        <v>919</v>
      </c>
      <c r="AC440" s="282" t="s">
        <v>919</v>
      </c>
      <c r="AD440" s="282" t="s">
        <v>919</v>
      </c>
      <c r="AE440" s="282" t="s">
        <v>919</v>
      </c>
      <c r="AF440" s="282" t="s">
        <v>919</v>
      </c>
      <c r="AG440" s="282" t="s">
        <v>919</v>
      </c>
      <c r="AH440" s="282" t="s">
        <v>919</v>
      </c>
      <c r="AI440" s="282" t="s">
        <v>919</v>
      </c>
      <c r="AJ440" s="282" t="s">
        <v>919</v>
      </c>
      <c r="AK440" s="282" t="s">
        <v>919</v>
      </c>
      <c r="AL440" s="282" t="s">
        <v>919</v>
      </c>
      <c r="AM440" s="282" t="s">
        <v>919</v>
      </c>
      <c r="AN440" s="282" t="s">
        <v>919</v>
      </c>
      <c r="AO440" s="282" t="s">
        <v>919</v>
      </c>
      <c r="AP440" s="282" t="s">
        <v>919</v>
      </c>
      <c r="AQ440" s="283" t="s">
        <v>919</v>
      </c>
    </row>
    <row r="441" spans="2:43" ht="19.95" customHeight="1" thickBot="1" x14ac:dyDescent="0.45">
      <c r="B441" s="320">
        <v>438</v>
      </c>
      <c r="C441" s="321" t="s">
        <v>922</v>
      </c>
      <c r="D441" s="321" t="s">
        <v>923</v>
      </c>
      <c r="E441" s="322" t="s">
        <v>1465</v>
      </c>
      <c r="F441" s="323"/>
      <c r="G441" s="339" t="s">
        <v>919</v>
      </c>
      <c r="H441" s="1012"/>
      <c r="I441" s="371" t="s">
        <v>919</v>
      </c>
      <c r="J441" s="372" t="s">
        <v>919</v>
      </c>
      <c r="K441" s="372" t="s">
        <v>919</v>
      </c>
      <c r="L441" s="372" t="s">
        <v>919</v>
      </c>
      <c r="M441" s="372" t="s">
        <v>919</v>
      </c>
      <c r="N441" s="372" t="s">
        <v>919</v>
      </c>
      <c r="O441" s="372" t="s">
        <v>919</v>
      </c>
      <c r="P441" s="372" t="s">
        <v>919</v>
      </c>
      <c r="Q441" s="372" t="s">
        <v>919</v>
      </c>
      <c r="R441" s="372" t="s">
        <v>919</v>
      </c>
      <c r="S441" s="372" t="s">
        <v>919</v>
      </c>
      <c r="T441" s="372" t="s">
        <v>919</v>
      </c>
      <c r="U441" s="372" t="s">
        <v>919</v>
      </c>
      <c r="V441" s="372" t="s">
        <v>919</v>
      </c>
      <c r="W441" s="372" t="s">
        <v>919</v>
      </c>
      <c r="X441" s="372" t="s">
        <v>919</v>
      </c>
      <c r="Y441" s="372" t="s">
        <v>919</v>
      </c>
      <c r="Z441" s="372" t="s">
        <v>919</v>
      </c>
      <c r="AA441" s="372" t="s">
        <v>919</v>
      </c>
      <c r="AB441" s="372" t="s">
        <v>919</v>
      </c>
      <c r="AC441" s="372" t="s">
        <v>919</v>
      </c>
      <c r="AD441" s="372" t="s">
        <v>919</v>
      </c>
      <c r="AE441" s="372" t="s">
        <v>919</v>
      </c>
      <c r="AF441" s="372" t="s">
        <v>919</v>
      </c>
      <c r="AG441" s="372" t="s">
        <v>919</v>
      </c>
      <c r="AH441" s="372" t="s">
        <v>919</v>
      </c>
      <c r="AI441" s="372" t="s">
        <v>919</v>
      </c>
      <c r="AJ441" s="372" t="s">
        <v>919</v>
      </c>
      <c r="AK441" s="372" t="s">
        <v>919</v>
      </c>
      <c r="AL441" s="372" t="s">
        <v>919</v>
      </c>
      <c r="AM441" s="372" t="s">
        <v>919</v>
      </c>
      <c r="AN441" s="372" t="s">
        <v>919</v>
      </c>
      <c r="AO441" s="372" t="s">
        <v>919</v>
      </c>
      <c r="AP441" s="372" t="s">
        <v>919</v>
      </c>
      <c r="AQ441" s="373" t="s">
        <v>919</v>
      </c>
    </row>
    <row r="442" spans="2:43" ht="19.95" hidden="1" customHeight="1" x14ac:dyDescent="0.45">
      <c r="B442" s="356">
        <v>439</v>
      </c>
      <c r="C442" s="357" t="s">
        <v>1466</v>
      </c>
      <c r="D442" s="357" t="s">
        <v>1467</v>
      </c>
      <c r="E442" s="358" t="s">
        <v>1468</v>
      </c>
      <c r="F442" s="359"/>
      <c r="G442" s="344" t="s">
        <v>733</v>
      </c>
      <c r="H442" s="410"/>
      <c r="I442" s="383" t="s">
        <v>733</v>
      </c>
      <c r="J442" s="384" t="s">
        <v>733</v>
      </c>
      <c r="K442" s="384" t="s">
        <v>733</v>
      </c>
      <c r="L442" s="384" t="s">
        <v>733</v>
      </c>
      <c r="M442" s="384" t="s">
        <v>733</v>
      </c>
      <c r="N442" s="384" t="s">
        <v>733</v>
      </c>
      <c r="O442" s="384" t="s">
        <v>733</v>
      </c>
      <c r="P442" s="384" t="s">
        <v>733</v>
      </c>
      <c r="Q442" s="384" t="s">
        <v>733</v>
      </c>
      <c r="R442" s="384" t="s">
        <v>733</v>
      </c>
      <c r="S442" s="384" t="s">
        <v>733</v>
      </c>
      <c r="T442" s="384" t="s">
        <v>733</v>
      </c>
      <c r="U442" s="384" t="s">
        <v>733</v>
      </c>
      <c r="V442" s="384" t="s">
        <v>733</v>
      </c>
      <c r="W442" s="384" t="s">
        <v>733</v>
      </c>
      <c r="X442" s="384" t="s">
        <v>733</v>
      </c>
      <c r="Y442" s="384" t="s">
        <v>733</v>
      </c>
      <c r="Z442" s="384" t="s">
        <v>733</v>
      </c>
      <c r="AA442" s="384" t="s">
        <v>733</v>
      </c>
      <c r="AB442" s="384" t="s">
        <v>733</v>
      </c>
      <c r="AC442" s="384" t="s">
        <v>733</v>
      </c>
      <c r="AD442" s="384" t="s">
        <v>733</v>
      </c>
      <c r="AE442" s="384" t="s">
        <v>733</v>
      </c>
      <c r="AF442" s="384" t="s">
        <v>733</v>
      </c>
      <c r="AG442" s="384" t="s">
        <v>733</v>
      </c>
      <c r="AH442" s="384" t="s">
        <v>733</v>
      </c>
      <c r="AI442" s="384" t="s">
        <v>733</v>
      </c>
      <c r="AJ442" s="384" t="s">
        <v>733</v>
      </c>
      <c r="AK442" s="384" t="s">
        <v>733</v>
      </c>
      <c r="AL442" s="384" t="s">
        <v>733</v>
      </c>
      <c r="AM442" s="384" t="s">
        <v>733</v>
      </c>
      <c r="AN442" s="384" t="s">
        <v>733</v>
      </c>
      <c r="AO442" s="384" t="s">
        <v>733</v>
      </c>
      <c r="AP442" s="384" t="s">
        <v>733</v>
      </c>
      <c r="AQ442" s="385" t="s">
        <v>733</v>
      </c>
    </row>
    <row r="443" spans="2:43" ht="19.95" hidden="1" customHeight="1" x14ac:dyDescent="0.45">
      <c r="B443" s="296">
        <v>440</v>
      </c>
      <c r="C443" s="297" t="s">
        <v>1469</v>
      </c>
      <c r="D443" s="297" t="s">
        <v>1470</v>
      </c>
      <c r="E443" s="298" t="s">
        <v>1471</v>
      </c>
      <c r="F443" s="299"/>
      <c r="G443" s="316" t="s">
        <v>239</v>
      </c>
      <c r="H443" s="306"/>
      <c r="I443" s="281" t="s">
        <v>239</v>
      </c>
      <c r="J443" s="282" t="s">
        <v>239</v>
      </c>
      <c r="K443" s="282" t="s">
        <v>239</v>
      </c>
      <c r="L443" s="282" t="s">
        <v>239</v>
      </c>
      <c r="M443" s="282" t="s">
        <v>239</v>
      </c>
      <c r="N443" s="282" t="s">
        <v>239</v>
      </c>
      <c r="O443" s="282" t="s">
        <v>239</v>
      </c>
      <c r="P443" s="282" t="s">
        <v>239</v>
      </c>
      <c r="Q443" s="282" t="s">
        <v>239</v>
      </c>
      <c r="R443" s="282" t="s">
        <v>239</v>
      </c>
      <c r="S443" s="282" t="s">
        <v>239</v>
      </c>
      <c r="T443" s="282" t="s">
        <v>239</v>
      </c>
      <c r="U443" s="282" t="s">
        <v>239</v>
      </c>
      <c r="V443" s="282" t="s">
        <v>239</v>
      </c>
      <c r="W443" s="282" t="s">
        <v>239</v>
      </c>
      <c r="X443" s="282" t="s">
        <v>239</v>
      </c>
      <c r="Y443" s="282" t="s">
        <v>239</v>
      </c>
      <c r="Z443" s="282" t="s">
        <v>239</v>
      </c>
      <c r="AA443" s="282" t="s">
        <v>239</v>
      </c>
      <c r="AB443" s="282" t="s">
        <v>239</v>
      </c>
      <c r="AC443" s="282" t="s">
        <v>239</v>
      </c>
      <c r="AD443" s="282" t="s">
        <v>239</v>
      </c>
      <c r="AE443" s="282" t="s">
        <v>239</v>
      </c>
      <c r="AF443" s="282" t="s">
        <v>239</v>
      </c>
      <c r="AG443" s="282" t="s">
        <v>239</v>
      </c>
      <c r="AH443" s="282" t="s">
        <v>239</v>
      </c>
      <c r="AI443" s="282" t="s">
        <v>239</v>
      </c>
      <c r="AJ443" s="282" t="s">
        <v>239</v>
      </c>
      <c r="AK443" s="282" t="s">
        <v>239</v>
      </c>
      <c r="AL443" s="282" t="s">
        <v>239</v>
      </c>
      <c r="AM443" s="282" t="s">
        <v>239</v>
      </c>
      <c r="AN443" s="282" t="s">
        <v>239</v>
      </c>
      <c r="AO443" s="282" t="s">
        <v>239</v>
      </c>
      <c r="AP443" s="282" t="s">
        <v>239</v>
      </c>
      <c r="AQ443" s="283" t="s">
        <v>239</v>
      </c>
    </row>
    <row r="444" spans="2:43" ht="19.95" hidden="1" customHeight="1" x14ac:dyDescent="0.45">
      <c r="B444" s="296">
        <v>441</v>
      </c>
      <c r="C444" s="297" t="s">
        <v>1472</v>
      </c>
      <c r="D444" s="297" t="s">
        <v>1473</v>
      </c>
      <c r="E444" s="298" t="s">
        <v>1474</v>
      </c>
      <c r="F444" s="299" t="s">
        <v>2</v>
      </c>
      <c r="G444" s="379">
        <v>0</v>
      </c>
      <c r="H444" s="301"/>
      <c r="I444" s="386">
        <v>0</v>
      </c>
      <c r="J444" s="387">
        <v>0</v>
      </c>
      <c r="K444" s="387">
        <v>0</v>
      </c>
      <c r="L444" s="387">
        <v>0</v>
      </c>
      <c r="M444" s="387">
        <v>0</v>
      </c>
      <c r="N444" s="387">
        <v>0</v>
      </c>
      <c r="O444" s="387">
        <v>0</v>
      </c>
      <c r="P444" s="387">
        <v>0</v>
      </c>
      <c r="Q444" s="387">
        <v>0</v>
      </c>
      <c r="R444" s="387">
        <v>0</v>
      </c>
      <c r="S444" s="387">
        <v>0</v>
      </c>
      <c r="T444" s="387">
        <v>0</v>
      </c>
      <c r="U444" s="387">
        <v>0</v>
      </c>
      <c r="V444" s="387">
        <v>0</v>
      </c>
      <c r="W444" s="387">
        <v>0</v>
      </c>
      <c r="X444" s="387">
        <v>0</v>
      </c>
      <c r="Y444" s="387">
        <v>0</v>
      </c>
      <c r="Z444" s="387">
        <v>0</v>
      </c>
      <c r="AA444" s="387">
        <v>0</v>
      </c>
      <c r="AB444" s="387">
        <v>0</v>
      </c>
      <c r="AC444" s="387">
        <v>0</v>
      </c>
      <c r="AD444" s="387">
        <v>0</v>
      </c>
      <c r="AE444" s="387">
        <v>0</v>
      </c>
      <c r="AF444" s="387">
        <v>0</v>
      </c>
      <c r="AG444" s="387">
        <v>0</v>
      </c>
      <c r="AH444" s="387">
        <v>0</v>
      </c>
      <c r="AI444" s="387">
        <v>0</v>
      </c>
      <c r="AJ444" s="387">
        <v>0</v>
      </c>
      <c r="AK444" s="387">
        <v>0</v>
      </c>
      <c r="AL444" s="387">
        <v>0</v>
      </c>
      <c r="AM444" s="387">
        <v>0</v>
      </c>
      <c r="AN444" s="387">
        <v>0</v>
      </c>
      <c r="AO444" s="387">
        <v>0</v>
      </c>
      <c r="AP444" s="387">
        <v>0</v>
      </c>
      <c r="AQ444" s="388">
        <v>0</v>
      </c>
    </row>
    <row r="445" spans="2:43" ht="19.95" hidden="1" customHeight="1" x14ac:dyDescent="0.45">
      <c r="B445" s="296">
        <v>442</v>
      </c>
      <c r="C445" s="297" t="s">
        <v>1475</v>
      </c>
      <c r="D445" s="297" t="s">
        <v>1476</v>
      </c>
      <c r="E445" s="298" t="s">
        <v>1477</v>
      </c>
      <c r="F445" s="299" t="s">
        <v>2</v>
      </c>
      <c r="G445" s="379">
        <v>50</v>
      </c>
      <c r="H445" s="301"/>
      <c r="I445" s="386">
        <v>50</v>
      </c>
      <c r="J445" s="387">
        <v>50</v>
      </c>
      <c r="K445" s="387">
        <v>50</v>
      </c>
      <c r="L445" s="387">
        <v>50</v>
      </c>
      <c r="M445" s="387">
        <v>50</v>
      </c>
      <c r="N445" s="387">
        <v>50</v>
      </c>
      <c r="O445" s="387">
        <v>50</v>
      </c>
      <c r="P445" s="387">
        <v>50</v>
      </c>
      <c r="Q445" s="387">
        <v>50</v>
      </c>
      <c r="R445" s="387">
        <v>50</v>
      </c>
      <c r="S445" s="387">
        <v>50</v>
      </c>
      <c r="T445" s="387">
        <v>50</v>
      </c>
      <c r="U445" s="387">
        <v>50</v>
      </c>
      <c r="V445" s="387">
        <v>50</v>
      </c>
      <c r="W445" s="387">
        <v>50</v>
      </c>
      <c r="X445" s="387">
        <v>50</v>
      </c>
      <c r="Y445" s="387">
        <v>50</v>
      </c>
      <c r="Z445" s="387">
        <v>50</v>
      </c>
      <c r="AA445" s="387">
        <v>50</v>
      </c>
      <c r="AB445" s="387">
        <v>50</v>
      </c>
      <c r="AC445" s="387">
        <v>50</v>
      </c>
      <c r="AD445" s="387">
        <v>50</v>
      </c>
      <c r="AE445" s="387">
        <v>50</v>
      </c>
      <c r="AF445" s="387">
        <v>50</v>
      </c>
      <c r="AG445" s="387">
        <v>50</v>
      </c>
      <c r="AH445" s="387">
        <v>50</v>
      </c>
      <c r="AI445" s="387">
        <v>50</v>
      </c>
      <c r="AJ445" s="387">
        <v>50</v>
      </c>
      <c r="AK445" s="387">
        <v>50</v>
      </c>
      <c r="AL445" s="387">
        <v>50</v>
      </c>
      <c r="AM445" s="387">
        <v>50</v>
      </c>
      <c r="AN445" s="387">
        <v>50</v>
      </c>
      <c r="AO445" s="387">
        <v>50</v>
      </c>
      <c r="AP445" s="387">
        <v>50</v>
      </c>
      <c r="AQ445" s="388">
        <v>50</v>
      </c>
    </row>
    <row r="446" spans="2:43" ht="19.95" hidden="1" customHeight="1" x14ac:dyDescent="0.45">
      <c r="B446" s="296">
        <v>443</v>
      </c>
      <c r="C446" s="297" t="s">
        <v>1478</v>
      </c>
      <c r="D446" s="297" t="s">
        <v>1479</v>
      </c>
      <c r="E446" s="298" t="s">
        <v>1480</v>
      </c>
      <c r="F446" s="299" t="s">
        <v>7</v>
      </c>
      <c r="G446" s="510">
        <v>120</v>
      </c>
      <c r="H446" s="511"/>
      <c r="I446" s="476">
        <v>120</v>
      </c>
      <c r="J446" s="477">
        <v>120</v>
      </c>
      <c r="K446" s="477">
        <v>120</v>
      </c>
      <c r="L446" s="477">
        <v>120</v>
      </c>
      <c r="M446" s="477">
        <v>120</v>
      </c>
      <c r="N446" s="477">
        <v>120</v>
      </c>
      <c r="O446" s="477">
        <v>120</v>
      </c>
      <c r="P446" s="477">
        <v>120</v>
      </c>
      <c r="Q446" s="477">
        <v>120</v>
      </c>
      <c r="R446" s="477">
        <v>120</v>
      </c>
      <c r="S446" s="477">
        <v>120</v>
      </c>
      <c r="T446" s="477">
        <v>120</v>
      </c>
      <c r="U446" s="477">
        <v>120</v>
      </c>
      <c r="V446" s="477">
        <v>120</v>
      </c>
      <c r="W446" s="477">
        <v>120</v>
      </c>
      <c r="X446" s="477">
        <v>120</v>
      </c>
      <c r="Y446" s="477">
        <v>120</v>
      </c>
      <c r="Z446" s="477">
        <v>120</v>
      </c>
      <c r="AA446" s="477">
        <v>120</v>
      </c>
      <c r="AB446" s="477">
        <v>120</v>
      </c>
      <c r="AC446" s="477">
        <v>120</v>
      </c>
      <c r="AD446" s="477">
        <v>120</v>
      </c>
      <c r="AE446" s="477">
        <v>120</v>
      </c>
      <c r="AF446" s="477">
        <v>120</v>
      </c>
      <c r="AG446" s="477">
        <v>120</v>
      </c>
      <c r="AH446" s="477">
        <v>120</v>
      </c>
      <c r="AI446" s="477">
        <v>120</v>
      </c>
      <c r="AJ446" s="477">
        <v>120</v>
      </c>
      <c r="AK446" s="477">
        <v>120</v>
      </c>
      <c r="AL446" s="477">
        <v>120</v>
      </c>
      <c r="AM446" s="477">
        <v>120</v>
      </c>
      <c r="AN446" s="477">
        <v>120</v>
      </c>
      <c r="AO446" s="477">
        <v>120</v>
      </c>
      <c r="AP446" s="477">
        <v>120</v>
      </c>
      <c r="AQ446" s="433">
        <v>120</v>
      </c>
    </row>
    <row r="447" spans="2:43" ht="19.95" hidden="1" customHeight="1" x14ac:dyDescent="0.45">
      <c r="B447" s="296">
        <v>444</v>
      </c>
      <c r="C447" s="297" t="s">
        <v>1481</v>
      </c>
      <c r="D447" s="297" t="s">
        <v>1482</v>
      </c>
      <c r="E447" s="298" t="s">
        <v>1484</v>
      </c>
      <c r="F447" s="299"/>
      <c r="G447" s="316" t="s">
        <v>1483</v>
      </c>
      <c r="H447" s="306"/>
      <c r="I447" s="281" t="s">
        <v>1483</v>
      </c>
      <c r="J447" s="282" t="s">
        <v>1483</v>
      </c>
      <c r="K447" s="282" t="s">
        <v>1483</v>
      </c>
      <c r="L447" s="282" t="s">
        <v>1483</v>
      </c>
      <c r="M447" s="282" t="s">
        <v>1483</v>
      </c>
      <c r="N447" s="282" t="s">
        <v>1483</v>
      </c>
      <c r="O447" s="282" t="s">
        <v>1483</v>
      </c>
      <c r="P447" s="282" t="s">
        <v>1483</v>
      </c>
      <c r="Q447" s="282" t="s">
        <v>1483</v>
      </c>
      <c r="R447" s="282" t="s">
        <v>1483</v>
      </c>
      <c r="S447" s="282" t="s">
        <v>1483</v>
      </c>
      <c r="T447" s="282" t="s">
        <v>1483</v>
      </c>
      <c r="U447" s="282" t="s">
        <v>1483</v>
      </c>
      <c r="V447" s="282" t="s">
        <v>1483</v>
      </c>
      <c r="W447" s="282" t="s">
        <v>1483</v>
      </c>
      <c r="X447" s="282" t="s">
        <v>1483</v>
      </c>
      <c r="Y447" s="282" t="s">
        <v>1483</v>
      </c>
      <c r="Z447" s="282" t="s">
        <v>1483</v>
      </c>
      <c r="AA447" s="282" t="s">
        <v>1483</v>
      </c>
      <c r="AB447" s="282" t="s">
        <v>1483</v>
      </c>
      <c r="AC447" s="282" t="s">
        <v>1483</v>
      </c>
      <c r="AD447" s="282" t="s">
        <v>1483</v>
      </c>
      <c r="AE447" s="282" t="s">
        <v>1483</v>
      </c>
      <c r="AF447" s="282" t="s">
        <v>1483</v>
      </c>
      <c r="AG447" s="282" t="s">
        <v>1483</v>
      </c>
      <c r="AH447" s="282" t="s">
        <v>1483</v>
      </c>
      <c r="AI447" s="282" t="s">
        <v>1483</v>
      </c>
      <c r="AJ447" s="282" t="s">
        <v>1483</v>
      </c>
      <c r="AK447" s="282" t="s">
        <v>1483</v>
      </c>
      <c r="AL447" s="282" t="s">
        <v>1483</v>
      </c>
      <c r="AM447" s="282" t="s">
        <v>1483</v>
      </c>
      <c r="AN447" s="282" t="s">
        <v>1483</v>
      </c>
      <c r="AO447" s="282" t="s">
        <v>1483</v>
      </c>
      <c r="AP447" s="282" t="s">
        <v>1483</v>
      </c>
      <c r="AQ447" s="283" t="s">
        <v>1483</v>
      </c>
    </row>
    <row r="448" spans="2:43" ht="19.95" hidden="1" customHeight="1" x14ac:dyDescent="0.45">
      <c r="B448" s="296">
        <v>445</v>
      </c>
      <c r="C448" s="297" t="s">
        <v>1485</v>
      </c>
      <c r="D448" s="297" t="s">
        <v>1486</v>
      </c>
      <c r="E448" s="298" t="s">
        <v>1487</v>
      </c>
      <c r="F448" s="299"/>
      <c r="G448" s="510">
        <v>0</v>
      </c>
      <c r="H448" s="511"/>
      <c r="I448" s="476">
        <v>0</v>
      </c>
      <c r="J448" s="477">
        <v>0</v>
      </c>
      <c r="K448" s="477">
        <v>0</v>
      </c>
      <c r="L448" s="477">
        <v>0</v>
      </c>
      <c r="M448" s="477">
        <v>0</v>
      </c>
      <c r="N448" s="477">
        <v>0</v>
      </c>
      <c r="O448" s="477">
        <v>0</v>
      </c>
      <c r="P448" s="477">
        <v>0</v>
      </c>
      <c r="Q448" s="477">
        <v>0</v>
      </c>
      <c r="R448" s="477">
        <v>0</v>
      </c>
      <c r="S448" s="477">
        <v>0</v>
      </c>
      <c r="T448" s="477">
        <v>0</v>
      </c>
      <c r="U448" s="477">
        <v>0</v>
      </c>
      <c r="V448" s="477">
        <v>0</v>
      </c>
      <c r="W448" s="477">
        <v>0</v>
      </c>
      <c r="X448" s="477">
        <v>0</v>
      </c>
      <c r="Y448" s="477">
        <v>0</v>
      </c>
      <c r="Z448" s="477">
        <v>0</v>
      </c>
      <c r="AA448" s="477">
        <v>0</v>
      </c>
      <c r="AB448" s="477">
        <v>0</v>
      </c>
      <c r="AC448" s="477">
        <v>0</v>
      </c>
      <c r="AD448" s="477">
        <v>0</v>
      </c>
      <c r="AE448" s="477">
        <v>0</v>
      </c>
      <c r="AF448" s="477">
        <v>0</v>
      </c>
      <c r="AG448" s="477">
        <v>0</v>
      </c>
      <c r="AH448" s="477">
        <v>0</v>
      </c>
      <c r="AI448" s="477">
        <v>0</v>
      </c>
      <c r="AJ448" s="477">
        <v>0</v>
      </c>
      <c r="AK448" s="477">
        <v>0</v>
      </c>
      <c r="AL448" s="477">
        <v>0</v>
      </c>
      <c r="AM448" s="477">
        <v>0</v>
      </c>
      <c r="AN448" s="477">
        <v>0</v>
      </c>
      <c r="AO448" s="477">
        <v>0</v>
      </c>
      <c r="AP448" s="477">
        <v>0</v>
      </c>
      <c r="AQ448" s="433">
        <v>0</v>
      </c>
    </row>
    <row r="449" spans="2:43" ht="19.95" hidden="1" customHeight="1" x14ac:dyDescent="0.45">
      <c r="B449" s="296">
        <v>446</v>
      </c>
      <c r="C449" s="297" t="s">
        <v>1488</v>
      </c>
      <c r="D449" s="297" t="s">
        <v>1489</v>
      </c>
      <c r="E449" s="298" t="s">
        <v>1490</v>
      </c>
      <c r="F449" s="299" t="s">
        <v>2</v>
      </c>
      <c r="G449" s="379">
        <v>0</v>
      </c>
      <c r="H449" s="301"/>
      <c r="I449" s="386">
        <v>0</v>
      </c>
      <c r="J449" s="387">
        <v>0</v>
      </c>
      <c r="K449" s="387">
        <v>0</v>
      </c>
      <c r="L449" s="387">
        <v>0</v>
      </c>
      <c r="M449" s="387">
        <v>0</v>
      </c>
      <c r="N449" s="387">
        <v>0</v>
      </c>
      <c r="O449" s="387">
        <v>0</v>
      </c>
      <c r="P449" s="387">
        <v>0</v>
      </c>
      <c r="Q449" s="387">
        <v>0</v>
      </c>
      <c r="R449" s="387">
        <v>0</v>
      </c>
      <c r="S449" s="387">
        <v>0</v>
      </c>
      <c r="T449" s="387">
        <v>0</v>
      </c>
      <c r="U449" s="387">
        <v>0</v>
      </c>
      <c r="V449" s="387">
        <v>0</v>
      </c>
      <c r="W449" s="387">
        <v>0</v>
      </c>
      <c r="X449" s="387">
        <v>0</v>
      </c>
      <c r="Y449" s="387">
        <v>0</v>
      </c>
      <c r="Z449" s="387">
        <v>0</v>
      </c>
      <c r="AA449" s="387">
        <v>0</v>
      </c>
      <c r="AB449" s="387">
        <v>0</v>
      </c>
      <c r="AC449" s="387">
        <v>0</v>
      </c>
      <c r="AD449" s="387">
        <v>0</v>
      </c>
      <c r="AE449" s="387">
        <v>0</v>
      </c>
      <c r="AF449" s="387">
        <v>0</v>
      </c>
      <c r="AG449" s="387">
        <v>0</v>
      </c>
      <c r="AH449" s="387">
        <v>0</v>
      </c>
      <c r="AI449" s="387">
        <v>0</v>
      </c>
      <c r="AJ449" s="387">
        <v>0</v>
      </c>
      <c r="AK449" s="387">
        <v>0</v>
      </c>
      <c r="AL449" s="387">
        <v>0</v>
      </c>
      <c r="AM449" s="387">
        <v>0</v>
      </c>
      <c r="AN449" s="387">
        <v>0</v>
      </c>
      <c r="AO449" s="387">
        <v>0</v>
      </c>
      <c r="AP449" s="387">
        <v>0</v>
      </c>
      <c r="AQ449" s="388">
        <v>0</v>
      </c>
    </row>
    <row r="450" spans="2:43" ht="19.95" hidden="1" customHeight="1" x14ac:dyDescent="0.45">
      <c r="B450" s="296">
        <v>447</v>
      </c>
      <c r="C450" s="297" t="s">
        <v>1491</v>
      </c>
      <c r="D450" s="297" t="s">
        <v>1492</v>
      </c>
      <c r="E450" s="298" t="s">
        <v>1493</v>
      </c>
      <c r="F450" s="299"/>
      <c r="G450" s="316" t="s">
        <v>239</v>
      </c>
      <c r="H450" s="306"/>
      <c r="I450" s="281" t="s">
        <v>239</v>
      </c>
      <c r="J450" s="282" t="s">
        <v>239</v>
      </c>
      <c r="K450" s="282" t="s">
        <v>239</v>
      </c>
      <c r="L450" s="282" t="s">
        <v>239</v>
      </c>
      <c r="M450" s="282" t="s">
        <v>239</v>
      </c>
      <c r="N450" s="282" t="s">
        <v>239</v>
      </c>
      <c r="O450" s="282" t="s">
        <v>239</v>
      </c>
      <c r="P450" s="282" t="s">
        <v>239</v>
      </c>
      <c r="Q450" s="282" t="s">
        <v>239</v>
      </c>
      <c r="R450" s="282" t="s">
        <v>239</v>
      </c>
      <c r="S450" s="282" t="s">
        <v>239</v>
      </c>
      <c r="T450" s="282" t="s">
        <v>239</v>
      </c>
      <c r="U450" s="282" t="s">
        <v>239</v>
      </c>
      <c r="V450" s="282" t="s">
        <v>239</v>
      </c>
      <c r="W450" s="282" t="s">
        <v>239</v>
      </c>
      <c r="X450" s="282" t="s">
        <v>239</v>
      </c>
      <c r="Y450" s="282" t="s">
        <v>239</v>
      </c>
      <c r="Z450" s="282" t="s">
        <v>239</v>
      </c>
      <c r="AA450" s="282" t="s">
        <v>239</v>
      </c>
      <c r="AB450" s="282" t="s">
        <v>239</v>
      </c>
      <c r="AC450" s="282" t="s">
        <v>239</v>
      </c>
      <c r="AD450" s="282" t="s">
        <v>239</v>
      </c>
      <c r="AE450" s="282" t="s">
        <v>239</v>
      </c>
      <c r="AF450" s="282" t="s">
        <v>239</v>
      </c>
      <c r="AG450" s="282" t="s">
        <v>239</v>
      </c>
      <c r="AH450" s="282" t="s">
        <v>239</v>
      </c>
      <c r="AI450" s="282" t="s">
        <v>239</v>
      </c>
      <c r="AJ450" s="282" t="s">
        <v>239</v>
      </c>
      <c r="AK450" s="282" t="s">
        <v>239</v>
      </c>
      <c r="AL450" s="282" t="s">
        <v>239</v>
      </c>
      <c r="AM450" s="282" t="s">
        <v>239</v>
      </c>
      <c r="AN450" s="282" t="s">
        <v>239</v>
      </c>
      <c r="AO450" s="282" t="s">
        <v>239</v>
      </c>
      <c r="AP450" s="282" t="s">
        <v>239</v>
      </c>
      <c r="AQ450" s="283" t="s">
        <v>239</v>
      </c>
    </row>
    <row r="451" spans="2:43" ht="19.95" hidden="1" customHeight="1" x14ac:dyDescent="0.45">
      <c r="B451" s="296">
        <v>448</v>
      </c>
      <c r="C451" s="297" t="s">
        <v>1494</v>
      </c>
      <c r="D451" s="297" t="s">
        <v>1495</v>
      </c>
      <c r="E451" s="298" t="s">
        <v>1496</v>
      </c>
      <c r="F451" s="299"/>
      <c r="G451" s="316" t="s">
        <v>1483</v>
      </c>
      <c r="H451" s="306"/>
      <c r="I451" s="281" t="s">
        <v>1483</v>
      </c>
      <c r="J451" s="282" t="s">
        <v>1483</v>
      </c>
      <c r="K451" s="282" t="s">
        <v>1483</v>
      </c>
      <c r="L451" s="282" t="s">
        <v>1483</v>
      </c>
      <c r="M451" s="282" t="s">
        <v>1483</v>
      </c>
      <c r="N451" s="282" t="s">
        <v>1483</v>
      </c>
      <c r="O451" s="282" t="s">
        <v>1483</v>
      </c>
      <c r="P451" s="282" t="s">
        <v>1483</v>
      </c>
      <c r="Q451" s="282" t="s">
        <v>1483</v>
      </c>
      <c r="R451" s="282" t="s">
        <v>1483</v>
      </c>
      <c r="S451" s="282" t="s">
        <v>1483</v>
      </c>
      <c r="T451" s="282" t="s">
        <v>1483</v>
      </c>
      <c r="U451" s="282" t="s">
        <v>1483</v>
      </c>
      <c r="V451" s="282" t="s">
        <v>1483</v>
      </c>
      <c r="W451" s="282" t="s">
        <v>1483</v>
      </c>
      <c r="X451" s="282" t="s">
        <v>1483</v>
      </c>
      <c r="Y451" s="282" t="s">
        <v>1483</v>
      </c>
      <c r="Z451" s="282" t="s">
        <v>1483</v>
      </c>
      <c r="AA451" s="282" t="s">
        <v>1483</v>
      </c>
      <c r="AB451" s="282" t="s">
        <v>1483</v>
      </c>
      <c r="AC451" s="282" t="s">
        <v>1483</v>
      </c>
      <c r="AD451" s="282" t="s">
        <v>1483</v>
      </c>
      <c r="AE451" s="282" t="s">
        <v>1483</v>
      </c>
      <c r="AF451" s="282" t="s">
        <v>1483</v>
      </c>
      <c r="AG451" s="282" t="s">
        <v>1483</v>
      </c>
      <c r="AH451" s="282" t="s">
        <v>1483</v>
      </c>
      <c r="AI451" s="282" t="s">
        <v>1483</v>
      </c>
      <c r="AJ451" s="282" t="s">
        <v>1483</v>
      </c>
      <c r="AK451" s="282" t="s">
        <v>1483</v>
      </c>
      <c r="AL451" s="282" t="s">
        <v>1483</v>
      </c>
      <c r="AM451" s="282" t="s">
        <v>1483</v>
      </c>
      <c r="AN451" s="282" t="s">
        <v>1483</v>
      </c>
      <c r="AO451" s="282" t="s">
        <v>1483</v>
      </c>
      <c r="AP451" s="282" t="s">
        <v>1483</v>
      </c>
      <c r="AQ451" s="283" t="s">
        <v>1483</v>
      </c>
    </row>
    <row r="452" spans="2:43" ht="19.95" hidden="1" customHeight="1" x14ac:dyDescent="0.45">
      <c r="B452" s="296">
        <v>449</v>
      </c>
      <c r="C452" s="297" t="s">
        <v>1497</v>
      </c>
      <c r="D452" s="297" t="s">
        <v>1498</v>
      </c>
      <c r="E452" s="298" t="s">
        <v>1499</v>
      </c>
      <c r="F452" s="299" t="s">
        <v>2</v>
      </c>
      <c r="G452" s="379">
        <v>50</v>
      </c>
      <c r="H452" s="301"/>
      <c r="I452" s="386">
        <v>50</v>
      </c>
      <c r="J452" s="387">
        <v>50</v>
      </c>
      <c r="K452" s="387">
        <v>50</v>
      </c>
      <c r="L452" s="387">
        <v>50</v>
      </c>
      <c r="M452" s="387">
        <v>50</v>
      </c>
      <c r="N452" s="387">
        <v>50</v>
      </c>
      <c r="O452" s="387">
        <v>50</v>
      </c>
      <c r="P452" s="387">
        <v>50</v>
      </c>
      <c r="Q452" s="387">
        <v>50</v>
      </c>
      <c r="R452" s="387">
        <v>50</v>
      </c>
      <c r="S452" s="387">
        <v>50</v>
      </c>
      <c r="T452" s="387">
        <v>50</v>
      </c>
      <c r="U452" s="387">
        <v>50</v>
      </c>
      <c r="V452" s="387">
        <v>50</v>
      </c>
      <c r="W452" s="387">
        <v>50</v>
      </c>
      <c r="X452" s="387">
        <v>50</v>
      </c>
      <c r="Y452" s="387">
        <v>50</v>
      </c>
      <c r="Z452" s="387">
        <v>50</v>
      </c>
      <c r="AA452" s="387">
        <v>50</v>
      </c>
      <c r="AB452" s="387">
        <v>50</v>
      </c>
      <c r="AC452" s="387">
        <v>50</v>
      </c>
      <c r="AD452" s="387">
        <v>50</v>
      </c>
      <c r="AE452" s="387">
        <v>50</v>
      </c>
      <c r="AF452" s="387">
        <v>50</v>
      </c>
      <c r="AG452" s="387">
        <v>50</v>
      </c>
      <c r="AH452" s="387">
        <v>50</v>
      </c>
      <c r="AI452" s="387">
        <v>50</v>
      </c>
      <c r="AJ452" s="387">
        <v>50</v>
      </c>
      <c r="AK452" s="387">
        <v>50</v>
      </c>
      <c r="AL452" s="387">
        <v>50</v>
      </c>
      <c r="AM452" s="387">
        <v>50</v>
      </c>
      <c r="AN452" s="387">
        <v>50</v>
      </c>
      <c r="AO452" s="387">
        <v>50</v>
      </c>
      <c r="AP452" s="387">
        <v>50</v>
      </c>
      <c r="AQ452" s="388">
        <v>50</v>
      </c>
    </row>
    <row r="453" spans="2:43" ht="19.95" hidden="1" customHeight="1" x14ac:dyDescent="0.45">
      <c r="B453" s="296">
        <v>450</v>
      </c>
      <c r="C453" s="297" t="s">
        <v>1500</v>
      </c>
      <c r="D453" s="297" t="s">
        <v>1501</v>
      </c>
      <c r="E453" s="298" t="s">
        <v>1502</v>
      </c>
      <c r="F453" s="299" t="s">
        <v>2</v>
      </c>
      <c r="G453" s="379">
        <v>1</v>
      </c>
      <c r="H453" s="301"/>
      <c r="I453" s="386">
        <v>1</v>
      </c>
      <c r="J453" s="387">
        <v>1</v>
      </c>
      <c r="K453" s="387">
        <v>1</v>
      </c>
      <c r="L453" s="387">
        <v>1</v>
      </c>
      <c r="M453" s="387">
        <v>1</v>
      </c>
      <c r="N453" s="387">
        <v>1</v>
      </c>
      <c r="O453" s="387">
        <v>1</v>
      </c>
      <c r="P453" s="387">
        <v>1</v>
      </c>
      <c r="Q453" s="387">
        <v>1</v>
      </c>
      <c r="R453" s="387">
        <v>1</v>
      </c>
      <c r="S453" s="387">
        <v>1</v>
      </c>
      <c r="T453" s="387">
        <v>1</v>
      </c>
      <c r="U453" s="387">
        <v>1</v>
      </c>
      <c r="V453" s="387">
        <v>1</v>
      </c>
      <c r="W453" s="387">
        <v>1</v>
      </c>
      <c r="X453" s="387">
        <v>1</v>
      </c>
      <c r="Y453" s="387">
        <v>1</v>
      </c>
      <c r="Z453" s="387">
        <v>1</v>
      </c>
      <c r="AA453" s="387">
        <v>1</v>
      </c>
      <c r="AB453" s="387">
        <v>1</v>
      </c>
      <c r="AC453" s="387">
        <v>1</v>
      </c>
      <c r="AD453" s="387">
        <v>1</v>
      </c>
      <c r="AE453" s="387">
        <v>1</v>
      </c>
      <c r="AF453" s="387">
        <v>1</v>
      </c>
      <c r="AG453" s="387">
        <v>1</v>
      </c>
      <c r="AH453" s="387">
        <v>1</v>
      </c>
      <c r="AI453" s="387">
        <v>1</v>
      </c>
      <c r="AJ453" s="387">
        <v>1</v>
      </c>
      <c r="AK453" s="387">
        <v>1</v>
      </c>
      <c r="AL453" s="387">
        <v>1</v>
      </c>
      <c r="AM453" s="387">
        <v>1</v>
      </c>
      <c r="AN453" s="387">
        <v>1</v>
      </c>
      <c r="AO453" s="387">
        <v>1</v>
      </c>
      <c r="AP453" s="387">
        <v>1</v>
      </c>
      <c r="AQ453" s="388">
        <v>1</v>
      </c>
    </row>
    <row r="454" spans="2:43" ht="19.95" hidden="1" customHeight="1" x14ac:dyDescent="0.45">
      <c r="B454" s="296">
        <v>451</v>
      </c>
      <c r="C454" s="297" t="s">
        <v>1503</v>
      </c>
      <c r="D454" s="297" t="s">
        <v>1504</v>
      </c>
      <c r="E454" s="298" t="s">
        <v>1505</v>
      </c>
      <c r="F454" s="299"/>
      <c r="G454" s="510">
        <v>1</v>
      </c>
      <c r="H454" s="511"/>
      <c r="I454" s="476">
        <v>1</v>
      </c>
      <c r="J454" s="477">
        <v>1</v>
      </c>
      <c r="K454" s="477">
        <v>1</v>
      </c>
      <c r="L454" s="477">
        <v>1</v>
      </c>
      <c r="M454" s="477">
        <v>1</v>
      </c>
      <c r="N454" s="477">
        <v>1</v>
      </c>
      <c r="O454" s="477">
        <v>1</v>
      </c>
      <c r="P454" s="477">
        <v>1</v>
      </c>
      <c r="Q454" s="477">
        <v>1</v>
      </c>
      <c r="R454" s="477">
        <v>1</v>
      </c>
      <c r="S454" s="477">
        <v>1</v>
      </c>
      <c r="T454" s="477">
        <v>1</v>
      </c>
      <c r="U454" s="477">
        <v>1</v>
      </c>
      <c r="V454" s="477">
        <v>1</v>
      </c>
      <c r="W454" s="477">
        <v>1</v>
      </c>
      <c r="X454" s="477">
        <v>1</v>
      </c>
      <c r="Y454" s="477">
        <v>1</v>
      </c>
      <c r="Z454" s="477">
        <v>1</v>
      </c>
      <c r="AA454" s="477">
        <v>1</v>
      </c>
      <c r="AB454" s="477">
        <v>1</v>
      </c>
      <c r="AC454" s="477">
        <v>1</v>
      </c>
      <c r="AD454" s="477">
        <v>1</v>
      </c>
      <c r="AE454" s="477">
        <v>1</v>
      </c>
      <c r="AF454" s="477">
        <v>1</v>
      </c>
      <c r="AG454" s="477">
        <v>1</v>
      </c>
      <c r="AH454" s="477">
        <v>1</v>
      </c>
      <c r="AI454" s="477">
        <v>1</v>
      </c>
      <c r="AJ454" s="477">
        <v>1</v>
      </c>
      <c r="AK454" s="477">
        <v>1</v>
      </c>
      <c r="AL454" s="477">
        <v>1</v>
      </c>
      <c r="AM454" s="477">
        <v>1</v>
      </c>
      <c r="AN454" s="477">
        <v>1</v>
      </c>
      <c r="AO454" s="477">
        <v>1</v>
      </c>
      <c r="AP454" s="477">
        <v>1</v>
      </c>
      <c r="AQ454" s="433">
        <v>1</v>
      </c>
    </row>
    <row r="455" spans="2:43" ht="19.95" hidden="1" customHeight="1" x14ac:dyDescent="0.45">
      <c r="B455" s="296">
        <v>452</v>
      </c>
      <c r="C455" s="297" t="s">
        <v>1506</v>
      </c>
      <c r="D455" s="297" t="s">
        <v>1507</v>
      </c>
      <c r="E455" s="298" t="s">
        <v>1508</v>
      </c>
      <c r="F455" s="299"/>
      <c r="G455" s="510">
        <v>0</v>
      </c>
      <c r="H455" s="511"/>
      <c r="I455" s="476">
        <v>0</v>
      </c>
      <c r="J455" s="477">
        <v>0</v>
      </c>
      <c r="K455" s="477">
        <v>0</v>
      </c>
      <c r="L455" s="477">
        <v>0</v>
      </c>
      <c r="M455" s="477">
        <v>0</v>
      </c>
      <c r="N455" s="477">
        <v>0</v>
      </c>
      <c r="O455" s="477">
        <v>0</v>
      </c>
      <c r="P455" s="477">
        <v>0</v>
      </c>
      <c r="Q455" s="477">
        <v>0</v>
      </c>
      <c r="R455" s="477">
        <v>0</v>
      </c>
      <c r="S455" s="477">
        <v>0</v>
      </c>
      <c r="T455" s="477">
        <v>0</v>
      </c>
      <c r="U455" s="477">
        <v>0</v>
      </c>
      <c r="V455" s="477">
        <v>0</v>
      </c>
      <c r="W455" s="477">
        <v>0</v>
      </c>
      <c r="X455" s="477">
        <v>0</v>
      </c>
      <c r="Y455" s="477">
        <v>0</v>
      </c>
      <c r="Z455" s="477">
        <v>0</v>
      </c>
      <c r="AA455" s="477">
        <v>0</v>
      </c>
      <c r="AB455" s="477">
        <v>0</v>
      </c>
      <c r="AC455" s="477">
        <v>0</v>
      </c>
      <c r="AD455" s="477">
        <v>0</v>
      </c>
      <c r="AE455" s="477">
        <v>0</v>
      </c>
      <c r="AF455" s="477">
        <v>0</v>
      </c>
      <c r="AG455" s="477">
        <v>0</v>
      </c>
      <c r="AH455" s="477">
        <v>0</v>
      </c>
      <c r="AI455" s="477">
        <v>0</v>
      </c>
      <c r="AJ455" s="477">
        <v>0</v>
      </c>
      <c r="AK455" s="477">
        <v>0</v>
      </c>
      <c r="AL455" s="477">
        <v>0</v>
      </c>
      <c r="AM455" s="477">
        <v>0</v>
      </c>
      <c r="AN455" s="477">
        <v>0</v>
      </c>
      <c r="AO455" s="477">
        <v>0</v>
      </c>
      <c r="AP455" s="477">
        <v>0</v>
      </c>
      <c r="AQ455" s="433">
        <v>0</v>
      </c>
    </row>
    <row r="456" spans="2:43" ht="19.95" hidden="1" customHeight="1" x14ac:dyDescent="0.45">
      <c r="B456" s="296">
        <v>453</v>
      </c>
      <c r="C456" s="297" t="s">
        <v>1509</v>
      </c>
      <c r="D456" s="297" t="s">
        <v>1510</v>
      </c>
      <c r="E456" s="298" t="s">
        <v>1511</v>
      </c>
      <c r="F456" s="299"/>
      <c r="G456" s="510">
        <v>0</v>
      </c>
      <c r="H456" s="511"/>
      <c r="I456" s="476">
        <v>0</v>
      </c>
      <c r="J456" s="477">
        <v>0</v>
      </c>
      <c r="K456" s="477">
        <v>0</v>
      </c>
      <c r="L456" s="477">
        <v>0</v>
      </c>
      <c r="M456" s="477">
        <v>0</v>
      </c>
      <c r="N456" s="477">
        <v>0</v>
      </c>
      <c r="O456" s="477">
        <v>0</v>
      </c>
      <c r="P456" s="477">
        <v>0</v>
      </c>
      <c r="Q456" s="477">
        <v>0</v>
      </c>
      <c r="R456" s="477">
        <v>0</v>
      </c>
      <c r="S456" s="477">
        <v>0</v>
      </c>
      <c r="T456" s="477">
        <v>0</v>
      </c>
      <c r="U456" s="477">
        <v>0</v>
      </c>
      <c r="V456" s="477">
        <v>0</v>
      </c>
      <c r="W456" s="477">
        <v>0</v>
      </c>
      <c r="X456" s="477">
        <v>0</v>
      </c>
      <c r="Y456" s="477">
        <v>0</v>
      </c>
      <c r="Z456" s="477">
        <v>0</v>
      </c>
      <c r="AA456" s="477">
        <v>0</v>
      </c>
      <c r="AB456" s="477">
        <v>0</v>
      </c>
      <c r="AC456" s="477">
        <v>0</v>
      </c>
      <c r="AD456" s="477">
        <v>0</v>
      </c>
      <c r="AE456" s="477">
        <v>0</v>
      </c>
      <c r="AF456" s="477">
        <v>0</v>
      </c>
      <c r="AG456" s="477">
        <v>0</v>
      </c>
      <c r="AH456" s="477">
        <v>0</v>
      </c>
      <c r="AI456" s="477">
        <v>0</v>
      </c>
      <c r="AJ456" s="477">
        <v>0</v>
      </c>
      <c r="AK456" s="477">
        <v>0</v>
      </c>
      <c r="AL456" s="477">
        <v>0</v>
      </c>
      <c r="AM456" s="477">
        <v>0</v>
      </c>
      <c r="AN456" s="477">
        <v>0</v>
      </c>
      <c r="AO456" s="477">
        <v>0</v>
      </c>
      <c r="AP456" s="477">
        <v>0</v>
      </c>
      <c r="AQ456" s="433">
        <v>0</v>
      </c>
    </row>
    <row r="457" spans="2:43" ht="19.95" hidden="1" customHeight="1" x14ac:dyDescent="0.45">
      <c r="B457" s="296">
        <v>454</v>
      </c>
      <c r="C457" s="297" t="s">
        <v>1512</v>
      </c>
      <c r="D457" s="297" t="s">
        <v>1513</v>
      </c>
      <c r="E457" s="298" t="s">
        <v>1514</v>
      </c>
      <c r="F457" s="299"/>
      <c r="G457" s="510">
        <v>0</v>
      </c>
      <c r="H457" s="511"/>
      <c r="I457" s="476">
        <v>0</v>
      </c>
      <c r="J457" s="477">
        <v>0</v>
      </c>
      <c r="K457" s="477">
        <v>0</v>
      </c>
      <c r="L457" s="477">
        <v>0</v>
      </c>
      <c r="M457" s="477">
        <v>0</v>
      </c>
      <c r="N457" s="477">
        <v>0</v>
      </c>
      <c r="O457" s="477">
        <v>0</v>
      </c>
      <c r="P457" s="477">
        <v>0</v>
      </c>
      <c r="Q457" s="477">
        <v>0</v>
      </c>
      <c r="R457" s="477">
        <v>0</v>
      </c>
      <c r="S457" s="477">
        <v>0</v>
      </c>
      <c r="T457" s="477">
        <v>0</v>
      </c>
      <c r="U457" s="477">
        <v>0</v>
      </c>
      <c r="V457" s="477">
        <v>0</v>
      </c>
      <c r="W457" s="477">
        <v>0</v>
      </c>
      <c r="X457" s="477">
        <v>0</v>
      </c>
      <c r="Y457" s="477">
        <v>0</v>
      </c>
      <c r="Z457" s="477">
        <v>0</v>
      </c>
      <c r="AA457" s="477">
        <v>0</v>
      </c>
      <c r="AB457" s="477">
        <v>0</v>
      </c>
      <c r="AC457" s="477">
        <v>0</v>
      </c>
      <c r="AD457" s="477">
        <v>0</v>
      </c>
      <c r="AE457" s="477">
        <v>0</v>
      </c>
      <c r="AF457" s="477">
        <v>0</v>
      </c>
      <c r="AG457" s="477">
        <v>0</v>
      </c>
      <c r="AH457" s="477">
        <v>0</v>
      </c>
      <c r="AI457" s="477">
        <v>0</v>
      </c>
      <c r="AJ457" s="477">
        <v>0</v>
      </c>
      <c r="AK457" s="477">
        <v>0</v>
      </c>
      <c r="AL457" s="477">
        <v>0</v>
      </c>
      <c r="AM457" s="477">
        <v>0</v>
      </c>
      <c r="AN457" s="477">
        <v>0</v>
      </c>
      <c r="AO457" s="477">
        <v>0</v>
      </c>
      <c r="AP457" s="477">
        <v>0</v>
      </c>
      <c r="AQ457" s="433">
        <v>0</v>
      </c>
    </row>
    <row r="458" spans="2:43" ht="19.95" hidden="1" customHeight="1" x14ac:dyDescent="0.45">
      <c r="B458" s="296">
        <v>455</v>
      </c>
      <c r="C458" s="297" t="s">
        <v>1515</v>
      </c>
      <c r="D458" s="297" t="s">
        <v>1516</v>
      </c>
      <c r="E458" s="298" t="s">
        <v>1518</v>
      </c>
      <c r="F458" s="299"/>
      <c r="G458" s="316" t="s">
        <v>1517</v>
      </c>
      <c r="H458" s="306"/>
      <c r="I458" s="281" t="s">
        <v>1517</v>
      </c>
      <c r="J458" s="282" t="s">
        <v>1517</v>
      </c>
      <c r="K458" s="282" t="s">
        <v>1517</v>
      </c>
      <c r="L458" s="282" t="s">
        <v>1517</v>
      </c>
      <c r="M458" s="282" t="s">
        <v>1517</v>
      </c>
      <c r="N458" s="282" t="s">
        <v>1517</v>
      </c>
      <c r="O458" s="282" t="s">
        <v>1517</v>
      </c>
      <c r="P458" s="282" t="s">
        <v>1517</v>
      </c>
      <c r="Q458" s="282" t="s">
        <v>1517</v>
      </c>
      <c r="R458" s="282" t="s">
        <v>1517</v>
      </c>
      <c r="S458" s="282" t="s">
        <v>1517</v>
      </c>
      <c r="T458" s="282" t="s">
        <v>1517</v>
      </c>
      <c r="U458" s="282" t="s">
        <v>1517</v>
      </c>
      <c r="V458" s="282" t="s">
        <v>1517</v>
      </c>
      <c r="W458" s="282" t="s">
        <v>1517</v>
      </c>
      <c r="X458" s="282" t="s">
        <v>1517</v>
      </c>
      <c r="Y458" s="282" t="s">
        <v>1517</v>
      </c>
      <c r="Z458" s="282" t="s">
        <v>1517</v>
      </c>
      <c r="AA458" s="282" t="s">
        <v>1517</v>
      </c>
      <c r="AB458" s="282" t="s">
        <v>1517</v>
      </c>
      <c r="AC458" s="282" t="s">
        <v>1517</v>
      </c>
      <c r="AD458" s="282" t="s">
        <v>1517</v>
      </c>
      <c r="AE458" s="282" t="s">
        <v>1517</v>
      </c>
      <c r="AF458" s="282" t="s">
        <v>1517</v>
      </c>
      <c r="AG458" s="282" t="s">
        <v>1517</v>
      </c>
      <c r="AH458" s="282" t="s">
        <v>1517</v>
      </c>
      <c r="AI458" s="282" t="s">
        <v>1517</v>
      </c>
      <c r="AJ458" s="282" t="s">
        <v>1517</v>
      </c>
      <c r="AK458" s="282" t="s">
        <v>1517</v>
      </c>
      <c r="AL458" s="282" t="s">
        <v>1517</v>
      </c>
      <c r="AM458" s="282" t="s">
        <v>1517</v>
      </c>
      <c r="AN458" s="282" t="s">
        <v>1517</v>
      </c>
      <c r="AO458" s="282" t="s">
        <v>1517</v>
      </c>
      <c r="AP458" s="282" t="s">
        <v>1517</v>
      </c>
      <c r="AQ458" s="283" t="s">
        <v>1517</v>
      </c>
    </row>
    <row r="459" spans="2:43" ht="19.95" hidden="1" customHeight="1" x14ac:dyDescent="0.45">
      <c r="B459" s="296">
        <v>456</v>
      </c>
      <c r="C459" s="297" t="s">
        <v>1519</v>
      </c>
      <c r="D459" s="297" t="s">
        <v>1520</v>
      </c>
      <c r="E459" s="298" t="s">
        <v>1522</v>
      </c>
      <c r="F459" s="299"/>
      <c r="G459" s="316" t="s">
        <v>1521</v>
      </c>
      <c r="H459" s="306"/>
      <c r="I459" s="281" t="s">
        <v>1521</v>
      </c>
      <c r="J459" s="282" t="s">
        <v>1521</v>
      </c>
      <c r="K459" s="282" t="s">
        <v>1521</v>
      </c>
      <c r="L459" s="282" t="s">
        <v>1521</v>
      </c>
      <c r="M459" s="282" t="s">
        <v>1521</v>
      </c>
      <c r="N459" s="282" t="s">
        <v>1521</v>
      </c>
      <c r="O459" s="282" t="s">
        <v>1521</v>
      </c>
      <c r="P459" s="282" t="s">
        <v>1521</v>
      </c>
      <c r="Q459" s="282" t="s">
        <v>1521</v>
      </c>
      <c r="R459" s="282" t="s">
        <v>1521</v>
      </c>
      <c r="S459" s="282" t="s">
        <v>1521</v>
      </c>
      <c r="T459" s="282" t="s">
        <v>1521</v>
      </c>
      <c r="U459" s="282" t="s">
        <v>1521</v>
      </c>
      <c r="V459" s="282" t="s">
        <v>1521</v>
      </c>
      <c r="W459" s="282" t="s">
        <v>1521</v>
      </c>
      <c r="X459" s="282" t="s">
        <v>1521</v>
      </c>
      <c r="Y459" s="282" t="s">
        <v>1521</v>
      </c>
      <c r="Z459" s="282" t="s">
        <v>1521</v>
      </c>
      <c r="AA459" s="282" t="s">
        <v>1521</v>
      </c>
      <c r="AB459" s="282" t="s">
        <v>1521</v>
      </c>
      <c r="AC459" s="282" t="s">
        <v>1521</v>
      </c>
      <c r="AD459" s="282" t="s">
        <v>1521</v>
      </c>
      <c r="AE459" s="282" t="s">
        <v>1521</v>
      </c>
      <c r="AF459" s="282" t="s">
        <v>1521</v>
      </c>
      <c r="AG459" s="282" t="s">
        <v>1521</v>
      </c>
      <c r="AH459" s="282" t="s">
        <v>1521</v>
      </c>
      <c r="AI459" s="282" t="s">
        <v>1521</v>
      </c>
      <c r="AJ459" s="282" t="s">
        <v>1521</v>
      </c>
      <c r="AK459" s="282" t="s">
        <v>1521</v>
      </c>
      <c r="AL459" s="282" t="s">
        <v>1521</v>
      </c>
      <c r="AM459" s="282" t="s">
        <v>1521</v>
      </c>
      <c r="AN459" s="282" t="s">
        <v>1521</v>
      </c>
      <c r="AO459" s="282" t="s">
        <v>1521</v>
      </c>
      <c r="AP459" s="282" t="s">
        <v>1521</v>
      </c>
      <c r="AQ459" s="283" t="s">
        <v>1521</v>
      </c>
    </row>
    <row r="460" spans="2:43" ht="19.95" hidden="1" customHeight="1" x14ac:dyDescent="0.45">
      <c r="B460" s="296">
        <v>457</v>
      </c>
      <c r="C460" s="297" t="s">
        <v>1523</v>
      </c>
      <c r="D460" s="297" t="s">
        <v>1524</v>
      </c>
      <c r="E460" s="298" t="s">
        <v>1525</v>
      </c>
      <c r="F460" s="299" t="s">
        <v>64</v>
      </c>
      <c r="G460" s="510">
        <v>0</v>
      </c>
      <c r="H460" s="511"/>
      <c r="I460" s="476">
        <v>0</v>
      </c>
      <c r="J460" s="477">
        <v>0</v>
      </c>
      <c r="K460" s="477">
        <v>0</v>
      </c>
      <c r="L460" s="477">
        <v>0</v>
      </c>
      <c r="M460" s="477">
        <v>0</v>
      </c>
      <c r="N460" s="477">
        <v>0</v>
      </c>
      <c r="O460" s="477">
        <v>0</v>
      </c>
      <c r="P460" s="477">
        <v>0</v>
      </c>
      <c r="Q460" s="477">
        <v>0</v>
      </c>
      <c r="R460" s="477">
        <v>0</v>
      </c>
      <c r="S460" s="477">
        <v>0</v>
      </c>
      <c r="T460" s="477">
        <v>0</v>
      </c>
      <c r="U460" s="477">
        <v>0</v>
      </c>
      <c r="V460" s="477">
        <v>0</v>
      </c>
      <c r="W460" s="477">
        <v>0</v>
      </c>
      <c r="X460" s="477">
        <v>0</v>
      </c>
      <c r="Y460" s="477">
        <v>0</v>
      </c>
      <c r="Z460" s="477">
        <v>0</v>
      </c>
      <c r="AA460" s="477">
        <v>0</v>
      </c>
      <c r="AB460" s="477">
        <v>0</v>
      </c>
      <c r="AC460" s="477">
        <v>0</v>
      </c>
      <c r="AD460" s="477">
        <v>0</v>
      </c>
      <c r="AE460" s="477">
        <v>0</v>
      </c>
      <c r="AF460" s="477">
        <v>0</v>
      </c>
      <c r="AG460" s="477">
        <v>0</v>
      </c>
      <c r="AH460" s="477">
        <v>0</v>
      </c>
      <c r="AI460" s="477">
        <v>0</v>
      </c>
      <c r="AJ460" s="477">
        <v>0</v>
      </c>
      <c r="AK460" s="477">
        <v>0</v>
      </c>
      <c r="AL460" s="477">
        <v>0</v>
      </c>
      <c r="AM460" s="477">
        <v>0</v>
      </c>
      <c r="AN460" s="477">
        <v>0</v>
      </c>
      <c r="AO460" s="477">
        <v>0</v>
      </c>
      <c r="AP460" s="477">
        <v>0</v>
      </c>
      <c r="AQ460" s="433">
        <v>0</v>
      </c>
    </row>
    <row r="461" spans="2:43" ht="19.95" hidden="1" customHeight="1" x14ac:dyDescent="0.45">
      <c r="B461" s="296">
        <v>458</v>
      </c>
      <c r="C461" s="297" t="s">
        <v>1526</v>
      </c>
      <c r="D461" s="297" t="s">
        <v>1527</v>
      </c>
      <c r="E461" s="298" t="s">
        <v>1528</v>
      </c>
      <c r="F461" s="299" t="s">
        <v>7</v>
      </c>
      <c r="G461" s="510">
        <v>0</v>
      </c>
      <c r="H461" s="511"/>
      <c r="I461" s="476">
        <v>0</v>
      </c>
      <c r="J461" s="477">
        <v>0</v>
      </c>
      <c r="K461" s="477">
        <v>0</v>
      </c>
      <c r="L461" s="477">
        <v>0</v>
      </c>
      <c r="M461" s="477">
        <v>0</v>
      </c>
      <c r="N461" s="477">
        <v>0</v>
      </c>
      <c r="O461" s="477">
        <v>0</v>
      </c>
      <c r="P461" s="477">
        <v>0</v>
      </c>
      <c r="Q461" s="477">
        <v>0</v>
      </c>
      <c r="R461" s="477">
        <v>0</v>
      </c>
      <c r="S461" s="477">
        <v>0</v>
      </c>
      <c r="T461" s="477">
        <v>0</v>
      </c>
      <c r="U461" s="477">
        <v>0</v>
      </c>
      <c r="V461" s="477">
        <v>0</v>
      </c>
      <c r="W461" s="477">
        <v>0</v>
      </c>
      <c r="X461" s="477">
        <v>0</v>
      </c>
      <c r="Y461" s="477">
        <v>0</v>
      </c>
      <c r="Z461" s="477">
        <v>0</v>
      </c>
      <c r="AA461" s="477">
        <v>0</v>
      </c>
      <c r="AB461" s="477">
        <v>0</v>
      </c>
      <c r="AC461" s="477">
        <v>0</v>
      </c>
      <c r="AD461" s="477">
        <v>0</v>
      </c>
      <c r="AE461" s="477">
        <v>0</v>
      </c>
      <c r="AF461" s="477">
        <v>0</v>
      </c>
      <c r="AG461" s="477">
        <v>0</v>
      </c>
      <c r="AH461" s="477">
        <v>0</v>
      </c>
      <c r="AI461" s="477">
        <v>0</v>
      </c>
      <c r="AJ461" s="477">
        <v>0</v>
      </c>
      <c r="AK461" s="477">
        <v>0</v>
      </c>
      <c r="AL461" s="477">
        <v>0</v>
      </c>
      <c r="AM461" s="477">
        <v>0</v>
      </c>
      <c r="AN461" s="477">
        <v>0</v>
      </c>
      <c r="AO461" s="477">
        <v>0</v>
      </c>
      <c r="AP461" s="477">
        <v>0</v>
      </c>
      <c r="AQ461" s="433">
        <v>0</v>
      </c>
    </row>
    <row r="462" spans="2:43" ht="19.95" hidden="1" customHeight="1" x14ac:dyDescent="0.45">
      <c r="B462" s="296">
        <v>459</v>
      </c>
      <c r="C462" s="297" t="s">
        <v>1529</v>
      </c>
      <c r="D462" s="297" t="s">
        <v>1530</v>
      </c>
      <c r="E462" s="298" t="s">
        <v>1531</v>
      </c>
      <c r="F462" s="299"/>
      <c r="G462" s="316" t="s">
        <v>1521</v>
      </c>
      <c r="H462" s="306"/>
      <c r="I462" s="281" t="s">
        <v>1521</v>
      </c>
      <c r="J462" s="282" t="s">
        <v>1521</v>
      </c>
      <c r="K462" s="282" t="s">
        <v>1521</v>
      </c>
      <c r="L462" s="282" t="s">
        <v>1521</v>
      </c>
      <c r="M462" s="282" t="s">
        <v>1521</v>
      </c>
      <c r="N462" s="282" t="s">
        <v>1521</v>
      </c>
      <c r="O462" s="282" t="s">
        <v>1521</v>
      </c>
      <c r="P462" s="282" t="s">
        <v>1521</v>
      </c>
      <c r="Q462" s="282" t="s">
        <v>1521</v>
      </c>
      <c r="R462" s="282" t="s">
        <v>1521</v>
      </c>
      <c r="S462" s="282" t="s">
        <v>1521</v>
      </c>
      <c r="T462" s="282" t="s">
        <v>1521</v>
      </c>
      <c r="U462" s="282" t="s">
        <v>1521</v>
      </c>
      <c r="V462" s="282" t="s">
        <v>1521</v>
      </c>
      <c r="W462" s="282" t="s">
        <v>1521</v>
      </c>
      <c r="X462" s="282" t="s">
        <v>1521</v>
      </c>
      <c r="Y462" s="282" t="s">
        <v>1521</v>
      </c>
      <c r="Z462" s="282" t="s">
        <v>1521</v>
      </c>
      <c r="AA462" s="282" t="s">
        <v>1521</v>
      </c>
      <c r="AB462" s="282" t="s">
        <v>1521</v>
      </c>
      <c r="AC462" s="282" t="s">
        <v>1521</v>
      </c>
      <c r="AD462" s="282" t="s">
        <v>1521</v>
      </c>
      <c r="AE462" s="282" t="s">
        <v>1521</v>
      </c>
      <c r="AF462" s="282" t="s">
        <v>1521</v>
      </c>
      <c r="AG462" s="282" t="s">
        <v>1521</v>
      </c>
      <c r="AH462" s="282" t="s">
        <v>1521</v>
      </c>
      <c r="AI462" s="282" t="s">
        <v>1521</v>
      </c>
      <c r="AJ462" s="282" t="s">
        <v>1521</v>
      </c>
      <c r="AK462" s="282" t="s">
        <v>1521</v>
      </c>
      <c r="AL462" s="282" t="s">
        <v>1521</v>
      </c>
      <c r="AM462" s="282" t="s">
        <v>1521</v>
      </c>
      <c r="AN462" s="282" t="s">
        <v>1521</v>
      </c>
      <c r="AO462" s="282" t="s">
        <v>1521</v>
      </c>
      <c r="AP462" s="282" t="s">
        <v>1521</v>
      </c>
      <c r="AQ462" s="283" t="s">
        <v>1521</v>
      </c>
    </row>
    <row r="463" spans="2:43" ht="19.95" hidden="1" customHeight="1" x14ac:dyDescent="0.45">
      <c r="B463" s="296">
        <v>460</v>
      </c>
      <c r="C463" s="297" t="s">
        <v>1532</v>
      </c>
      <c r="D463" s="297" t="s">
        <v>1533</v>
      </c>
      <c r="E463" s="298" t="s">
        <v>1534</v>
      </c>
      <c r="F463" s="299" t="s">
        <v>64</v>
      </c>
      <c r="G463" s="510">
        <v>0</v>
      </c>
      <c r="H463" s="511"/>
      <c r="I463" s="476">
        <v>0</v>
      </c>
      <c r="J463" s="477">
        <v>0</v>
      </c>
      <c r="K463" s="477">
        <v>0</v>
      </c>
      <c r="L463" s="477">
        <v>0</v>
      </c>
      <c r="M463" s="477">
        <v>0</v>
      </c>
      <c r="N463" s="477">
        <v>0</v>
      </c>
      <c r="O463" s="477">
        <v>0</v>
      </c>
      <c r="P463" s="477">
        <v>0</v>
      </c>
      <c r="Q463" s="477">
        <v>0</v>
      </c>
      <c r="R463" s="477">
        <v>0</v>
      </c>
      <c r="S463" s="477">
        <v>0</v>
      </c>
      <c r="T463" s="477">
        <v>0</v>
      </c>
      <c r="U463" s="477">
        <v>0</v>
      </c>
      <c r="V463" s="477">
        <v>0</v>
      </c>
      <c r="W463" s="477">
        <v>0</v>
      </c>
      <c r="X463" s="477">
        <v>0</v>
      </c>
      <c r="Y463" s="477">
        <v>0</v>
      </c>
      <c r="Z463" s="477">
        <v>0</v>
      </c>
      <c r="AA463" s="477">
        <v>0</v>
      </c>
      <c r="AB463" s="477">
        <v>0</v>
      </c>
      <c r="AC463" s="477">
        <v>0</v>
      </c>
      <c r="AD463" s="477">
        <v>0</v>
      </c>
      <c r="AE463" s="477">
        <v>0</v>
      </c>
      <c r="AF463" s="477">
        <v>0</v>
      </c>
      <c r="AG463" s="477">
        <v>0</v>
      </c>
      <c r="AH463" s="477">
        <v>0</v>
      </c>
      <c r="AI463" s="477">
        <v>0</v>
      </c>
      <c r="AJ463" s="477">
        <v>0</v>
      </c>
      <c r="AK463" s="477">
        <v>0</v>
      </c>
      <c r="AL463" s="477">
        <v>0</v>
      </c>
      <c r="AM463" s="477">
        <v>0</v>
      </c>
      <c r="AN463" s="477">
        <v>0</v>
      </c>
      <c r="AO463" s="477">
        <v>0</v>
      </c>
      <c r="AP463" s="477">
        <v>0</v>
      </c>
      <c r="AQ463" s="433">
        <v>0</v>
      </c>
    </row>
    <row r="464" spans="2:43" ht="19.95" hidden="1" customHeight="1" x14ac:dyDescent="0.45">
      <c r="B464" s="296">
        <v>461</v>
      </c>
      <c r="C464" s="297" t="s">
        <v>1535</v>
      </c>
      <c r="D464" s="297" t="s">
        <v>1536</v>
      </c>
      <c r="E464" s="298" t="s">
        <v>1537</v>
      </c>
      <c r="F464" s="299" t="s">
        <v>7</v>
      </c>
      <c r="G464" s="510">
        <v>0</v>
      </c>
      <c r="H464" s="511"/>
      <c r="I464" s="476">
        <v>0</v>
      </c>
      <c r="J464" s="477">
        <v>0</v>
      </c>
      <c r="K464" s="477">
        <v>0</v>
      </c>
      <c r="L464" s="477">
        <v>0</v>
      </c>
      <c r="M464" s="477">
        <v>0</v>
      </c>
      <c r="N464" s="477">
        <v>0</v>
      </c>
      <c r="O464" s="477">
        <v>0</v>
      </c>
      <c r="P464" s="477">
        <v>0</v>
      </c>
      <c r="Q464" s="477">
        <v>0</v>
      </c>
      <c r="R464" s="477">
        <v>0</v>
      </c>
      <c r="S464" s="477">
        <v>0</v>
      </c>
      <c r="T464" s="477">
        <v>0</v>
      </c>
      <c r="U464" s="477">
        <v>0</v>
      </c>
      <c r="V464" s="477">
        <v>0</v>
      </c>
      <c r="W464" s="477">
        <v>0</v>
      </c>
      <c r="X464" s="477">
        <v>0</v>
      </c>
      <c r="Y464" s="477">
        <v>0</v>
      </c>
      <c r="Z464" s="477">
        <v>0</v>
      </c>
      <c r="AA464" s="477">
        <v>0</v>
      </c>
      <c r="AB464" s="477">
        <v>0</v>
      </c>
      <c r="AC464" s="477">
        <v>0</v>
      </c>
      <c r="AD464" s="477">
        <v>0</v>
      </c>
      <c r="AE464" s="477">
        <v>0</v>
      </c>
      <c r="AF464" s="477">
        <v>0</v>
      </c>
      <c r="AG464" s="477">
        <v>0</v>
      </c>
      <c r="AH464" s="477">
        <v>0</v>
      </c>
      <c r="AI464" s="477">
        <v>0</v>
      </c>
      <c r="AJ464" s="477">
        <v>0</v>
      </c>
      <c r="AK464" s="477">
        <v>0</v>
      </c>
      <c r="AL464" s="477">
        <v>0</v>
      </c>
      <c r="AM464" s="477">
        <v>0</v>
      </c>
      <c r="AN464" s="477">
        <v>0</v>
      </c>
      <c r="AO464" s="477">
        <v>0</v>
      </c>
      <c r="AP464" s="477">
        <v>0</v>
      </c>
      <c r="AQ464" s="433">
        <v>0</v>
      </c>
    </row>
    <row r="465" spans="2:43" ht="19.95" hidden="1" customHeight="1" x14ac:dyDescent="0.45">
      <c r="B465" s="296">
        <v>462</v>
      </c>
      <c r="C465" s="297" t="s">
        <v>1538</v>
      </c>
      <c r="D465" s="297" t="s">
        <v>1539</v>
      </c>
      <c r="E465" s="298" t="s">
        <v>1540</v>
      </c>
      <c r="F465" s="299"/>
      <c r="G465" s="316" t="s">
        <v>1521</v>
      </c>
      <c r="H465" s="306"/>
      <c r="I465" s="281" t="s">
        <v>1521</v>
      </c>
      <c r="J465" s="282" t="s">
        <v>1521</v>
      </c>
      <c r="K465" s="282" t="s">
        <v>1521</v>
      </c>
      <c r="L465" s="282" t="s">
        <v>1521</v>
      </c>
      <c r="M465" s="282" t="s">
        <v>1521</v>
      </c>
      <c r="N465" s="282" t="s">
        <v>1521</v>
      </c>
      <c r="O465" s="282" t="s">
        <v>1521</v>
      </c>
      <c r="P465" s="282" t="s">
        <v>1521</v>
      </c>
      <c r="Q465" s="282" t="s">
        <v>1521</v>
      </c>
      <c r="R465" s="282" t="s">
        <v>1521</v>
      </c>
      <c r="S465" s="282" t="s">
        <v>1521</v>
      </c>
      <c r="T465" s="282" t="s">
        <v>1521</v>
      </c>
      <c r="U465" s="282" t="s">
        <v>1521</v>
      </c>
      <c r="V465" s="282" t="s">
        <v>1521</v>
      </c>
      <c r="W465" s="282" t="s">
        <v>1521</v>
      </c>
      <c r="X465" s="282" t="s">
        <v>1521</v>
      </c>
      <c r="Y465" s="282" t="s">
        <v>1521</v>
      </c>
      <c r="Z465" s="282" t="s">
        <v>1521</v>
      </c>
      <c r="AA465" s="282" t="s">
        <v>1521</v>
      </c>
      <c r="AB465" s="282" t="s">
        <v>1521</v>
      </c>
      <c r="AC465" s="282" t="s">
        <v>1521</v>
      </c>
      <c r="AD465" s="282" t="s">
        <v>1521</v>
      </c>
      <c r="AE465" s="282" t="s">
        <v>1521</v>
      </c>
      <c r="AF465" s="282" t="s">
        <v>1521</v>
      </c>
      <c r="AG465" s="282" t="s">
        <v>1521</v>
      </c>
      <c r="AH465" s="282" t="s">
        <v>1521</v>
      </c>
      <c r="AI465" s="282" t="s">
        <v>1521</v>
      </c>
      <c r="AJ465" s="282" t="s">
        <v>1521</v>
      </c>
      <c r="AK465" s="282" t="s">
        <v>1521</v>
      </c>
      <c r="AL465" s="282" t="s">
        <v>1521</v>
      </c>
      <c r="AM465" s="282" t="s">
        <v>1521</v>
      </c>
      <c r="AN465" s="282" t="s">
        <v>1521</v>
      </c>
      <c r="AO465" s="282" t="s">
        <v>1521</v>
      </c>
      <c r="AP465" s="282" t="s">
        <v>1521</v>
      </c>
      <c r="AQ465" s="283" t="s">
        <v>1521</v>
      </c>
    </row>
    <row r="466" spans="2:43" ht="19.95" hidden="1" customHeight="1" x14ac:dyDescent="0.45">
      <c r="B466" s="296">
        <v>463</v>
      </c>
      <c r="C466" s="297" t="s">
        <v>1541</v>
      </c>
      <c r="D466" s="297" t="s">
        <v>1542</v>
      </c>
      <c r="E466" s="298" t="s">
        <v>1543</v>
      </c>
      <c r="F466" s="299" t="s">
        <v>64</v>
      </c>
      <c r="G466" s="510">
        <v>0</v>
      </c>
      <c r="H466" s="511"/>
      <c r="I466" s="476">
        <v>0</v>
      </c>
      <c r="J466" s="477">
        <v>0</v>
      </c>
      <c r="K466" s="477">
        <v>0</v>
      </c>
      <c r="L466" s="477">
        <v>0</v>
      </c>
      <c r="M466" s="477">
        <v>0</v>
      </c>
      <c r="N466" s="477">
        <v>0</v>
      </c>
      <c r="O466" s="477">
        <v>0</v>
      </c>
      <c r="P466" s="477">
        <v>0</v>
      </c>
      <c r="Q466" s="477">
        <v>0</v>
      </c>
      <c r="R466" s="477">
        <v>0</v>
      </c>
      <c r="S466" s="477">
        <v>0</v>
      </c>
      <c r="T466" s="477">
        <v>0</v>
      </c>
      <c r="U466" s="477">
        <v>0</v>
      </c>
      <c r="V466" s="477">
        <v>0</v>
      </c>
      <c r="W466" s="477">
        <v>0</v>
      </c>
      <c r="X466" s="477">
        <v>0</v>
      </c>
      <c r="Y466" s="477">
        <v>0</v>
      </c>
      <c r="Z466" s="477">
        <v>0</v>
      </c>
      <c r="AA466" s="477">
        <v>0</v>
      </c>
      <c r="AB466" s="477">
        <v>0</v>
      </c>
      <c r="AC466" s="477">
        <v>0</v>
      </c>
      <c r="AD466" s="477">
        <v>0</v>
      </c>
      <c r="AE466" s="477">
        <v>0</v>
      </c>
      <c r="AF466" s="477">
        <v>0</v>
      </c>
      <c r="AG466" s="477">
        <v>0</v>
      </c>
      <c r="AH466" s="477">
        <v>0</v>
      </c>
      <c r="AI466" s="477">
        <v>0</v>
      </c>
      <c r="AJ466" s="477">
        <v>0</v>
      </c>
      <c r="AK466" s="477">
        <v>0</v>
      </c>
      <c r="AL466" s="477">
        <v>0</v>
      </c>
      <c r="AM466" s="477">
        <v>0</v>
      </c>
      <c r="AN466" s="477">
        <v>0</v>
      </c>
      <c r="AO466" s="477">
        <v>0</v>
      </c>
      <c r="AP466" s="477">
        <v>0</v>
      </c>
      <c r="AQ466" s="433">
        <v>0</v>
      </c>
    </row>
    <row r="467" spans="2:43" ht="19.95" hidden="1" customHeight="1" x14ac:dyDescent="0.45">
      <c r="B467" s="296">
        <v>464</v>
      </c>
      <c r="C467" s="297" t="s">
        <v>1544</v>
      </c>
      <c r="D467" s="297" t="s">
        <v>1545</v>
      </c>
      <c r="E467" s="298" t="s">
        <v>1546</v>
      </c>
      <c r="F467" s="299" t="s">
        <v>7</v>
      </c>
      <c r="G467" s="510">
        <v>0</v>
      </c>
      <c r="H467" s="511"/>
      <c r="I467" s="476">
        <v>0</v>
      </c>
      <c r="J467" s="477">
        <v>0</v>
      </c>
      <c r="K467" s="477">
        <v>0</v>
      </c>
      <c r="L467" s="477">
        <v>0</v>
      </c>
      <c r="M467" s="477">
        <v>0</v>
      </c>
      <c r="N467" s="477">
        <v>0</v>
      </c>
      <c r="O467" s="477">
        <v>0</v>
      </c>
      <c r="P467" s="477">
        <v>0</v>
      </c>
      <c r="Q467" s="477">
        <v>0</v>
      </c>
      <c r="R467" s="477">
        <v>0</v>
      </c>
      <c r="S467" s="477">
        <v>0</v>
      </c>
      <c r="T467" s="477">
        <v>0</v>
      </c>
      <c r="U467" s="477">
        <v>0</v>
      </c>
      <c r="V467" s="477">
        <v>0</v>
      </c>
      <c r="W467" s="477">
        <v>0</v>
      </c>
      <c r="X467" s="477">
        <v>0</v>
      </c>
      <c r="Y467" s="477">
        <v>0</v>
      </c>
      <c r="Z467" s="477">
        <v>0</v>
      </c>
      <c r="AA467" s="477">
        <v>0</v>
      </c>
      <c r="AB467" s="477">
        <v>0</v>
      </c>
      <c r="AC467" s="477">
        <v>0</v>
      </c>
      <c r="AD467" s="477">
        <v>0</v>
      </c>
      <c r="AE467" s="477">
        <v>0</v>
      </c>
      <c r="AF467" s="477">
        <v>0</v>
      </c>
      <c r="AG467" s="477">
        <v>0</v>
      </c>
      <c r="AH467" s="477">
        <v>0</v>
      </c>
      <c r="AI467" s="477">
        <v>0</v>
      </c>
      <c r="AJ467" s="477">
        <v>0</v>
      </c>
      <c r="AK467" s="477">
        <v>0</v>
      </c>
      <c r="AL467" s="477">
        <v>0</v>
      </c>
      <c r="AM467" s="477">
        <v>0</v>
      </c>
      <c r="AN467" s="477">
        <v>0</v>
      </c>
      <c r="AO467" s="477">
        <v>0</v>
      </c>
      <c r="AP467" s="477">
        <v>0</v>
      </c>
      <c r="AQ467" s="433">
        <v>0</v>
      </c>
    </row>
    <row r="468" spans="2:43" ht="19.95" hidden="1" customHeight="1" x14ac:dyDescent="0.45">
      <c r="B468" s="296">
        <v>465</v>
      </c>
      <c r="C468" s="297" t="s">
        <v>1547</v>
      </c>
      <c r="D468" s="297" t="s">
        <v>1548</v>
      </c>
      <c r="E468" s="298" t="s">
        <v>1549</v>
      </c>
      <c r="F468" s="299" t="s">
        <v>7</v>
      </c>
      <c r="G468" s="333">
        <v>0</v>
      </c>
      <c r="H468" s="306"/>
      <c r="I468" s="399">
        <v>0</v>
      </c>
      <c r="J468" s="400">
        <v>0</v>
      </c>
      <c r="K468" s="400">
        <v>0</v>
      </c>
      <c r="L468" s="400">
        <v>0</v>
      </c>
      <c r="M468" s="400">
        <v>0</v>
      </c>
      <c r="N468" s="400">
        <v>0</v>
      </c>
      <c r="O468" s="400">
        <v>0</v>
      </c>
      <c r="P468" s="400">
        <v>0</v>
      </c>
      <c r="Q468" s="400">
        <v>0</v>
      </c>
      <c r="R468" s="400">
        <v>0</v>
      </c>
      <c r="S468" s="400">
        <v>0</v>
      </c>
      <c r="T468" s="400">
        <v>0</v>
      </c>
      <c r="U468" s="400">
        <v>0</v>
      </c>
      <c r="V468" s="400">
        <v>0</v>
      </c>
      <c r="W468" s="400">
        <v>0</v>
      </c>
      <c r="X468" s="400">
        <v>0</v>
      </c>
      <c r="Y468" s="400">
        <v>0</v>
      </c>
      <c r="Z468" s="400">
        <v>0</v>
      </c>
      <c r="AA468" s="400">
        <v>0</v>
      </c>
      <c r="AB468" s="400">
        <v>0</v>
      </c>
      <c r="AC468" s="400">
        <v>0</v>
      </c>
      <c r="AD468" s="400">
        <v>0</v>
      </c>
      <c r="AE468" s="400">
        <v>0</v>
      </c>
      <c r="AF468" s="400">
        <v>0</v>
      </c>
      <c r="AG468" s="400">
        <v>0</v>
      </c>
      <c r="AH468" s="400">
        <v>0</v>
      </c>
      <c r="AI468" s="400">
        <v>0</v>
      </c>
      <c r="AJ468" s="400">
        <v>0</v>
      </c>
      <c r="AK468" s="400">
        <v>0</v>
      </c>
      <c r="AL468" s="400">
        <v>0</v>
      </c>
      <c r="AM468" s="400">
        <v>0</v>
      </c>
      <c r="AN468" s="400">
        <v>0</v>
      </c>
      <c r="AO468" s="400">
        <v>0</v>
      </c>
      <c r="AP468" s="400">
        <v>0</v>
      </c>
      <c r="AQ468" s="401">
        <v>0</v>
      </c>
    </row>
    <row r="469" spans="2:43" ht="19.95" hidden="1" customHeight="1" x14ac:dyDescent="0.45">
      <c r="B469" s="296">
        <v>466</v>
      </c>
      <c r="C469" s="297" t="s">
        <v>1550</v>
      </c>
      <c r="D469" s="297" t="s">
        <v>1551</v>
      </c>
      <c r="E469" s="298" t="s">
        <v>1552</v>
      </c>
      <c r="F469" s="299" t="s">
        <v>7</v>
      </c>
      <c r="G469" s="333">
        <v>0</v>
      </c>
      <c r="H469" s="306"/>
      <c r="I469" s="399">
        <v>0</v>
      </c>
      <c r="J469" s="400">
        <v>0</v>
      </c>
      <c r="K469" s="400">
        <v>0</v>
      </c>
      <c r="L469" s="400">
        <v>0</v>
      </c>
      <c r="M469" s="400">
        <v>0</v>
      </c>
      <c r="N469" s="400">
        <v>0</v>
      </c>
      <c r="O469" s="400">
        <v>0</v>
      </c>
      <c r="P469" s="400">
        <v>0</v>
      </c>
      <c r="Q469" s="400">
        <v>0</v>
      </c>
      <c r="R469" s="400">
        <v>0</v>
      </c>
      <c r="S469" s="400">
        <v>0</v>
      </c>
      <c r="T469" s="400">
        <v>0</v>
      </c>
      <c r="U469" s="400">
        <v>0</v>
      </c>
      <c r="V469" s="400">
        <v>0</v>
      </c>
      <c r="W469" s="400">
        <v>0</v>
      </c>
      <c r="X469" s="400">
        <v>0</v>
      </c>
      <c r="Y469" s="400">
        <v>0</v>
      </c>
      <c r="Z469" s="400">
        <v>0</v>
      </c>
      <c r="AA469" s="400">
        <v>0</v>
      </c>
      <c r="AB469" s="400">
        <v>0</v>
      </c>
      <c r="AC469" s="400">
        <v>0</v>
      </c>
      <c r="AD469" s="400">
        <v>0</v>
      </c>
      <c r="AE469" s="400">
        <v>0</v>
      </c>
      <c r="AF469" s="400">
        <v>0</v>
      </c>
      <c r="AG469" s="400">
        <v>0</v>
      </c>
      <c r="AH469" s="400">
        <v>0</v>
      </c>
      <c r="AI469" s="400">
        <v>0</v>
      </c>
      <c r="AJ469" s="400">
        <v>0</v>
      </c>
      <c r="AK469" s="400">
        <v>0</v>
      </c>
      <c r="AL469" s="400">
        <v>0</v>
      </c>
      <c r="AM469" s="400">
        <v>0</v>
      </c>
      <c r="AN469" s="400">
        <v>0</v>
      </c>
      <c r="AO469" s="400">
        <v>0</v>
      </c>
      <c r="AP469" s="400">
        <v>0</v>
      </c>
      <c r="AQ469" s="401">
        <v>0</v>
      </c>
    </row>
    <row r="470" spans="2:43" ht="19.95" hidden="1" customHeight="1" x14ac:dyDescent="0.45">
      <c r="B470" s="296">
        <v>467</v>
      </c>
      <c r="C470" s="297" t="s">
        <v>1553</v>
      </c>
      <c r="D470" s="297" t="s">
        <v>1554</v>
      </c>
      <c r="E470" s="298" t="s">
        <v>1555</v>
      </c>
      <c r="F470" s="299" t="s">
        <v>7</v>
      </c>
      <c r="G470" s="333">
        <v>0</v>
      </c>
      <c r="H470" s="306"/>
      <c r="I470" s="399">
        <v>0</v>
      </c>
      <c r="J470" s="400">
        <v>0</v>
      </c>
      <c r="K470" s="400">
        <v>0</v>
      </c>
      <c r="L470" s="400">
        <v>0</v>
      </c>
      <c r="M470" s="400">
        <v>0</v>
      </c>
      <c r="N470" s="400">
        <v>0</v>
      </c>
      <c r="O470" s="400">
        <v>0</v>
      </c>
      <c r="P470" s="400">
        <v>0</v>
      </c>
      <c r="Q470" s="400">
        <v>0</v>
      </c>
      <c r="R470" s="400">
        <v>0</v>
      </c>
      <c r="S470" s="400">
        <v>0</v>
      </c>
      <c r="T470" s="400">
        <v>0</v>
      </c>
      <c r="U470" s="400">
        <v>0</v>
      </c>
      <c r="V470" s="400">
        <v>0</v>
      </c>
      <c r="W470" s="400">
        <v>0</v>
      </c>
      <c r="X470" s="400">
        <v>0</v>
      </c>
      <c r="Y470" s="400">
        <v>0</v>
      </c>
      <c r="Z470" s="400">
        <v>0</v>
      </c>
      <c r="AA470" s="400">
        <v>0</v>
      </c>
      <c r="AB470" s="400">
        <v>0</v>
      </c>
      <c r="AC470" s="400">
        <v>0</v>
      </c>
      <c r="AD470" s="400">
        <v>0</v>
      </c>
      <c r="AE470" s="400">
        <v>0</v>
      </c>
      <c r="AF470" s="400">
        <v>0</v>
      </c>
      <c r="AG470" s="400">
        <v>0</v>
      </c>
      <c r="AH470" s="400">
        <v>0</v>
      </c>
      <c r="AI470" s="400">
        <v>0</v>
      </c>
      <c r="AJ470" s="400">
        <v>0</v>
      </c>
      <c r="AK470" s="400">
        <v>0</v>
      </c>
      <c r="AL470" s="400">
        <v>0</v>
      </c>
      <c r="AM470" s="400">
        <v>0</v>
      </c>
      <c r="AN470" s="400">
        <v>0</v>
      </c>
      <c r="AO470" s="400">
        <v>0</v>
      </c>
      <c r="AP470" s="400">
        <v>0</v>
      </c>
      <c r="AQ470" s="401">
        <v>0</v>
      </c>
    </row>
    <row r="471" spans="2:43" ht="19.95" hidden="1" customHeight="1" x14ac:dyDescent="0.45">
      <c r="B471" s="296">
        <v>468</v>
      </c>
      <c r="C471" s="297" t="s">
        <v>1556</v>
      </c>
      <c r="D471" s="297" t="s">
        <v>1557</v>
      </c>
      <c r="E471" s="298" t="s">
        <v>1558</v>
      </c>
      <c r="F471" s="299" t="s">
        <v>7</v>
      </c>
      <c r="G471" s="379">
        <v>0</v>
      </c>
      <c r="H471" s="301"/>
      <c r="I471" s="386">
        <v>0</v>
      </c>
      <c r="J471" s="387">
        <v>0</v>
      </c>
      <c r="K471" s="387">
        <v>0</v>
      </c>
      <c r="L471" s="387">
        <v>0</v>
      </c>
      <c r="M471" s="387">
        <v>0</v>
      </c>
      <c r="N471" s="387">
        <v>0</v>
      </c>
      <c r="O471" s="387">
        <v>0</v>
      </c>
      <c r="P471" s="387">
        <v>0</v>
      </c>
      <c r="Q471" s="387">
        <v>0</v>
      </c>
      <c r="R471" s="387">
        <v>0</v>
      </c>
      <c r="S471" s="387">
        <v>0</v>
      </c>
      <c r="T471" s="387">
        <v>0</v>
      </c>
      <c r="U471" s="387">
        <v>0</v>
      </c>
      <c r="V471" s="387">
        <v>0</v>
      </c>
      <c r="W471" s="387">
        <v>0</v>
      </c>
      <c r="X471" s="387">
        <v>0</v>
      </c>
      <c r="Y471" s="387">
        <v>0</v>
      </c>
      <c r="Z471" s="387">
        <v>0</v>
      </c>
      <c r="AA471" s="387">
        <v>0</v>
      </c>
      <c r="AB471" s="387">
        <v>0</v>
      </c>
      <c r="AC471" s="387">
        <v>0</v>
      </c>
      <c r="AD471" s="387">
        <v>0</v>
      </c>
      <c r="AE471" s="387">
        <v>0</v>
      </c>
      <c r="AF471" s="387">
        <v>0</v>
      </c>
      <c r="AG471" s="387">
        <v>0</v>
      </c>
      <c r="AH471" s="387">
        <v>0</v>
      </c>
      <c r="AI471" s="387">
        <v>0</v>
      </c>
      <c r="AJ471" s="387">
        <v>0</v>
      </c>
      <c r="AK471" s="387">
        <v>0</v>
      </c>
      <c r="AL471" s="387">
        <v>0</v>
      </c>
      <c r="AM471" s="387">
        <v>0</v>
      </c>
      <c r="AN471" s="387">
        <v>0</v>
      </c>
      <c r="AO471" s="387">
        <v>0</v>
      </c>
      <c r="AP471" s="387">
        <v>0</v>
      </c>
      <c r="AQ471" s="388">
        <v>0</v>
      </c>
    </row>
    <row r="472" spans="2:43" ht="19.95" hidden="1" customHeight="1" x14ac:dyDescent="0.45">
      <c r="B472" s="296">
        <v>469</v>
      </c>
      <c r="C472" s="297" t="s">
        <v>1559</v>
      </c>
      <c r="D472" s="297" t="s">
        <v>1504</v>
      </c>
      <c r="E472" s="298" t="s">
        <v>1560</v>
      </c>
      <c r="F472" s="299"/>
      <c r="G472" s="510">
        <v>1</v>
      </c>
      <c r="H472" s="511"/>
      <c r="I472" s="476">
        <v>1</v>
      </c>
      <c r="J472" s="477">
        <v>1</v>
      </c>
      <c r="K472" s="477">
        <v>1</v>
      </c>
      <c r="L472" s="477">
        <v>1</v>
      </c>
      <c r="M472" s="477">
        <v>1</v>
      </c>
      <c r="N472" s="477">
        <v>1</v>
      </c>
      <c r="O472" s="477">
        <v>1</v>
      </c>
      <c r="P472" s="477">
        <v>1</v>
      </c>
      <c r="Q472" s="477">
        <v>1</v>
      </c>
      <c r="R472" s="477">
        <v>1</v>
      </c>
      <c r="S472" s="477">
        <v>1</v>
      </c>
      <c r="T472" s="477">
        <v>1</v>
      </c>
      <c r="U472" s="477">
        <v>1</v>
      </c>
      <c r="V472" s="477">
        <v>1</v>
      </c>
      <c r="W472" s="477">
        <v>1</v>
      </c>
      <c r="X472" s="477">
        <v>1</v>
      </c>
      <c r="Y472" s="477">
        <v>1</v>
      </c>
      <c r="Z472" s="477">
        <v>1</v>
      </c>
      <c r="AA472" s="477">
        <v>1</v>
      </c>
      <c r="AB472" s="477">
        <v>1</v>
      </c>
      <c r="AC472" s="477">
        <v>1</v>
      </c>
      <c r="AD472" s="477">
        <v>1</v>
      </c>
      <c r="AE472" s="477">
        <v>1</v>
      </c>
      <c r="AF472" s="477">
        <v>1</v>
      </c>
      <c r="AG472" s="477">
        <v>1</v>
      </c>
      <c r="AH472" s="477">
        <v>1</v>
      </c>
      <c r="AI472" s="477">
        <v>1</v>
      </c>
      <c r="AJ472" s="477">
        <v>1</v>
      </c>
      <c r="AK472" s="477">
        <v>1</v>
      </c>
      <c r="AL472" s="477">
        <v>1</v>
      </c>
      <c r="AM472" s="477">
        <v>1</v>
      </c>
      <c r="AN472" s="477">
        <v>1</v>
      </c>
      <c r="AO472" s="477">
        <v>1</v>
      </c>
      <c r="AP472" s="477">
        <v>1</v>
      </c>
      <c r="AQ472" s="433">
        <v>1</v>
      </c>
    </row>
    <row r="473" spans="2:43" ht="19.95" hidden="1" customHeight="1" x14ac:dyDescent="0.45">
      <c r="B473" s="296">
        <v>470</v>
      </c>
      <c r="C473" s="297" t="s">
        <v>1561</v>
      </c>
      <c r="D473" s="297" t="s">
        <v>1507</v>
      </c>
      <c r="E473" s="298" t="s">
        <v>1562</v>
      </c>
      <c r="F473" s="299"/>
      <c r="G473" s="510">
        <v>0</v>
      </c>
      <c r="H473" s="511"/>
      <c r="I473" s="476">
        <v>0</v>
      </c>
      <c r="J473" s="477">
        <v>0</v>
      </c>
      <c r="K473" s="477">
        <v>0</v>
      </c>
      <c r="L473" s="477">
        <v>0</v>
      </c>
      <c r="M473" s="477">
        <v>0</v>
      </c>
      <c r="N473" s="477">
        <v>0</v>
      </c>
      <c r="O473" s="477">
        <v>0</v>
      </c>
      <c r="P473" s="477">
        <v>0</v>
      </c>
      <c r="Q473" s="477">
        <v>0</v>
      </c>
      <c r="R473" s="477">
        <v>0</v>
      </c>
      <c r="S473" s="477">
        <v>0</v>
      </c>
      <c r="T473" s="477">
        <v>0</v>
      </c>
      <c r="U473" s="477">
        <v>0</v>
      </c>
      <c r="V473" s="477">
        <v>0</v>
      </c>
      <c r="W473" s="477">
        <v>0</v>
      </c>
      <c r="X473" s="477">
        <v>0</v>
      </c>
      <c r="Y473" s="477">
        <v>0</v>
      </c>
      <c r="Z473" s="477">
        <v>0</v>
      </c>
      <c r="AA473" s="477">
        <v>0</v>
      </c>
      <c r="AB473" s="477">
        <v>0</v>
      </c>
      <c r="AC473" s="477">
        <v>0</v>
      </c>
      <c r="AD473" s="477">
        <v>0</v>
      </c>
      <c r="AE473" s="477">
        <v>0</v>
      </c>
      <c r="AF473" s="477">
        <v>0</v>
      </c>
      <c r="AG473" s="477">
        <v>0</v>
      </c>
      <c r="AH473" s="477">
        <v>0</v>
      </c>
      <c r="AI473" s="477">
        <v>0</v>
      </c>
      <c r="AJ473" s="477">
        <v>0</v>
      </c>
      <c r="AK473" s="477">
        <v>0</v>
      </c>
      <c r="AL473" s="477">
        <v>0</v>
      </c>
      <c r="AM473" s="477">
        <v>0</v>
      </c>
      <c r="AN473" s="477">
        <v>0</v>
      </c>
      <c r="AO473" s="477">
        <v>0</v>
      </c>
      <c r="AP473" s="477">
        <v>0</v>
      </c>
      <c r="AQ473" s="433">
        <v>0</v>
      </c>
    </row>
    <row r="474" spans="2:43" ht="19.95" hidden="1" customHeight="1" x14ac:dyDescent="0.45">
      <c r="B474" s="296">
        <v>471</v>
      </c>
      <c r="C474" s="297" t="s">
        <v>1563</v>
      </c>
      <c r="D474" s="297" t="s">
        <v>1510</v>
      </c>
      <c r="E474" s="298" t="s">
        <v>1564</v>
      </c>
      <c r="F474" s="299"/>
      <c r="G474" s="510">
        <v>0</v>
      </c>
      <c r="H474" s="511"/>
      <c r="I474" s="476">
        <v>0</v>
      </c>
      <c r="J474" s="477">
        <v>0</v>
      </c>
      <c r="K474" s="477">
        <v>0</v>
      </c>
      <c r="L474" s="477">
        <v>0</v>
      </c>
      <c r="M474" s="477">
        <v>0</v>
      </c>
      <c r="N474" s="477">
        <v>0</v>
      </c>
      <c r="O474" s="477">
        <v>0</v>
      </c>
      <c r="P474" s="477">
        <v>0</v>
      </c>
      <c r="Q474" s="477">
        <v>0</v>
      </c>
      <c r="R474" s="477">
        <v>0</v>
      </c>
      <c r="S474" s="477">
        <v>0</v>
      </c>
      <c r="T474" s="477">
        <v>0</v>
      </c>
      <c r="U474" s="477">
        <v>0</v>
      </c>
      <c r="V474" s="477">
        <v>0</v>
      </c>
      <c r="W474" s="477">
        <v>0</v>
      </c>
      <c r="X474" s="477">
        <v>0</v>
      </c>
      <c r="Y474" s="477">
        <v>0</v>
      </c>
      <c r="Z474" s="477">
        <v>0</v>
      </c>
      <c r="AA474" s="477">
        <v>0</v>
      </c>
      <c r="AB474" s="477">
        <v>0</v>
      </c>
      <c r="AC474" s="477">
        <v>0</v>
      </c>
      <c r="AD474" s="477">
        <v>0</v>
      </c>
      <c r="AE474" s="477">
        <v>0</v>
      </c>
      <c r="AF474" s="477">
        <v>0</v>
      </c>
      <c r="AG474" s="477">
        <v>0</v>
      </c>
      <c r="AH474" s="477">
        <v>0</v>
      </c>
      <c r="AI474" s="477">
        <v>0</v>
      </c>
      <c r="AJ474" s="477">
        <v>0</v>
      </c>
      <c r="AK474" s="477">
        <v>0</v>
      </c>
      <c r="AL474" s="477">
        <v>0</v>
      </c>
      <c r="AM474" s="477">
        <v>0</v>
      </c>
      <c r="AN474" s="477">
        <v>0</v>
      </c>
      <c r="AO474" s="477">
        <v>0</v>
      </c>
      <c r="AP474" s="477">
        <v>0</v>
      </c>
      <c r="AQ474" s="433">
        <v>0</v>
      </c>
    </row>
    <row r="475" spans="2:43" ht="19.95" hidden="1" customHeight="1" x14ac:dyDescent="0.45">
      <c r="B475" s="296">
        <v>472</v>
      </c>
      <c r="C475" s="297" t="s">
        <v>1565</v>
      </c>
      <c r="D475" s="297" t="s">
        <v>1513</v>
      </c>
      <c r="E475" s="298" t="s">
        <v>1566</v>
      </c>
      <c r="F475" s="299"/>
      <c r="G475" s="510">
        <v>0</v>
      </c>
      <c r="H475" s="511"/>
      <c r="I475" s="476">
        <v>0</v>
      </c>
      <c r="J475" s="477">
        <v>0</v>
      </c>
      <c r="K475" s="477">
        <v>0</v>
      </c>
      <c r="L475" s="477">
        <v>0</v>
      </c>
      <c r="M475" s="477">
        <v>0</v>
      </c>
      <c r="N475" s="477">
        <v>0</v>
      </c>
      <c r="O475" s="477">
        <v>0</v>
      </c>
      <c r="P475" s="477">
        <v>0</v>
      </c>
      <c r="Q475" s="477">
        <v>0</v>
      </c>
      <c r="R475" s="477">
        <v>0</v>
      </c>
      <c r="S475" s="477">
        <v>0</v>
      </c>
      <c r="T475" s="477">
        <v>0</v>
      </c>
      <c r="U475" s="477">
        <v>0</v>
      </c>
      <c r="V475" s="477">
        <v>0</v>
      </c>
      <c r="W475" s="477">
        <v>0</v>
      </c>
      <c r="X475" s="477">
        <v>0</v>
      </c>
      <c r="Y475" s="477">
        <v>0</v>
      </c>
      <c r="Z475" s="477">
        <v>0</v>
      </c>
      <c r="AA475" s="477">
        <v>0</v>
      </c>
      <c r="AB475" s="477">
        <v>0</v>
      </c>
      <c r="AC475" s="477">
        <v>0</v>
      </c>
      <c r="AD475" s="477">
        <v>0</v>
      </c>
      <c r="AE475" s="477">
        <v>0</v>
      </c>
      <c r="AF475" s="477">
        <v>0</v>
      </c>
      <c r="AG475" s="477">
        <v>0</v>
      </c>
      <c r="AH475" s="477">
        <v>0</v>
      </c>
      <c r="AI475" s="477">
        <v>0</v>
      </c>
      <c r="AJ475" s="477">
        <v>0</v>
      </c>
      <c r="AK475" s="477">
        <v>0</v>
      </c>
      <c r="AL475" s="477">
        <v>0</v>
      </c>
      <c r="AM475" s="477">
        <v>0</v>
      </c>
      <c r="AN475" s="477">
        <v>0</v>
      </c>
      <c r="AO475" s="477">
        <v>0</v>
      </c>
      <c r="AP475" s="477">
        <v>0</v>
      </c>
      <c r="AQ475" s="433">
        <v>0</v>
      </c>
    </row>
    <row r="476" spans="2:43" ht="19.95" hidden="1" customHeight="1" x14ac:dyDescent="0.45">
      <c r="B476" s="296">
        <v>473</v>
      </c>
      <c r="C476" s="297" t="s">
        <v>1567</v>
      </c>
      <c r="D476" s="297" t="s">
        <v>1516</v>
      </c>
      <c r="E476" s="298" t="s">
        <v>1568</v>
      </c>
      <c r="F476" s="299"/>
      <c r="G476" s="316" t="s">
        <v>1517</v>
      </c>
      <c r="H476" s="306"/>
      <c r="I476" s="281" t="s">
        <v>1517</v>
      </c>
      <c r="J476" s="282" t="s">
        <v>1517</v>
      </c>
      <c r="K476" s="282" t="s">
        <v>1517</v>
      </c>
      <c r="L476" s="282" t="s">
        <v>1517</v>
      </c>
      <c r="M476" s="282" t="s">
        <v>1517</v>
      </c>
      <c r="N476" s="282" t="s">
        <v>1517</v>
      </c>
      <c r="O476" s="282" t="s">
        <v>1517</v>
      </c>
      <c r="P476" s="282" t="s">
        <v>1517</v>
      </c>
      <c r="Q476" s="282" t="s">
        <v>1517</v>
      </c>
      <c r="R476" s="282" t="s">
        <v>1517</v>
      </c>
      <c r="S476" s="282" t="s">
        <v>1517</v>
      </c>
      <c r="T476" s="282" t="s">
        <v>1517</v>
      </c>
      <c r="U476" s="282" t="s">
        <v>1517</v>
      </c>
      <c r="V476" s="282" t="s">
        <v>1517</v>
      </c>
      <c r="W476" s="282" t="s">
        <v>1517</v>
      </c>
      <c r="X476" s="282" t="s">
        <v>1517</v>
      </c>
      <c r="Y476" s="282" t="s">
        <v>1517</v>
      </c>
      <c r="Z476" s="282" t="s">
        <v>1517</v>
      </c>
      <c r="AA476" s="282" t="s">
        <v>1517</v>
      </c>
      <c r="AB476" s="282" t="s">
        <v>1517</v>
      </c>
      <c r="AC476" s="282" t="s">
        <v>1517</v>
      </c>
      <c r="AD476" s="282" t="s">
        <v>1517</v>
      </c>
      <c r="AE476" s="282" t="s">
        <v>1517</v>
      </c>
      <c r="AF476" s="282" t="s">
        <v>1517</v>
      </c>
      <c r="AG476" s="282" t="s">
        <v>1517</v>
      </c>
      <c r="AH476" s="282" t="s">
        <v>1517</v>
      </c>
      <c r="AI476" s="282" t="s">
        <v>1517</v>
      </c>
      <c r="AJ476" s="282" t="s">
        <v>1517</v>
      </c>
      <c r="AK476" s="282" t="s">
        <v>1517</v>
      </c>
      <c r="AL476" s="282" t="s">
        <v>1517</v>
      </c>
      <c r="AM476" s="282" t="s">
        <v>1517</v>
      </c>
      <c r="AN476" s="282" t="s">
        <v>1517</v>
      </c>
      <c r="AO476" s="282" t="s">
        <v>1517</v>
      </c>
      <c r="AP476" s="282" t="s">
        <v>1517</v>
      </c>
      <c r="AQ476" s="283" t="s">
        <v>1517</v>
      </c>
    </row>
    <row r="477" spans="2:43" ht="19.95" hidden="1" customHeight="1" x14ac:dyDescent="0.45">
      <c r="B477" s="296">
        <v>474</v>
      </c>
      <c r="C477" s="297" t="s">
        <v>1569</v>
      </c>
      <c r="D477" s="297" t="s">
        <v>1520</v>
      </c>
      <c r="E477" s="298" t="s">
        <v>1570</v>
      </c>
      <c r="F477" s="299"/>
      <c r="G477" s="316" t="s">
        <v>1521</v>
      </c>
      <c r="H477" s="306"/>
      <c r="I477" s="281" t="s">
        <v>1521</v>
      </c>
      <c r="J477" s="282" t="s">
        <v>1521</v>
      </c>
      <c r="K477" s="282" t="s">
        <v>1521</v>
      </c>
      <c r="L477" s="282" t="s">
        <v>1521</v>
      </c>
      <c r="M477" s="282" t="s">
        <v>1521</v>
      </c>
      <c r="N477" s="282" t="s">
        <v>1521</v>
      </c>
      <c r="O477" s="282" t="s">
        <v>1521</v>
      </c>
      <c r="P477" s="282" t="s">
        <v>1521</v>
      </c>
      <c r="Q477" s="282" t="s">
        <v>1521</v>
      </c>
      <c r="R477" s="282" t="s">
        <v>1521</v>
      </c>
      <c r="S477" s="282" t="s">
        <v>1521</v>
      </c>
      <c r="T477" s="282" t="s">
        <v>1521</v>
      </c>
      <c r="U477" s="282" t="s">
        <v>1521</v>
      </c>
      <c r="V477" s="282" t="s">
        <v>1521</v>
      </c>
      <c r="W477" s="282" t="s">
        <v>1521</v>
      </c>
      <c r="X477" s="282" t="s">
        <v>1521</v>
      </c>
      <c r="Y477" s="282" t="s">
        <v>1521</v>
      </c>
      <c r="Z477" s="282" t="s">
        <v>1521</v>
      </c>
      <c r="AA477" s="282" t="s">
        <v>1521</v>
      </c>
      <c r="AB477" s="282" t="s">
        <v>1521</v>
      </c>
      <c r="AC477" s="282" t="s">
        <v>1521</v>
      </c>
      <c r="AD477" s="282" t="s">
        <v>1521</v>
      </c>
      <c r="AE477" s="282" t="s">
        <v>1521</v>
      </c>
      <c r="AF477" s="282" t="s">
        <v>1521</v>
      </c>
      <c r="AG477" s="282" t="s">
        <v>1521</v>
      </c>
      <c r="AH477" s="282" t="s">
        <v>1521</v>
      </c>
      <c r="AI477" s="282" t="s">
        <v>1521</v>
      </c>
      <c r="AJ477" s="282" t="s">
        <v>1521</v>
      </c>
      <c r="AK477" s="282" t="s">
        <v>1521</v>
      </c>
      <c r="AL477" s="282" t="s">
        <v>1521</v>
      </c>
      <c r="AM477" s="282" t="s">
        <v>1521</v>
      </c>
      <c r="AN477" s="282" t="s">
        <v>1521</v>
      </c>
      <c r="AO477" s="282" t="s">
        <v>1521</v>
      </c>
      <c r="AP477" s="282" t="s">
        <v>1521</v>
      </c>
      <c r="AQ477" s="283" t="s">
        <v>1521</v>
      </c>
    </row>
    <row r="478" spans="2:43" ht="19.95" hidden="1" customHeight="1" x14ac:dyDescent="0.45">
      <c r="B478" s="296">
        <v>475</v>
      </c>
      <c r="C478" s="297" t="s">
        <v>1571</v>
      </c>
      <c r="D478" s="297" t="s">
        <v>1524</v>
      </c>
      <c r="E478" s="298" t="s">
        <v>1572</v>
      </c>
      <c r="F478" s="299" t="s">
        <v>64</v>
      </c>
      <c r="G478" s="510">
        <v>0</v>
      </c>
      <c r="H478" s="511"/>
      <c r="I478" s="476">
        <v>0</v>
      </c>
      <c r="J478" s="477">
        <v>0</v>
      </c>
      <c r="K478" s="477">
        <v>0</v>
      </c>
      <c r="L478" s="477">
        <v>0</v>
      </c>
      <c r="M478" s="477">
        <v>0</v>
      </c>
      <c r="N478" s="477">
        <v>0</v>
      </c>
      <c r="O478" s="477">
        <v>0</v>
      </c>
      <c r="P478" s="477">
        <v>0</v>
      </c>
      <c r="Q478" s="477">
        <v>0</v>
      </c>
      <c r="R478" s="477">
        <v>0</v>
      </c>
      <c r="S478" s="477">
        <v>0</v>
      </c>
      <c r="T478" s="477">
        <v>0</v>
      </c>
      <c r="U478" s="477">
        <v>0</v>
      </c>
      <c r="V478" s="477">
        <v>0</v>
      </c>
      <c r="W478" s="477">
        <v>0</v>
      </c>
      <c r="X478" s="477">
        <v>0</v>
      </c>
      <c r="Y478" s="477">
        <v>0</v>
      </c>
      <c r="Z478" s="477">
        <v>0</v>
      </c>
      <c r="AA478" s="477">
        <v>0</v>
      </c>
      <c r="AB478" s="477">
        <v>0</v>
      </c>
      <c r="AC478" s="477">
        <v>0</v>
      </c>
      <c r="AD478" s="477">
        <v>0</v>
      </c>
      <c r="AE478" s="477">
        <v>0</v>
      </c>
      <c r="AF478" s="477">
        <v>0</v>
      </c>
      <c r="AG478" s="477">
        <v>0</v>
      </c>
      <c r="AH478" s="477">
        <v>0</v>
      </c>
      <c r="AI478" s="477">
        <v>0</v>
      </c>
      <c r="AJ478" s="477">
        <v>0</v>
      </c>
      <c r="AK478" s="477">
        <v>0</v>
      </c>
      <c r="AL478" s="477">
        <v>0</v>
      </c>
      <c r="AM478" s="477">
        <v>0</v>
      </c>
      <c r="AN478" s="477">
        <v>0</v>
      </c>
      <c r="AO478" s="477">
        <v>0</v>
      </c>
      <c r="AP478" s="477">
        <v>0</v>
      </c>
      <c r="AQ478" s="433">
        <v>0</v>
      </c>
    </row>
    <row r="479" spans="2:43" ht="19.95" hidden="1" customHeight="1" x14ac:dyDescent="0.45">
      <c r="B479" s="296">
        <v>476</v>
      </c>
      <c r="C479" s="297" t="s">
        <v>1573</v>
      </c>
      <c r="D479" s="297" t="s">
        <v>1527</v>
      </c>
      <c r="E479" s="298" t="s">
        <v>1574</v>
      </c>
      <c r="F479" s="299" t="s">
        <v>7</v>
      </c>
      <c r="G479" s="510">
        <v>0</v>
      </c>
      <c r="H479" s="511"/>
      <c r="I479" s="476">
        <v>0</v>
      </c>
      <c r="J479" s="477">
        <v>0</v>
      </c>
      <c r="K479" s="477">
        <v>0</v>
      </c>
      <c r="L479" s="477">
        <v>0</v>
      </c>
      <c r="M479" s="477">
        <v>0</v>
      </c>
      <c r="N479" s="477">
        <v>0</v>
      </c>
      <c r="O479" s="477">
        <v>0</v>
      </c>
      <c r="P479" s="477">
        <v>0</v>
      </c>
      <c r="Q479" s="477">
        <v>0</v>
      </c>
      <c r="R479" s="477">
        <v>0</v>
      </c>
      <c r="S479" s="477">
        <v>0</v>
      </c>
      <c r="T479" s="477">
        <v>0</v>
      </c>
      <c r="U479" s="477">
        <v>0</v>
      </c>
      <c r="V479" s="477">
        <v>0</v>
      </c>
      <c r="W479" s="477">
        <v>0</v>
      </c>
      <c r="X479" s="477">
        <v>0</v>
      </c>
      <c r="Y479" s="477">
        <v>0</v>
      </c>
      <c r="Z479" s="477">
        <v>0</v>
      </c>
      <c r="AA479" s="477">
        <v>0</v>
      </c>
      <c r="AB479" s="477">
        <v>0</v>
      </c>
      <c r="AC479" s="477">
        <v>0</v>
      </c>
      <c r="AD479" s="477">
        <v>0</v>
      </c>
      <c r="AE479" s="477">
        <v>0</v>
      </c>
      <c r="AF479" s="477">
        <v>0</v>
      </c>
      <c r="AG479" s="477">
        <v>0</v>
      </c>
      <c r="AH479" s="477">
        <v>0</v>
      </c>
      <c r="AI479" s="477">
        <v>0</v>
      </c>
      <c r="AJ479" s="477">
        <v>0</v>
      </c>
      <c r="AK479" s="477">
        <v>0</v>
      </c>
      <c r="AL479" s="477">
        <v>0</v>
      </c>
      <c r="AM479" s="477">
        <v>0</v>
      </c>
      <c r="AN479" s="477">
        <v>0</v>
      </c>
      <c r="AO479" s="477">
        <v>0</v>
      </c>
      <c r="AP479" s="477">
        <v>0</v>
      </c>
      <c r="AQ479" s="433">
        <v>0</v>
      </c>
    </row>
    <row r="480" spans="2:43" ht="19.95" hidden="1" customHeight="1" x14ac:dyDescent="0.45">
      <c r="B480" s="296">
        <v>477</v>
      </c>
      <c r="C480" s="297" t="s">
        <v>1575</v>
      </c>
      <c r="D480" s="297" t="s">
        <v>1530</v>
      </c>
      <c r="E480" s="298" t="s">
        <v>1576</v>
      </c>
      <c r="F480" s="299"/>
      <c r="G480" s="316" t="s">
        <v>1521</v>
      </c>
      <c r="H480" s="306"/>
      <c r="I480" s="281" t="s">
        <v>1521</v>
      </c>
      <c r="J480" s="282" t="s">
        <v>1521</v>
      </c>
      <c r="K480" s="282" t="s">
        <v>1521</v>
      </c>
      <c r="L480" s="282" t="s">
        <v>1521</v>
      </c>
      <c r="M480" s="282" t="s">
        <v>1521</v>
      </c>
      <c r="N480" s="282" t="s">
        <v>1521</v>
      </c>
      <c r="O480" s="282" t="s">
        <v>1521</v>
      </c>
      <c r="P480" s="282" t="s">
        <v>1521</v>
      </c>
      <c r="Q480" s="282" t="s">
        <v>1521</v>
      </c>
      <c r="R480" s="282" t="s">
        <v>1521</v>
      </c>
      <c r="S480" s="282" t="s">
        <v>1521</v>
      </c>
      <c r="T480" s="282" t="s">
        <v>1521</v>
      </c>
      <c r="U480" s="282" t="s">
        <v>1521</v>
      </c>
      <c r="V480" s="282" t="s">
        <v>1521</v>
      </c>
      <c r="W480" s="282" t="s">
        <v>1521</v>
      </c>
      <c r="X480" s="282" t="s">
        <v>1521</v>
      </c>
      <c r="Y480" s="282" t="s">
        <v>1521</v>
      </c>
      <c r="Z480" s="282" t="s">
        <v>1521</v>
      </c>
      <c r="AA480" s="282" t="s">
        <v>1521</v>
      </c>
      <c r="AB480" s="282" t="s">
        <v>1521</v>
      </c>
      <c r="AC480" s="282" t="s">
        <v>1521</v>
      </c>
      <c r="AD480" s="282" t="s">
        <v>1521</v>
      </c>
      <c r="AE480" s="282" t="s">
        <v>1521</v>
      </c>
      <c r="AF480" s="282" t="s">
        <v>1521</v>
      </c>
      <c r="AG480" s="282" t="s">
        <v>1521</v>
      </c>
      <c r="AH480" s="282" t="s">
        <v>1521</v>
      </c>
      <c r="AI480" s="282" t="s">
        <v>1521</v>
      </c>
      <c r="AJ480" s="282" t="s">
        <v>1521</v>
      </c>
      <c r="AK480" s="282" t="s">
        <v>1521</v>
      </c>
      <c r="AL480" s="282" t="s">
        <v>1521</v>
      </c>
      <c r="AM480" s="282" t="s">
        <v>1521</v>
      </c>
      <c r="AN480" s="282" t="s">
        <v>1521</v>
      </c>
      <c r="AO480" s="282" t="s">
        <v>1521</v>
      </c>
      <c r="AP480" s="282" t="s">
        <v>1521</v>
      </c>
      <c r="AQ480" s="283" t="s">
        <v>1521</v>
      </c>
    </row>
    <row r="481" spans="2:43" ht="19.95" hidden="1" customHeight="1" x14ac:dyDescent="0.45">
      <c r="B481" s="296">
        <v>478</v>
      </c>
      <c r="C481" s="297" t="s">
        <v>1577</v>
      </c>
      <c r="D481" s="297" t="s">
        <v>1533</v>
      </c>
      <c r="E481" s="298" t="s">
        <v>1578</v>
      </c>
      <c r="F481" s="299" t="s">
        <v>64</v>
      </c>
      <c r="G481" s="510">
        <v>0</v>
      </c>
      <c r="H481" s="511"/>
      <c r="I481" s="476">
        <v>0</v>
      </c>
      <c r="J481" s="477">
        <v>0</v>
      </c>
      <c r="K481" s="477">
        <v>0</v>
      </c>
      <c r="L481" s="477">
        <v>0</v>
      </c>
      <c r="M481" s="477">
        <v>0</v>
      </c>
      <c r="N481" s="477">
        <v>0</v>
      </c>
      <c r="O481" s="477">
        <v>0</v>
      </c>
      <c r="P481" s="477">
        <v>0</v>
      </c>
      <c r="Q481" s="477">
        <v>0</v>
      </c>
      <c r="R481" s="477">
        <v>0</v>
      </c>
      <c r="S481" s="477">
        <v>0</v>
      </c>
      <c r="T481" s="477">
        <v>0</v>
      </c>
      <c r="U481" s="477">
        <v>0</v>
      </c>
      <c r="V481" s="477">
        <v>0</v>
      </c>
      <c r="W481" s="477">
        <v>0</v>
      </c>
      <c r="X481" s="477">
        <v>0</v>
      </c>
      <c r="Y481" s="477">
        <v>0</v>
      </c>
      <c r="Z481" s="477">
        <v>0</v>
      </c>
      <c r="AA481" s="477">
        <v>0</v>
      </c>
      <c r="AB481" s="477">
        <v>0</v>
      </c>
      <c r="AC481" s="477">
        <v>0</v>
      </c>
      <c r="AD481" s="477">
        <v>0</v>
      </c>
      <c r="AE481" s="477">
        <v>0</v>
      </c>
      <c r="AF481" s="477">
        <v>0</v>
      </c>
      <c r="AG481" s="477">
        <v>0</v>
      </c>
      <c r="AH481" s="477">
        <v>0</v>
      </c>
      <c r="AI481" s="477">
        <v>0</v>
      </c>
      <c r="AJ481" s="477">
        <v>0</v>
      </c>
      <c r="AK481" s="477">
        <v>0</v>
      </c>
      <c r="AL481" s="477">
        <v>0</v>
      </c>
      <c r="AM481" s="477">
        <v>0</v>
      </c>
      <c r="AN481" s="477">
        <v>0</v>
      </c>
      <c r="AO481" s="477">
        <v>0</v>
      </c>
      <c r="AP481" s="477">
        <v>0</v>
      </c>
      <c r="AQ481" s="433">
        <v>0</v>
      </c>
    </row>
    <row r="482" spans="2:43" ht="19.95" hidden="1" customHeight="1" x14ac:dyDescent="0.45">
      <c r="B482" s="296">
        <v>479</v>
      </c>
      <c r="C482" s="297" t="s">
        <v>1579</v>
      </c>
      <c r="D482" s="297" t="s">
        <v>1536</v>
      </c>
      <c r="E482" s="298" t="s">
        <v>1580</v>
      </c>
      <c r="F482" s="299" t="s">
        <v>7</v>
      </c>
      <c r="G482" s="510">
        <v>0</v>
      </c>
      <c r="H482" s="511"/>
      <c r="I482" s="476">
        <v>0</v>
      </c>
      <c r="J482" s="477">
        <v>0</v>
      </c>
      <c r="K482" s="477">
        <v>0</v>
      </c>
      <c r="L482" s="477">
        <v>0</v>
      </c>
      <c r="M482" s="477">
        <v>0</v>
      </c>
      <c r="N482" s="477">
        <v>0</v>
      </c>
      <c r="O482" s="477">
        <v>0</v>
      </c>
      <c r="P482" s="477">
        <v>0</v>
      </c>
      <c r="Q482" s="477">
        <v>0</v>
      </c>
      <c r="R482" s="477">
        <v>0</v>
      </c>
      <c r="S482" s="477">
        <v>0</v>
      </c>
      <c r="T482" s="477">
        <v>0</v>
      </c>
      <c r="U482" s="477">
        <v>0</v>
      </c>
      <c r="V482" s="477">
        <v>0</v>
      </c>
      <c r="W482" s="477">
        <v>0</v>
      </c>
      <c r="X482" s="477">
        <v>0</v>
      </c>
      <c r="Y482" s="477">
        <v>0</v>
      </c>
      <c r="Z482" s="477">
        <v>0</v>
      </c>
      <c r="AA482" s="477">
        <v>0</v>
      </c>
      <c r="AB482" s="477">
        <v>0</v>
      </c>
      <c r="AC482" s="477">
        <v>0</v>
      </c>
      <c r="AD482" s="477">
        <v>0</v>
      </c>
      <c r="AE482" s="477">
        <v>0</v>
      </c>
      <c r="AF482" s="477">
        <v>0</v>
      </c>
      <c r="AG482" s="477">
        <v>0</v>
      </c>
      <c r="AH482" s="477">
        <v>0</v>
      </c>
      <c r="AI482" s="477">
        <v>0</v>
      </c>
      <c r="AJ482" s="477">
        <v>0</v>
      </c>
      <c r="AK482" s="477">
        <v>0</v>
      </c>
      <c r="AL482" s="477">
        <v>0</v>
      </c>
      <c r="AM482" s="477">
        <v>0</v>
      </c>
      <c r="AN482" s="477">
        <v>0</v>
      </c>
      <c r="AO482" s="477">
        <v>0</v>
      </c>
      <c r="AP482" s="477">
        <v>0</v>
      </c>
      <c r="AQ482" s="433">
        <v>0</v>
      </c>
    </row>
    <row r="483" spans="2:43" ht="19.95" hidden="1" customHeight="1" x14ac:dyDescent="0.45">
      <c r="B483" s="296">
        <v>480</v>
      </c>
      <c r="C483" s="297" t="s">
        <v>1581</v>
      </c>
      <c r="D483" s="297" t="s">
        <v>1539</v>
      </c>
      <c r="E483" s="298" t="s">
        <v>1582</v>
      </c>
      <c r="F483" s="299"/>
      <c r="G483" s="545" t="s">
        <v>1521</v>
      </c>
      <c r="H483" s="546"/>
      <c r="I483" s="281" t="s">
        <v>1521</v>
      </c>
      <c r="J483" s="282" t="s">
        <v>1521</v>
      </c>
      <c r="K483" s="282" t="s">
        <v>1521</v>
      </c>
      <c r="L483" s="282" t="s">
        <v>1521</v>
      </c>
      <c r="M483" s="282" t="s">
        <v>1521</v>
      </c>
      <c r="N483" s="282" t="s">
        <v>1521</v>
      </c>
      <c r="O483" s="282" t="s">
        <v>1521</v>
      </c>
      <c r="P483" s="282" t="s">
        <v>1521</v>
      </c>
      <c r="Q483" s="282" t="s">
        <v>1521</v>
      </c>
      <c r="R483" s="282" t="s">
        <v>1521</v>
      </c>
      <c r="S483" s="282" t="s">
        <v>1521</v>
      </c>
      <c r="T483" s="282" t="s">
        <v>1521</v>
      </c>
      <c r="U483" s="282" t="s">
        <v>1521</v>
      </c>
      <c r="V483" s="282" t="s">
        <v>1521</v>
      </c>
      <c r="W483" s="282" t="s">
        <v>1521</v>
      </c>
      <c r="X483" s="282" t="s">
        <v>1521</v>
      </c>
      <c r="Y483" s="282" t="s">
        <v>1521</v>
      </c>
      <c r="Z483" s="282" t="s">
        <v>1521</v>
      </c>
      <c r="AA483" s="282" t="s">
        <v>1521</v>
      </c>
      <c r="AB483" s="282" t="s">
        <v>1521</v>
      </c>
      <c r="AC483" s="282" t="s">
        <v>1521</v>
      </c>
      <c r="AD483" s="282" t="s">
        <v>1521</v>
      </c>
      <c r="AE483" s="282" t="s">
        <v>1521</v>
      </c>
      <c r="AF483" s="282" t="s">
        <v>1521</v>
      </c>
      <c r="AG483" s="282" t="s">
        <v>1521</v>
      </c>
      <c r="AH483" s="282" t="s">
        <v>1521</v>
      </c>
      <c r="AI483" s="282" t="s">
        <v>1521</v>
      </c>
      <c r="AJ483" s="282" t="s">
        <v>1521</v>
      </c>
      <c r="AK483" s="282" t="s">
        <v>1521</v>
      </c>
      <c r="AL483" s="282" t="s">
        <v>1521</v>
      </c>
      <c r="AM483" s="282" t="s">
        <v>1521</v>
      </c>
      <c r="AN483" s="282" t="s">
        <v>1521</v>
      </c>
      <c r="AO483" s="282" t="s">
        <v>1521</v>
      </c>
      <c r="AP483" s="282" t="s">
        <v>1521</v>
      </c>
      <c r="AQ483" s="283" t="s">
        <v>1521</v>
      </c>
    </row>
    <row r="484" spans="2:43" ht="19.95" hidden="1" customHeight="1" x14ac:dyDescent="0.45">
      <c r="B484" s="296">
        <v>481</v>
      </c>
      <c r="C484" s="297" t="s">
        <v>1583</v>
      </c>
      <c r="D484" s="297" t="s">
        <v>1542</v>
      </c>
      <c r="E484" s="298" t="s">
        <v>1584</v>
      </c>
      <c r="F484" s="299" t="s">
        <v>64</v>
      </c>
      <c r="G484" s="510">
        <v>0</v>
      </c>
      <c r="H484" s="511"/>
      <c r="I484" s="476">
        <v>0</v>
      </c>
      <c r="J484" s="477">
        <v>0</v>
      </c>
      <c r="K484" s="477">
        <v>0</v>
      </c>
      <c r="L484" s="477">
        <v>0</v>
      </c>
      <c r="M484" s="477">
        <v>0</v>
      </c>
      <c r="N484" s="477">
        <v>0</v>
      </c>
      <c r="O484" s="477">
        <v>0</v>
      </c>
      <c r="P484" s="477">
        <v>0</v>
      </c>
      <c r="Q484" s="477">
        <v>0</v>
      </c>
      <c r="R484" s="477">
        <v>0</v>
      </c>
      <c r="S484" s="477">
        <v>0</v>
      </c>
      <c r="T484" s="477">
        <v>0</v>
      </c>
      <c r="U484" s="477">
        <v>0</v>
      </c>
      <c r="V484" s="477">
        <v>0</v>
      </c>
      <c r="W484" s="477">
        <v>0</v>
      </c>
      <c r="X484" s="477">
        <v>0</v>
      </c>
      <c r="Y484" s="477">
        <v>0</v>
      </c>
      <c r="Z484" s="477">
        <v>0</v>
      </c>
      <c r="AA484" s="477">
        <v>0</v>
      </c>
      <c r="AB484" s="477">
        <v>0</v>
      </c>
      <c r="AC484" s="477">
        <v>0</v>
      </c>
      <c r="AD484" s="477">
        <v>0</v>
      </c>
      <c r="AE484" s="477">
        <v>0</v>
      </c>
      <c r="AF484" s="477">
        <v>0</v>
      </c>
      <c r="AG484" s="477">
        <v>0</v>
      </c>
      <c r="AH484" s="477">
        <v>0</v>
      </c>
      <c r="AI484" s="477">
        <v>0</v>
      </c>
      <c r="AJ484" s="477">
        <v>0</v>
      </c>
      <c r="AK484" s="477">
        <v>0</v>
      </c>
      <c r="AL484" s="477">
        <v>0</v>
      </c>
      <c r="AM484" s="477">
        <v>0</v>
      </c>
      <c r="AN484" s="477">
        <v>0</v>
      </c>
      <c r="AO484" s="477">
        <v>0</v>
      </c>
      <c r="AP484" s="477">
        <v>0</v>
      </c>
      <c r="AQ484" s="433">
        <v>0</v>
      </c>
    </row>
    <row r="485" spans="2:43" ht="19.95" hidden="1" customHeight="1" x14ac:dyDescent="0.45">
      <c r="B485" s="296">
        <v>482</v>
      </c>
      <c r="C485" s="297" t="s">
        <v>1585</v>
      </c>
      <c r="D485" s="297" t="s">
        <v>1545</v>
      </c>
      <c r="E485" s="298" t="s">
        <v>1586</v>
      </c>
      <c r="F485" s="299" t="s">
        <v>7</v>
      </c>
      <c r="G485" s="510">
        <v>0</v>
      </c>
      <c r="H485" s="511"/>
      <c r="I485" s="476">
        <v>0</v>
      </c>
      <c r="J485" s="477">
        <v>0</v>
      </c>
      <c r="K485" s="477">
        <v>0</v>
      </c>
      <c r="L485" s="477">
        <v>0</v>
      </c>
      <c r="M485" s="477">
        <v>0</v>
      </c>
      <c r="N485" s="477">
        <v>0</v>
      </c>
      <c r="O485" s="477">
        <v>0</v>
      </c>
      <c r="P485" s="477">
        <v>0</v>
      </c>
      <c r="Q485" s="477">
        <v>0</v>
      </c>
      <c r="R485" s="477">
        <v>0</v>
      </c>
      <c r="S485" s="477">
        <v>0</v>
      </c>
      <c r="T485" s="477">
        <v>0</v>
      </c>
      <c r="U485" s="477">
        <v>0</v>
      </c>
      <c r="V485" s="477">
        <v>0</v>
      </c>
      <c r="W485" s="477">
        <v>0</v>
      </c>
      <c r="X485" s="477">
        <v>0</v>
      </c>
      <c r="Y485" s="477">
        <v>0</v>
      </c>
      <c r="Z485" s="477">
        <v>0</v>
      </c>
      <c r="AA485" s="477">
        <v>0</v>
      </c>
      <c r="AB485" s="477">
        <v>0</v>
      </c>
      <c r="AC485" s="477">
        <v>0</v>
      </c>
      <c r="AD485" s="477">
        <v>0</v>
      </c>
      <c r="AE485" s="477">
        <v>0</v>
      </c>
      <c r="AF485" s="477">
        <v>0</v>
      </c>
      <c r="AG485" s="477">
        <v>0</v>
      </c>
      <c r="AH485" s="477">
        <v>0</v>
      </c>
      <c r="AI485" s="477">
        <v>0</v>
      </c>
      <c r="AJ485" s="477">
        <v>0</v>
      </c>
      <c r="AK485" s="477">
        <v>0</v>
      </c>
      <c r="AL485" s="477">
        <v>0</v>
      </c>
      <c r="AM485" s="477">
        <v>0</v>
      </c>
      <c r="AN485" s="477">
        <v>0</v>
      </c>
      <c r="AO485" s="477">
        <v>0</v>
      </c>
      <c r="AP485" s="477">
        <v>0</v>
      </c>
      <c r="AQ485" s="433">
        <v>0</v>
      </c>
    </row>
    <row r="486" spans="2:43" ht="19.95" hidden="1" customHeight="1" x14ac:dyDescent="0.45">
      <c r="B486" s="296">
        <v>483</v>
      </c>
      <c r="C486" s="297" t="s">
        <v>1587</v>
      </c>
      <c r="D486" s="297" t="s">
        <v>1548</v>
      </c>
      <c r="E486" s="298" t="s">
        <v>1588</v>
      </c>
      <c r="F486" s="299" t="s">
        <v>7</v>
      </c>
      <c r="G486" s="333">
        <v>0</v>
      </c>
      <c r="H486" s="306"/>
      <c r="I486" s="399">
        <v>0</v>
      </c>
      <c r="J486" s="400">
        <v>0</v>
      </c>
      <c r="K486" s="400">
        <v>0</v>
      </c>
      <c r="L486" s="400">
        <v>0</v>
      </c>
      <c r="M486" s="400">
        <v>0</v>
      </c>
      <c r="N486" s="400">
        <v>0</v>
      </c>
      <c r="O486" s="400">
        <v>0</v>
      </c>
      <c r="P486" s="400">
        <v>0</v>
      </c>
      <c r="Q486" s="400">
        <v>0</v>
      </c>
      <c r="R486" s="400">
        <v>0</v>
      </c>
      <c r="S486" s="400">
        <v>0</v>
      </c>
      <c r="T486" s="400">
        <v>0</v>
      </c>
      <c r="U486" s="400">
        <v>0</v>
      </c>
      <c r="V486" s="400">
        <v>0</v>
      </c>
      <c r="W486" s="400">
        <v>0</v>
      </c>
      <c r="X486" s="400">
        <v>0</v>
      </c>
      <c r="Y486" s="400">
        <v>0</v>
      </c>
      <c r="Z486" s="400">
        <v>0</v>
      </c>
      <c r="AA486" s="400">
        <v>0</v>
      </c>
      <c r="AB486" s="400">
        <v>0</v>
      </c>
      <c r="AC486" s="400">
        <v>0</v>
      </c>
      <c r="AD486" s="400">
        <v>0</v>
      </c>
      <c r="AE486" s="400">
        <v>0</v>
      </c>
      <c r="AF486" s="400">
        <v>0</v>
      </c>
      <c r="AG486" s="400">
        <v>0</v>
      </c>
      <c r="AH486" s="400">
        <v>0</v>
      </c>
      <c r="AI486" s="400">
        <v>0</v>
      </c>
      <c r="AJ486" s="400">
        <v>0</v>
      </c>
      <c r="AK486" s="400">
        <v>0</v>
      </c>
      <c r="AL486" s="400">
        <v>0</v>
      </c>
      <c r="AM486" s="400">
        <v>0</v>
      </c>
      <c r="AN486" s="400">
        <v>0</v>
      </c>
      <c r="AO486" s="400">
        <v>0</v>
      </c>
      <c r="AP486" s="400">
        <v>0</v>
      </c>
      <c r="AQ486" s="401">
        <v>0</v>
      </c>
    </row>
    <row r="487" spans="2:43" ht="19.95" hidden="1" customHeight="1" x14ac:dyDescent="0.45">
      <c r="B487" s="296">
        <v>484</v>
      </c>
      <c r="C487" s="297" t="s">
        <v>1589</v>
      </c>
      <c r="D487" s="297" t="s">
        <v>1551</v>
      </c>
      <c r="E487" s="298" t="s">
        <v>1590</v>
      </c>
      <c r="F487" s="299" t="s">
        <v>7</v>
      </c>
      <c r="G487" s="333">
        <v>0</v>
      </c>
      <c r="H487" s="306"/>
      <c r="I487" s="399">
        <v>0</v>
      </c>
      <c r="J487" s="400">
        <v>0</v>
      </c>
      <c r="K487" s="400">
        <v>0</v>
      </c>
      <c r="L487" s="400">
        <v>0</v>
      </c>
      <c r="M487" s="400">
        <v>0</v>
      </c>
      <c r="N487" s="400">
        <v>0</v>
      </c>
      <c r="O487" s="400">
        <v>0</v>
      </c>
      <c r="P487" s="400">
        <v>0</v>
      </c>
      <c r="Q487" s="400">
        <v>0</v>
      </c>
      <c r="R487" s="400">
        <v>0</v>
      </c>
      <c r="S487" s="400">
        <v>0</v>
      </c>
      <c r="T487" s="400">
        <v>0</v>
      </c>
      <c r="U487" s="400">
        <v>0</v>
      </c>
      <c r="V487" s="400">
        <v>0</v>
      </c>
      <c r="W487" s="400">
        <v>0</v>
      </c>
      <c r="X487" s="400">
        <v>0</v>
      </c>
      <c r="Y487" s="400">
        <v>0</v>
      </c>
      <c r="Z487" s="400">
        <v>0</v>
      </c>
      <c r="AA487" s="400">
        <v>0</v>
      </c>
      <c r="AB487" s="400">
        <v>0</v>
      </c>
      <c r="AC487" s="400">
        <v>0</v>
      </c>
      <c r="AD487" s="400">
        <v>0</v>
      </c>
      <c r="AE487" s="400">
        <v>0</v>
      </c>
      <c r="AF487" s="400">
        <v>0</v>
      </c>
      <c r="AG487" s="400">
        <v>0</v>
      </c>
      <c r="AH487" s="400">
        <v>0</v>
      </c>
      <c r="AI487" s="400">
        <v>0</v>
      </c>
      <c r="AJ487" s="400">
        <v>0</v>
      </c>
      <c r="AK487" s="400">
        <v>0</v>
      </c>
      <c r="AL487" s="400">
        <v>0</v>
      </c>
      <c r="AM487" s="400">
        <v>0</v>
      </c>
      <c r="AN487" s="400">
        <v>0</v>
      </c>
      <c r="AO487" s="400">
        <v>0</v>
      </c>
      <c r="AP487" s="400">
        <v>0</v>
      </c>
      <c r="AQ487" s="401">
        <v>0</v>
      </c>
    </row>
    <row r="488" spans="2:43" ht="19.95" hidden="1" customHeight="1" x14ac:dyDescent="0.45">
      <c r="B488" s="296">
        <v>485</v>
      </c>
      <c r="C488" s="297" t="s">
        <v>1591</v>
      </c>
      <c r="D488" s="297" t="s">
        <v>1554</v>
      </c>
      <c r="E488" s="298" t="s">
        <v>1592</v>
      </c>
      <c r="F488" s="299" t="s">
        <v>7</v>
      </c>
      <c r="G488" s="333">
        <v>0</v>
      </c>
      <c r="H488" s="306"/>
      <c r="I488" s="399">
        <v>0</v>
      </c>
      <c r="J488" s="400">
        <v>0</v>
      </c>
      <c r="K488" s="400">
        <v>0</v>
      </c>
      <c r="L488" s="400">
        <v>0</v>
      </c>
      <c r="M488" s="400">
        <v>0</v>
      </c>
      <c r="N488" s="400">
        <v>0</v>
      </c>
      <c r="O488" s="400">
        <v>0</v>
      </c>
      <c r="P488" s="400">
        <v>0</v>
      </c>
      <c r="Q488" s="400">
        <v>0</v>
      </c>
      <c r="R488" s="400">
        <v>0</v>
      </c>
      <c r="S488" s="400">
        <v>0</v>
      </c>
      <c r="T488" s="400">
        <v>0</v>
      </c>
      <c r="U488" s="400">
        <v>0</v>
      </c>
      <c r="V488" s="400">
        <v>0</v>
      </c>
      <c r="W488" s="400">
        <v>0</v>
      </c>
      <c r="X488" s="400">
        <v>0</v>
      </c>
      <c r="Y488" s="400">
        <v>0</v>
      </c>
      <c r="Z488" s="400">
        <v>0</v>
      </c>
      <c r="AA488" s="400">
        <v>0</v>
      </c>
      <c r="AB488" s="400">
        <v>0</v>
      </c>
      <c r="AC488" s="400">
        <v>0</v>
      </c>
      <c r="AD488" s="400">
        <v>0</v>
      </c>
      <c r="AE488" s="400">
        <v>0</v>
      </c>
      <c r="AF488" s="400">
        <v>0</v>
      </c>
      <c r="AG488" s="400">
        <v>0</v>
      </c>
      <c r="AH488" s="400">
        <v>0</v>
      </c>
      <c r="AI488" s="400">
        <v>0</v>
      </c>
      <c r="AJ488" s="400">
        <v>0</v>
      </c>
      <c r="AK488" s="400">
        <v>0</v>
      </c>
      <c r="AL488" s="400">
        <v>0</v>
      </c>
      <c r="AM488" s="400">
        <v>0</v>
      </c>
      <c r="AN488" s="400">
        <v>0</v>
      </c>
      <c r="AO488" s="400">
        <v>0</v>
      </c>
      <c r="AP488" s="400">
        <v>0</v>
      </c>
      <c r="AQ488" s="401">
        <v>0</v>
      </c>
    </row>
    <row r="489" spans="2:43" ht="19.95" hidden="1" customHeight="1" x14ac:dyDescent="0.45">
      <c r="B489" s="296">
        <v>486</v>
      </c>
      <c r="C489" s="297" t="s">
        <v>1593</v>
      </c>
      <c r="D489" s="297" t="s">
        <v>1557</v>
      </c>
      <c r="E489" s="298" t="s">
        <v>1558</v>
      </c>
      <c r="F489" s="299" t="s">
        <v>7</v>
      </c>
      <c r="G489" s="379">
        <v>0</v>
      </c>
      <c r="H489" s="301"/>
      <c r="I489" s="386">
        <v>0</v>
      </c>
      <c r="J489" s="387">
        <v>0</v>
      </c>
      <c r="K489" s="387">
        <v>0</v>
      </c>
      <c r="L489" s="387">
        <v>0</v>
      </c>
      <c r="M489" s="387">
        <v>0</v>
      </c>
      <c r="N489" s="387">
        <v>0</v>
      </c>
      <c r="O489" s="387">
        <v>0</v>
      </c>
      <c r="P489" s="387">
        <v>0</v>
      </c>
      <c r="Q489" s="387">
        <v>0</v>
      </c>
      <c r="R489" s="387">
        <v>0</v>
      </c>
      <c r="S489" s="387">
        <v>0</v>
      </c>
      <c r="T489" s="387">
        <v>0</v>
      </c>
      <c r="U489" s="387">
        <v>0</v>
      </c>
      <c r="V489" s="387">
        <v>0</v>
      </c>
      <c r="W489" s="387">
        <v>0</v>
      </c>
      <c r="X489" s="387">
        <v>0</v>
      </c>
      <c r="Y489" s="387">
        <v>0</v>
      </c>
      <c r="Z489" s="387">
        <v>0</v>
      </c>
      <c r="AA489" s="387">
        <v>0</v>
      </c>
      <c r="AB489" s="387">
        <v>0</v>
      </c>
      <c r="AC489" s="387">
        <v>0</v>
      </c>
      <c r="AD489" s="387">
        <v>0</v>
      </c>
      <c r="AE489" s="387">
        <v>0</v>
      </c>
      <c r="AF489" s="387">
        <v>0</v>
      </c>
      <c r="AG489" s="387">
        <v>0</v>
      </c>
      <c r="AH489" s="387">
        <v>0</v>
      </c>
      <c r="AI489" s="387">
        <v>0</v>
      </c>
      <c r="AJ489" s="387">
        <v>0</v>
      </c>
      <c r="AK489" s="387">
        <v>0</v>
      </c>
      <c r="AL489" s="387">
        <v>0</v>
      </c>
      <c r="AM489" s="387">
        <v>0</v>
      </c>
      <c r="AN489" s="387">
        <v>0</v>
      </c>
      <c r="AO489" s="387">
        <v>0</v>
      </c>
      <c r="AP489" s="387">
        <v>0</v>
      </c>
      <c r="AQ489" s="388">
        <v>0</v>
      </c>
    </row>
    <row r="490" spans="2:43" ht="19.95" hidden="1" customHeight="1" x14ac:dyDescent="0.45">
      <c r="B490" s="296">
        <v>487</v>
      </c>
      <c r="C490" s="297" t="s">
        <v>1594</v>
      </c>
      <c r="D490" s="297" t="s">
        <v>1595</v>
      </c>
      <c r="E490" s="298" t="s">
        <v>1596</v>
      </c>
      <c r="F490" s="299"/>
      <c r="G490" s="316" t="s">
        <v>61</v>
      </c>
      <c r="H490" s="306"/>
      <c r="I490" s="281" t="s">
        <v>61</v>
      </c>
      <c r="J490" s="282" t="s">
        <v>61</v>
      </c>
      <c r="K490" s="282" t="s">
        <v>61</v>
      </c>
      <c r="L490" s="282" t="s">
        <v>61</v>
      </c>
      <c r="M490" s="282" t="s">
        <v>61</v>
      </c>
      <c r="N490" s="282" t="s">
        <v>61</v>
      </c>
      <c r="O490" s="282" t="s">
        <v>61</v>
      </c>
      <c r="P490" s="282" t="s">
        <v>61</v>
      </c>
      <c r="Q490" s="282" t="s">
        <v>61</v>
      </c>
      <c r="R490" s="282" t="s">
        <v>61</v>
      </c>
      <c r="S490" s="282" t="s">
        <v>61</v>
      </c>
      <c r="T490" s="282" t="s">
        <v>61</v>
      </c>
      <c r="U490" s="282" t="s">
        <v>61</v>
      </c>
      <c r="V490" s="282" t="s">
        <v>61</v>
      </c>
      <c r="W490" s="282" t="s">
        <v>61</v>
      </c>
      <c r="X490" s="282" t="s">
        <v>61</v>
      </c>
      <c r="Y490" s="282" t="s">
        <v>61</v>
      </c>
      <c r="Z490" s="282" t="s">
        <v>61</v>
      </c>
      <c r="AA490" s="282" t="s">
        <v>61</v>
      </c>
      <c r="AB490" s="282" t="s">
        <v>61</v>
      </c>
      <c r="AC490" s="282" t="s">
        <v>61</v>
      </c>
      <c r="AD490" s="282" t="s">
        <v>61</v>
      </c>
      <c r="AE490" s="282" t="s">
        <v>61</v>
      </c>
      <c r="AF490" s="282" t="s">
        <v>61</v>
      </c>
      <c r="AG490" s="282" t="s">
        <v>61</v>
      </c>
      <c r="AH490" s="282" t="s">
        <v>61</v>
      </c>
      <c r="AI490" s="282" t="s">
        <v>61</v>
      </c>
      <c r="AJ490" s="282" t="s">
        <v>61</v>
      </c>
      <c r="AK490" s="282" t="s">
        <v>61</v>
      </c>
      <c r="AL490" s="282" t="s">
        <v>61</v>
      </c>
      <c r="AM490" s="282" t="s">
        <v>61</v>
      </c>
      <c r="AN490" s="282" t="s">
        <v>61</v>
      </c>
      <c r="AO490" s="282" t="s">
        <v>61</v>
      </c>
      <c r="AP490" s="282" t="s">
        <v>61</v>
      </c>
      <c r="AQ490" s="283" t="s">
        <v>61</v>
      </c>
    </row>
    <row r="491" spans="2:43" ht="19.95" hidden="1" customHeight="1" x14ac:dyDescent="0.45">
      <c r="B491" s="296">
        <v>488</v>
      </c>
      <c r="C491" s="297" t="s">
        <v>1597</v>
      </c>
      <c r="D491" s="297" t="s">
        <v>1504</v>
      </c>
      <c r="E491" s="298" t="s">
        <v>1598</v>
      </c>
      <c r="F491" s="299"/>
      <c r="G491" s="510">
        <v>0</v>
      </c>
      <c r="H491" s="306"/>
      <c r="I491" s="281">
        <v>0</v>
      </c>
      <c r="J491" s="282">
        <v>0</v>
      </c>
      <c r="K491" s="282">
        <v>0</v>
      </c>
      <c r="L491" s="282">
        <v>0</v>
      </c>
      <c r="M491" s="282">
        <v>0</v>
      </c>
      <c r="N491" s="282">
        <v>0</v>
      </c>
      <c r="O491" s="282">
        <v>0</v>
      </c>
      <c r="P491" s="282">
        <v>0</v>
      </c>
      <c r="Q491" s="282">
        <v>0</v>
      </c>
      <c r="R491" s="282">
        <v>0</v>
      </c>
      <c r="S491" s="282">
        <v>0</v>
      </c>
      <c r="T491" s="282">
        <v>0</v>
      </c>
      <c r="U491" s="282">
        <v>0</v>
      </c>
      <c r="V491" s="282">
        <v>0</v>
      </c>
      <c r="W491" s="282">
        <v>0</v>
      </c>
      <c r="X491" s="282">
        <v>0</v>
      </c>
      <c r="Y491" s="282">
        <v>0</v>
      </c>
      <c r="Z491" s="282">
        <v>0</v>
      </c>
      <c r="AA491" s="282">
        <v>0</v>
      </c>
      <c r="AB491" s="282">
        <v>0</v>
      </c>
      <c r="AC491" s="282">
        <v>0</v>
      </c>
      <c r="AD491" s="282">
        <v>0</v>
      </c>
      <c r="AE491" s="282">
        <v>0</v>
      </c>
      <c r="AF491" s="282">
        <v>0</v>
      </c>
      <c r="AG491" s="282">
        <v>0</v>
      </c>
      <c r="AH491" s="282">
        <v>0</v>
      </c>
      <c r="AI491" s="282">
        <v>0</v>
      </c>
      <c r="AJ491" s="282">
        <v>0</v>
      </c>
      <c r="AK491" s="282">
        <v>0</v>
      </c>
      <c r="AL491" s="282">
        <v>0</v>
      </c>
      <c r="AM491" s="282">
        <v>0</v>
      </c>
      <c r="AN491" s="282">
        <v>0</v>
      </c>
      <c r="AO491" s="282">
        <v>0</v>
      </c>
      <c r="AP491" s="282">
        <v>0</v>
      </c>
      <c r="AQ491" s="283">
        <v>0</v>
      </c>
    </row>
    <row r="492" spans="2:43" ht="19.95" hidden="1" customHeight="1" x14ac:dyDescent="0.45">
      <c r="B492" s="296">
        <v>489</v>
      </c>
      <c r="C492" s="297" t="s">
        <v>1599</v>
      </c>
      <c r="D492" s="297" t="s">
        <v>1507</v>
      </c>
      <c r="E492" s="298" t="s">
        <v>1600</v>
      </c>
      <c r="F492" s="299"/>
      <c r="G492" s="510">
        <v>0</v>
      </c>
      <c r="H492" s="306"/>
      <c r="I492" s="281">
        <v>0</v>
      </c>
      <c r="J492" s="282">
        <v>0</v>
      </c>
      <c r="K492" s="282">
        <v>0</v>
      </c>
      <c r="L492" s="282">
        <v>0</v>
      </c>
      <c r="M492" s="282">
        <v>0</v>
      </c>
      <c r="N492" s="282">
        <v>0</v>
      </c>
      <c r="O492" s="282">
        <v>0</v>
      </c>
      <c r="P492" s="282">
        <v>0</v>
      </c>
      <c r="Q492" s="282">
        <v>0</v>
      </c>
      <c r="R492" s="282">
        <v>0</v>
      </c>
      <c r="S492" s="282">
        <v>0</v>
      </c>
      <c r="T492" s="282">
        <v>0</v>
      </c>
      <c r="U492" s="282">
        <v>0</v>
      </c>
      <c r="V492" s="282">
        <v>0</v>
      </c>
      <c r="W492" s="282">
        <v>0</v>
      </c>
      <c r="X492" s="282">
        <v>0</v>
      </c>
      <c r="Y492" s="282">
        <v>0</v>
      </c>
      <c r="Z492" s="282">
        <v>0</v>
      </c>
      <c r="AA492" s="282">
        <v>0</v>
      </c>
      <c r="AB492" s="282">
        <v>0</v>
      </c>
      <c r="AC492" s="282">
        <v>0</v>
      </c>
      <c r="AD492" s="282">
        <v>0</v>
      </c>
      <c r="AE492" s="282">
        <v>0</v>
      </c>
      <c r="AF492" s="282">
        <v>0</v>
      </c>
      <c r="AG492" s="282">
        <v>0</v>
      </c>
      <c r="AH492" s="282">
        <v>0</v>
      </c>
      <c r="AI492" s="282">
        <v>0</v>
      </c>
      <c r="AJ492" s="282">
        <v>0</v>
      </c>
      <c r="AK492" s="282">
        <v>0</v>
      </c>
      <c r="AL492" s="282">
        <v>0</v>
      </c>
      <c r="AM492" s="282">
        <v>0</v>
      </c>
      <c r="AN492" s="282">
        <v>0</v>
      </c>
      <c r="AO492" s="282">
        <v>0</v>
      </c>
      <c r="AP492" s="282">
        <v>0</v>
      </c>
      <c r="AQ492" s="283">
        <v>0</v>
      </c>
    </row>
    <row r="493" spans="2:43" ht="19.95" hidden="1" customHeight="1" x14ac:dyDescent="0.45">
      <c r="B493" s="296">
        <v>490</v>
      </c>
      <c r="C493" s="297" t="s">
        <v>1601</v>
      </c>
      <c r="D493" s="297" t="s">
        <v>1510</v>
      </c>
      <c r="E493" s="298" t="s">
        <v>1602</v>
      </c>
      <c r="F493" s="299"/>
      <c r="G493" s="510">
        <v>1</v>
      </c>
      <c r="H493" s="306"/>
      <c r="I493" s="281">
        <v>1</v>
      </c>
      <c r="J493" s="282">
        <v>1</v>
      </c>
      <c r="K493" s="282">
        <v>1</v>
      </c>
      <c r="L493" s="282">
        <v>1</v>
      </c>
      <c r="M493" s="282">
        <v>1</v>
      </c>
      <c r="N493" s="282">
        <v>1</v>
      </c>
      <c r="O493" s="282">
        <v>1</v>
      </c>
      <c r="P493" s="282">
        <v>1</v>
      </c>
      <c r="Q493" s="282">
        <v>1</v>
      </c>
      <c r="R493" s="282">
        <v>1</v>
      </c>
      <c r="S493" s="282">
        <v>1</v>
      </c>
      <c r="T493" s="282">
        <v>1</v>
      </c>
      <c r="U493" s="282">
        <v>1</v>
      </c>
      <c r="V493" s="282">
        <v>1</v>
      </c>
      <c r="W493" s="282">
        <v>1</v>
      </c>
      <c r="X493" s="282">
        <v>1</v>
      </c>
      <c r="Y493" s="282">
        <v>1</v>
      </c>
      <c r="Z493" s="282">
        <v>1</v>
      </c>
      <c r="AA493" s="282">
        <v>1</v>
      </c>
      <c r="AB493" s="282">
        <v>1</v>
      </c>
      <c r="AC493" s="282">
        <v>1</v>
      </c>
      <c r="AD493" s="282">
        <v>1</v>
      </c>
      <c r="AE493" s="282">
        <v>1</v>
      </c>
      <c r="AF493" s="282">
        <v>1</v>
      </c>
      <c r="AG493" s="282">
        <v>1</v>
      </c>
      <c r="AH493" s="282">
        <v>1</v>
      </c>
      <c r="AI493" s="282">
        <v>1</v>
      </c>
      <c r="AJ493" s="282">
        <v>1</v>
      </c>
      <c r="AK493" s="282">
        <v>1</v>
      </c>
      <c r="AL493" s="282">
        <v>1</v>
      </c>
      <c r="AM493" s="282">
        <v>1</v>
      </c>
      <c r="AN493" s="282">
        <v>1</v>
      </c>
      <c r="AO493" s="282">
        <v>1</v>
      </c>
      <c r="AP493" s="282">
        <v>1</v>
      </c>
      <c r="AQ493" s="283">
        <v>1</v>
      </c>
    </row>
    <row r="494" spans="2:43" ht="19.95" hidden="1" customHeight="1" x14ac:dyDescent="0.45">
      <c r="B494" s="296">
        <v>491</v>
      </c>
      <c r="C494" s="297" t="s">
        <v>1603</v>
      </c>
      <c r="D494" s="297" t="s">
        <v>1513</v>
      </c>
      <c r="E494" s="298" t="s">
        <v>1604</v>
      </c>
      <c r="F494" s="299"/>
      <c r="G494" s="510">
        <v>0</v>
      </c>
      <c r="H494" s="306"/>
      <c r="I494" s="281">
        <v>0</v>
      </c>
      <c r="J494" s="282">
        <v>0</v>
      </c>
      <c r="K494" s="282">
        <v>0</v>
      </c>
      <c r="L494" s="282">
        <v>0</v>
      </c>
      <c r="M494" s="282">
        <v>0</v>
      </c>
      <c r="N494" s="282">
        <v>0</v>
      </c>
      <c r="O494" s="282">
        <v>0</v>
      </c>
      <c r="P494" s="282">
        <v>0</v>
      </c>
      <c r="Q494" s="282">
        <v>0</v>
      </c>
      <c r="R494" s="282">
        <v>0</v>
      </c>
      <c r="S494" s="282">
        <v>0</v>
      </c>
      <c r="T494" s="282">
        <v>0</v>
      </c>
      <c r="U494" s="282">
        <v>0</v>
      </c>
      <c r="V494" s="282">
        <v>0</v>
      </c>
      <c r="W494" s="282">
        <v>0</v>
      </c>
      <c r="X494" s="282">
        <v>0</v>
      </c>
      <c r="Y494" s="282">
        <v>0</v>
      </c>
      <c r="Z494" s="282">
        <v>0</v>
      </c>
      <c r="AA494" s="282">
        <v>0</v>
      </c>
      <c r="AB494" s="282">
        <v>0</v>
      </c>
      <c r="AC494" s="282">
        <v>0</v>
      </c>
      <c r="AD494" s="282">
        <v>0</v>
      </c>
      <c r="AE494" s="282">
        <v>0</v>
      </c>
      <c r="AF494" s="282">
        <v>0</v>
      </c>
      <c r="AG494" s="282">
        <v>0</v>
      </c>
      <c r="AH494" s="282">
        <v>0</v>
      </c>
      <c r="AI494" s="282">
        <v>0</v>
      </c>
      <c r="AJ494" s="282">
        <v>0</v>
      </c>
      <c r="AK494" s="282">
        <v>0</v>
      </c>
      <c r="AL494" s="282">
        <v>0</v>
      </c>
      <c r="AM494" s="282">
        <v>0</v>
      </c>
      <c r="AN494" s="282">
        <v>0</v>
      </c>
      <c r="AO494" s="282">
        <v>0</v>
      </c>
      <c r="AP494" s="282">
        <v>0</v>
      </c>
      <c r="AQ494" s="283">
        <v>0</v>
      </c>
    </row>
    <row r="495" spans="2:43" ht="19.95" hidden="1" customHeight="1" x14ac:dyDescent="0.45">
      <c r="B495" s="296">
        <v>492</v>
      </c>
      <c r="C495" s="297" t="s">
        <v>1605</v>
      </c>
      <c r="D495" s="297" t="s">
        <v>1516</v>
      </c>
      <c r="E495" s="298" t="s">
        <v>1607</v>
      </c>
      <c r="F495" s="299"/>
      <c r="G495" s="316" t="s">
        <v>1606</v>
      </c>
      <c r="H495" s="306"/>
      <c r="I495" s="281" t="s">
        <v>1606</v>
      </c>
      <c r="J495" s="282" t="s">
        <v>1606</v>
      </c>
      <c r="K495" s="282" t="s">
        <v>1606</v>
      </c>
      <c r="L495" s="282" t="s">
        <v>1606</v>
      </c>
      <c r="M495" s="282" t="s">
        <v>1606</v>
      </c>
      <c r="N495" s="282" t="s">
        <v>1606</v>
      </c>
      <c r="O495" s="282" t="s">
        <v>1606</v>
      </c>
      <c r="P495" s="282" t="s">
        <v>1606</v>
      </c>
      <c r="Q495" s="282" t="s">
        <v>1606</v>
      </c>
      <c r="R495" s="282" t="s">
        <v>1606</v>
      </c>
      <c r="S495" s="282" t="s">
        <v>1606</v>
      </c>
      <c r="T495" s="282" t="s">
        <v>1606</v>
      </c>
      <c r="U495" s="282" t="s">
        <v>1606</v>
      </c>
      <c r="V495" s="282" t="s">
        <v>1606</v>
      </c>
      <c r="W495" s="282" t="s">
        <v>1606</v>
      </c>
      <c r="X495" s="282" t="s">
        <v>1606</v>
      </c>
      <c r="Y495" s="282" t="s">
        <v>1606</v>
      </c>
      <c r="Z495" s="282" t="s">
        <v>1606</v>
      </c>
      <c r="AA495" s="282" t="s">
        <v>1606</v>
      </c>
      <c r="AB495" s="282" t="s">
        <v>1606</v>
      </c>
      <c r="AC495" s="282" t="s">
        <v>1606</v>
      </c>
      <c r="AD495" s="282" t="s">
        <v>1606</v>
      </c>
      <c r="AE495" s="282" t="s">
        <v>1606</v>
      </c>
      <c r="AF495" s="282" t="s">
        <v>1606</v>
      </c>
      <c r="AG495" s="282" t="s">
        <v>1606</v>
      </c>
      <c r="AH495" s="282" t="s">
        <v>1606</v>
      </c>
      <c r="AI495" s="282" t="s">
        <v>1606</v>
      </c>
      <c r="AJ495" s="282" t="s">
        <v>1606</v>
      </c>
      <c r="AK495" s="282" t="s">
        <v>1606</v>
      </c>
      <c r="AL495" s="282" t="s">
        <v>1606</v>
      </c>
      <c r="AM495" s="282" t="s">
        <v>1606</v>
      </c>
      <c r="AN495" s="282" t="s">
        <v>1606</v>
      </c>
      <c r="AO495" s="282" t="s">
        <v>1606</v>
      </c>
      <c r="AP495" s="282" t="s">
        <v>1606</v>
      </c>
      <c r="AQ495" s="283" t="s">
        <v>1606</v>
      </c>
    </row>
    <row r="496" spans="2:43" ht="19.95" hidden="1" customHeight="1" x14ac:dyDescent="0.45">
      <c r="B496" s="296">
        <v>493</v>
      </c>
      <c r="C496" s="297" t="s">
        <v>1608</v>
      </c>
      <c r="D496" s="297" t="s">
        <v>1520</v>
      </c>
      <c r="E496" s="298" t="s">
        <v>1609</v>
      </c>
      <c r="F496" s="299"/>
      <c r="G496" s="316" t="s">
        <v>1521</v>
      </c>
      <c r="H496" s="306"/>
      <c r="I496" s="281" t="s">
        <v>1521</v>
      </c>
      <c r="J496" s="282" t="s">
        <v>1521</v>
      </c>
      <c r="K496" s="282" t="s">
        <v>1521</v>
      </c>
      <c r="L496" s="282" t="s">
        <v>1521</v>
      </c>
      <c r="M496" s="282" t="s">
        <v>1521</v>
      </c>
      <c r="N496" s="282" t="s">
        <v>1521</v>
      </c>
      <c r="O496" s="282" t="s">
        <v>1521</v>
      </c>
      <c r="P496" s="282" t="s">
        <v>1521</v>
      </c>
      <c r="Q496" s="282" t="s">
        <v>1521</v>
      </c>
      <c r="R496" s="282" t="s">
        <v>1521</v>
      </c>
      <c r="S496" s="282" t="s">
        <v>1521</v>
      </c>
      <c r="T496" s="282" t="s">
        <v>1521</v>
      </c>
      <c r="U496" s="282" t="s">
        <v>1521</v>
      </c>
      <c r="V496" s="282" t="s">
        <v>1521</v>
      </c>
      <c r="W496" s="282" t="s">
        <v>1521</v>
      </c>
      <c r="X496" s="282" t="s">
        <v>1521</v>
      </c>
      <c r="Y496" s="282" t="s">
        <v>1521</v>
      </c>
      <c r="Z496" s="282" t="s">
        <v>1521</v>
      </c>
      <c r="AA496" s="282" t="s">
        <v>1521</v>
      </c>
      <c r="AB496" s="282" t="s">
        <v>1521</v>
      </c>
      <c r="AC496" s="282" t="s">
        <v>1521</v>
      </c>
      <c r="AD496" s="282" t="s">
        <v>1521</v>
      </c>
      <c r="AE496" s="282" t="s">
        <v>1521</v>
      </c>
      <c r="AF496" s="282" t="s">
        <v>1521</v>
      </c>
      <c r="AG496" s="282" t="s">
        <v>1521</v>
      </c>
      <c r="AH496" s="282" t="s">
        <v>1521</v>
      </c>
      <c r="AI496" s="282" t="s">
        <v>1521</v>
      </c>
      <c r="AJ496" s="282" t="s">
        <v>1521</v>
      </c>
      <c r="AK496" s="282" t="s">
        <v>1521</v>
      </c>
      <c r="AL496" s="282" t="s">
        <v>1521</v>
      </c>
      <c r="AM496" s="282" t="s">
        <v>1521</v>
      </c>
      <c r="AN496" s="282" t="s">
        <v>1521</v>
      </c>
      <c r="AO496" s="282" t="s">
        <v>1521</v>
      </c>
      <c r="AP496" s="282" t="s">
        <v>1521</v>
      </c>
      <c r="AQ496" s="283" t="s">
        <v>1521</v>
      </c>
    </row>
    <row r="497" spans="2:43" ht="19.95" hidden="1" customHeight="1" x14ac:dyDescent="0.45">
      <c r="B497" s="296">
        <v>494</v>
      </c>
      <c r="C497" s="297" t="s">
        <v>1610</v>
      </c>
      <c r="D497" s="297" t="s">
        <v>1524</v>
      </c>
      <c r="E497" s="298" t="s">
        <v>1611</v>
      </c>
      <c r="F497" s="299" t="s">
        <v>64</v>
      </c>
      <c r="G497" s="510">
        <v>0</v>
      </c>
      <c r="H497" s="511"/>
      <c r="I497" s="476">
        <v>0</v>
      </c>
      <c r="J497" s="477">
        <v>0</v>
      </c>
      <c r="K497" s="477">
        <v>0</v>
      </c>
      <c r="L497" s="477">
        <v>0</v>
      </c>
      <c r="M497" s="477">
        <v>0</v>
      </c>
      <c r="N497" s="477">
        <v>0</v>
      </c>
      <c r="O497" s="477">
        <v>0</v>
      </c>
      <c r="P497" s="477">
        <v>0</v>
      </c>
      <c r="Q497" s="477">
        <v>0</v>
      </c>
      <c r="R497" s="477">
        <v>0</v>
      </c>
      <c r="S497" s="477">
        <v>0</v>
      </c>
      <c r="T497" s="477">
        <v>0</v>
      </c>
      <c r="U497" s="477">
        <v>0</v>
      </c>
      <c r="V497" s="477">
        <v>0</v>
      </c>
      <c r="W497" s="477">
        <v>0</v>
      </c>
      <c r="X497" s="477">
        <v>0</v>
      </c>
      <c r="Y497" s="477">
        <v>0</v>
      </c>
      <c r="Z497" s="477">
        <v>0</v>
      </c>
      <c r="AA497" s="477">
        <v>0</v>
      </c>
      <c r="AB497" s="477">
        <v>0</v>
      </c>
      <c r="AC497" s="477">
        <v>0</v>
      </c>
      <c r="AD497" s="477">
        <v>0</v>
      </c>
      <c r="AE497" s="477">
        <v>0</v>
      </c>
      <c r="AF497" s="477">
        <v>0</v>
      </c>
      <c r="AG497" s="477">
        <v>0</v>
      </c>
      <c r="AH497" s="477">
        <v>0</v>
      </c>
      <c r="AI497" s="477">
        <v>0</v>
      </c>
      <c r="AJ497" s="477">
        <v>0</v>
      </c>
      <c r="AK497" s="477">
        <v>0</v>
      </c>
      <c r="AL497" s="477">
        <v>0</v>
      </c>
      <c r="AM497" s="477">
        <v>0</v>
      </c>
      <c r="AN497" s="477">
        <v>0</v>
      </c>
      <c r="AO497" s="477">
        <v>0</v>
      </c>
      <c r="AP497" s="477">
        <v>0</v>
      </c>
      <c r="AQ497" s="433">
        <v>0</v>
      </c>
    </row>
    <row r="498" spans="2:43" ht="19.95" hidden="1" customHeight="1" x14ac:dyDescent="0.45">
      <c r="B498" s="296">
        <v>495</v>
      </c>
      <c r="C498" s="297" t="s">
        <v>1612</v>
      </c>
      <c r="D498" s="297" t="s">
        <v>1527</v>
      </c>
      <c r="E498" s="298" t="s">
        <v>1613</v>
      </c>
      <c r="F498" s="299" t="s">
        <v>7</v>
      </c>
      <c r="G498" s="510">
        <v>0</v>
      </c>
      <c r="H498" s="511"/>
      <c r="I498" s="476">
        <v>0</v>
      </c>
      <c r="J498" s="477">
        <v>0</v>
      </c>
      <c r="K498" s="477">
        <v>0</v>
      </c>
      <c r="L498" s="477">
        <v>0</v>
      </c>
      <c r="M498" s="477">
        <v>0</v>
      </c>
      <c r="N498" s="477">
        <v>0</v>
      </c>
      <c r="O498" s="477">
        <v>0</v>
      </c>
      <c r="P498" s="477">
        <v>0</v>
      </c>
      <c r="Q498" s="477">
        <v>0</v>
      </c>
      <c r="R498" s="477">
        <v>0</v>
      </c>
      <c r="S498" s="477">
        <v>0</v>
      </c>
      <c r="T498" s="477">
        <v>0</v>
      </c>
      <c r="U498" s="477">
        <v>0</v>
      </c>
      <c r="V498" s="477">
        <v>0</v>
      </c>
      <c r="W498" s="477">
        <v>0</v>
      </c>
      <c r="X498" s="477">
        <v>0</v>
      </c>
      <c r="Y498" s="477">
        <v>0</v>
      </c>
      <c r="Z498" s="477">
        <v>0</v>
      </c>
      <c r="AA498" s="477">
        <v>0</v>
      </c>
      <c r="AB498" s="477">
        <v>0</v>
      </c>
      <c r="AC498" s="477">
        <v>0</v>
      </c>
      <c r="AD498" s="477">
        <v>0</v>
      </c>
      <c r="AE498" s="477">
        <v>0</v>
      </c>
      <c r="AF498" s="477">
        <v>0</v>
      </c>
      <c r="AG498" s="477">
        <v>0</v>
      </c>
      <c r="AH498" s="477">
        <v>0</v>
      </c>
      <c r="AI498" s="477">
        <v>0</v>
      </c>
      <c r="AJ498" s="477">
        <v>0</v>
      </c>
      <c r="AK498" s="477">
        <v>0</v>
      </c>
      <c r="AL498" s="477">
        <v>0</v>
      </c>
      <c r="AM498" s="477">
        <v>0</v>
      </c>
      <c r="AN498" s="477">
        <v>0</v>
      </c>
      <c r="AO498" s="477">
        <v>0</v>
      </c>
      <c r="AP498" s="477">
        <v>0</v>
      </c>
      <c r="AQ498" s="433">
        <v>0</v>
      </c>
    </row>
    <row r="499" spans="2:43" ht="19.95" hidden="1" customHeight="1" x14ac:dyDescent="0.45">
      <c r="B499" s="296">
        <v>496</v>
      </c>
      <c r="C499" s="297" t="s">
        <v>1614</v>
      </c>
      <c r="D499" s="297" t="s">
        <v>1530</v>
      </c>
      <c r="E499" s="298" t="s">
        <v>1615</v>
      </c>
      <c r="F499" s="299"/>
      <c r="G499" s="316" t="s">
        <v>1521</v>
      </c>
      <c r="H499" s="306"/>
      <c r="I499" s="281" t="s">
        <v>1521</v>
      </c>
      <c r="J499" s="282" t="s">
        <v>1521</v>
      </c>
      <c r="K499" s="282" t="s">
        <v>1521</v>
      </c>
      <c r="L499" s="282" t="s">
        <v>1521</v>
      </c>
      <c r="M499" s="282" t="s">
        <v>1521</v>
      </c>
      <c r="N499" s="282" t="s">
        <v>1521</v>
      </c>
      <c r="O499" s="282" t="s">
        <v>1521</v>
      </c>
      <c r="P499" s="282" t="s">
        <v>1521</v>
      </c>
      <c r="Q499" s="282" t="s">
        <v>1521</v>
      </c>
      <c r="R499" s="282" t="s">
        <v>1521</v>
      </c>
      <c r="S499" s="282" t="s">
        <v>1521</v>
      </c>
      <c r="T499" s="282" t="s">
        <v>1521</v>
      </c>
      <c r="U499" s="282" t="s">
        <v>1521</v>
      </c>
      <c r="V499" s="282" t="s">
        <v>1521</v>
      </c>
      <c r="W499" s="282" t="s">
        <v>1521</v>
      </c>
      <c r="X499" s="282" t="s">
        <v>1521</v>
      </c>
      <c r="Y499" s="282" t="s">
        <v>1521</v>
      </c>
      <c r="Z499" s="282" t="s">
        <v>1521</v>
      </c>
      <c r="AA499" s="282" t="s">
        <v>1521</v>
      </c>
      <c r="AB499" s="282" t="s">
        <v>1521</v>
      </c>
      <c r="AC499" s="282" t="s">
        <v>1521</v>
      </c>
      <c r="AD499" s="282" t="s">
        <v>1521</v>
      </c>
      <c r="AE499" s="282" t="s">
        <v>1521</v>
      </c>
      <c r="AF499" s="282" t="s">
        <v>1521</v>
      </c>
      <c r="AG499" s="282" t="s">
        <v>1521</v>
      </c>
      <c r="AH499" s="282" t="s">
        <v>1521</v>
      </c>
      <c r="AI499" s="282" t="s">
        <v>1521</v>
      </c>
      <c r="AJ499" s="282" t="s">
        <v>1521</v>
      </c>
      <c r="AK499" s="282" t="s">
        <v>1521</v>
      </c>
      <c r="AL499" s="282" t="s">
        <v>1521</v>
      </c>
      <c r="AM499" s="282" t="s">
        <v>1521</v>
      </c>
      <c r="AN499" s="282" t="s">
        <v>1521</v>
      </c>
      <c r="AO499" s="282" t="s">
        <v>1521</v>
      </c>
      <c r="AP499" s="282" t="s">
        <v>1521</v>
      </c>
      <c r="AQ499" s="283" t="s">
        <v>1521</v>
      </c>
    </row>
    <row r="500" spans="2:43" ht="19.95" hidden="1" customHeight="1" x14ac:dyDescent="0.45">
      <c r="B500" s="296">
        <v>497</v>
      </c>
      <c r="C500" s="297" t="s">
        <v>1616</v>
      </c>
      <c r="D500" s="297" t="s">
        <v>1533</v>
      </c>
      <c r="E500" s="298" t="s">
        <v>1617</v>
      </c>
      <c r="F500" s="299" t="s">
        <v>64</v>
      </c>
      <c r="G500" s="510">
        <v>0</v>
      </c>
      <c r="H500" s="511"/>
      <c r="I500" s="476">
        <v>0</v>
      </c>
      <c r="J500" s="477">
        <v>0</v>
      </c>
      <c r="K500" s="477">
        <v>0</v>
      </c>
      <c r="L500" s="477">
        <v>0</v>
      </c>
      <c r="M500" s="477">
        <v>0</v>
      </c>
      <c r="N500" s="477">
        <v>0</v>
      </c>
      <c r="O500" s="477">
        <v>0</v>
      </c>
      <c r="P500" s="477">
        <v>0</v>
      </c>
      <c r="Q500" s="477">
        <v>0</v>
      </c>
      <c r="R500" s="477">
        <v>0</v>
      </c>
      <c r="S500" s="477">
        <v>0</v>
      </c>
      <c r="T500" s="477">
        <v>0</v>
      </c>
      <c r="U500" s="477">
        <v>0</v>
      </c>
      <c r="V500" s="477">
        <v>0</v>
      </c>
      <c r="W500" s="477">
        <v>0</v>
      </c>
      <c r="X500" s="477">
        <v>0</v>
      </c>
      <c r="Y500" s="477">
        <v>0</v>
      </c>
      <c r="Z500" s="477">
        <v>0</v>
      </c>
      <c r="AA500" s="477">
        <v>0</v>
      </c>
      <c r="AB500" s="477">
        <v>0</v>
      </c>
      <c r="AC500" s="477">
        <v>0</v>
      </c>
      <c r="AD500" s="477">
        <v>0</v>
      </c>
      <c r="AE500" s="477">
        <v>0</v>
      </c>
      <c r="AF500" s="477">
        <v>0</v>
      </c>
      <c r="AG500" s="477">
        <v>0</v>
      </c>
      <c r="AH500" s="477">
        <v>0</v>
      </c>
      <c r="AI500" s="477">
        <v>0</v>
      </c>
      <c r="AJ500" s="477">
        <v>0</v>
      </c>
      <c r="AK500" s="477">
        <v>0</v>
      </c>
      <c r="AL500" s="477">
        <v>0</v>
      </c>
      <c r="AM500" s="477">
        <v>0</v>
      </c>
      <c r="AN500" s="477">
        <v>0</v>
      </c>
      <c r="AO500" s="477">
        <v>0</v>
      </c>
      <c r="AP500" s="477">
        <v>0</v>
      </c>
      <c r="AQ500" s="433">
        <v>0</v>
      </c>
    </row>
    <row r="501" spans="2:43" ht="19.95" hidden="1" customHeight="1" x14ac:dyDescent="0.45">
      <c r="B501" s="296">
        <v>498</v>
      </c>
      <c r="C501" s="297" t="s">
        <v>1618</v>
      </c>
      <c r="D501" s="297" t="s">
        <v>1536</v>
      </c>
      <c r="E501" s="298" t="s">
        <v>1619</v>
      </c>
      <c r="F501" s="299" t="s">
        <v>7</v>
      </c>
      <c r="G501" s="510">
        <v>0</v>
      </c>
      <c r="H501" s="511"/>
      <c r="I501" s="476">
        <v>0</v>
      </c>
      <c r="J501" s="477">
        <v>0</v>
      </c>
      <c r="K501" s="477">
        <v>0</v>
      </c>
      <c r="L501" s="477">
        <v>0</v>
      </c>
      <c r="M501" s="477">
        <v>0</v>
      </c>
      <c r="N501" s="477">
        <v>0</v>
      </c>
      <c r="O501" s="477">
        <v>0</v>
      </c>
      <c r="P501" s="477">
        <v>0</v>
      </c>
      <c r="Q501" s="477">
        <v>0</v>
      </c>
      <c r="R501" s="477">
        <v>0</v>
      </c>
      <c r="S501" s="477">
        <v>0</v>
      </c>
      <c r="T501" s="477">
        <v>0</v>
      </c>
      <c r="U501" s="477">
        <v>0</v>
      </c>
      <c r="V501" s="477">
        <v>0</v>
      </c>
      <c r="W501" s="477">
        <v>0</v>
      </c>
      <c r="X501" s="477">
        <v>0</v>
      </c>
      <c r="Y501" s="477">
        <v>0</v>
      </c>
      <c r="Z501" s="477">
        <v>0</v>
      </c>
      <c r="AA501" s="477">
        <v>0</v>
      </c>
      <c r="AB501" s="477">
        <v>0</v>
      </c>
      <c r="AC501" s="477">
        <v>0</v>
      </c>
      <c r="AD501" s="477">
        <v>0</v>
      </c>
      <c r="AE501" s="477">
        <v>0</v>
      </c>
      <c r="AF501" s="477">
        <v>0</v>
      </c>
      <c r="AG501" s="477">
        <v>0</v>
      </c>
      <c r="AH501" s="477">
        <v>0</v>
      </c>
      <c r="AI501" s="477">
        <v>0</v>
      </c>
      <c r="AJ501" s="477">
        <v>0</v>
      </c>
      <c r="AK501" s="477">
        <v>0</v>
      </c>
      <c r="AL501" s="477">
        <v>0</v>
      </c>
      <c r="AM501" s="477">
        <v>0</v>
      </c>
      <c r="AN501" s="477">
        <v>0</v>
      </c>
      <c r="AO501" s="477">
        <v>0</v>
      </c>
      <c r="AP501" s="477">
        <v>0</v>
      </c>
      <c r="AQ501" s="433">
        <v>0</v>
      </c>
    </row>
    <row r="502" spans="2:43" ht="19.95" hidden="1" customHeight="1" x14ac:dyDescent="0.45">
      <c r="B502" s="296">
        <v>499</v>
      </c>
      <c r="C502" s="297" t="s">
        <v>1620</v>
      </c>
      <c r="D502" s="297" t="s">
        <v>1539</v>
      </c>
      <c r="E502" s="298" t="s">
        <v>1621</v>
      </c>
      <c r="F502" s="299"/>
      <c r="G502" s="316" t="s">
        <v>1521</v>
      </c>
      <c r="H502" s="306"/>
      <c r="I502" s="281" t="s">
        <v>1521</v>
      </c>
      <c r="J502" s="282" t="s">
        <v>1521</v>
      </c>
      <c r="K502" s="282" t="s">
        <v>1521</v>
      </c>
      <c r="L502" s="282" t="s">
        <v>1521</v>
      </c>
      <c r="M502" s="282" t="s">
        <v>1521</v>
      </c>
      <c r="N502" s="282" t="s">
        <v>1521</v>
      </c>
      <c r="O502" s="282" t="s">
        <v>1521</v>
      </c>
      <c r="P502" s="282" t="s">
        <v>1521</v>
      </c>
      <c r="Q502" s="282" t="s">
        <v>1521</v>
      </c>
      <c r="R502" s="282" t="s">
        <v>1521</v>
      </c>
      <c r="S502" s="282" t="s">
        <v>1521</v>
      </c>
      <c r="T502" s="282" t="s">
        <v>1521</v>
      </c>
      <c r="U502" s="282" t="s">
        <v>1521</v>
      </c>
      <c r="V502" s="282" t="s">
        <v>1521</v>
      </c>
      <c r="W502" s="282" t="s">
        <v>1521</v>
      </c>
      <c r="X502" s="282" t="s">
        <v>1521</v>
      </c>
      <c r="Y502" s="282" t="s">
        <v>1521</v>
      </c>
      <c r="Z502" s="282" t="s">
        <v>1521</v>
      </c>
      <c r="AA502" s="282" t="s">
        <v>1521</v>
      </c>
      <c r="AB502" s="282" t="s">
        <v>1521</v>
      </c>
      <c r="AC502" s="282" t="s">
        <v>1521</v>
      </c>
      <c r="AD502" s="282" t="s">
        <v>1521</v>
      </c>
      <c r="AE502" s="282" t="s">
        <v>1521</v>
      </c>
      <c r="AF502" s="282" t="s">
        <v>1521</v>
      </c>
      <c r="AG502" s="282" t="s">
        <v>1521</v>
      </c>
      <c r="AH502" s="282" t="s">
        <v>1521</v>
      </c>
      <c r="AI502" s="282" t="s">
        <v>1521</v>
      </c>
      <c r="AJ502" s="282" t="s">
        <v>1521</v>
      </c>
      <c r="AK502" s="282" t="s">
        <v>1521</v>
      </c>
      <c r="AL502" s="282" t="s">
        <v>1521</v>
      </c>
      <c r="AM502" s="282" t="s">
        <v>1521</v>
      </c>
      <c r="AN502" s="282" t="s">
        <v>1521</v>
      </c>
      <c r="AO502" s="282" t="s">
        <v>1521</v>
      </c>
      <c r="AP502" s="282" t="s">
        <v>1521</v>
      </c>
      <c r="AQ502" s="283" t="s">
        <v>1521</v>
      </c>
    </row>
    <row r="503" spans="2:43" ht="19.95" hidden="1" customHeight="1" x14ac:dyDescent="0.45">
      <c r="B503" s="296">
        <v>500</v>
      </c>
      <c r="C503" s="297" t="s">
        <v>1622</v>
      </c>
      <c r="D503" s="297" t="s">
        <v>1542</v>
      </c>
      <c r="E503" s="298" t="s">
        <v>1623</v>
      </c>
      <c r="F503" s="299" t="s">
        <v>64</v>
      </c>
      <c r="G503" s="510">
        <v>0</v>
      </c>
      <c r="H503" s="511"/>
      <c r="I503" s="476">
        <v>0</v>
      </c>
      <c r="J503" s="477">
        <v>0</v>
      </c>
      <c r="K503" s="477">
        <v>0</v>
      </c>
      <c r="L503" s="477">
        <v>0</v>
      </c>
      <c r="M503" s="477">
        <v>0</v>
      </c>
      <c r="N503" s="477">
        <v>0</v>
      </c>
      <c r="O503" s="477">
        <v>0</v>
      </c>
      <c r="P503" s="477">
        <v>0</v>
      </c>
      <c r="Q503" s="477">
        <v>0</v>
      </c>
      <c r="R503" s="477">
        <v>0</v>
      </c>
      <c r="S503" s="477">
        <v>0</v>
      </c>
      <c r="T503" s="477">
        <v>0</v>
      </c>
      <c r="U503" s="477">
        <v>0</v>
      </c>
      <c r="V503" s="477">
        <v>0</v>
      </c>
      <c r="W503" s="477">
        <v>0</v>
      </c>
      <c r="X503" s="477">
        <v>0</v>
      </c>
      <c r="Y503" s="477">
        <v>0</v>
      </c>
      <c r="Z503" s="477">
        <v>0</v>
      </c>
      <c r="AA503" s="477">
        <v>0</v>
      </c>
      <c r="AB503" s="477">
        <v>0</v>
      </c>
      <c r="AC503" s="477">
        <v>0</v>
      </c>
      <c r="AD503" s="477">
        <v>0</v>
      </c>
      <c r="AE503" s="477">
        <v>0</v>
      </c>
      <c r="AF503" s="477">
        <v>0</v>
      </c>
      <c r="AG503" s="477">
        <v>0</v>
      </c>
      <c r="AH503" s="477">
        <v>0</v>
      </c>
      <c r="AI503" s="477">
        <v>0</v>
      </c>
      <c r="AJ503" s="477">
        <v>0</v>
      </c>
      <c r="AK503" s="477">
        <v>0</v>
      </c>
      <c r="AL503" s="477">
        <v>0</v>
      </c>
      <c r="AM503" s="477">
        <v>0</v>
      </c>
      <c r="AN503" s="477">
        <v>0</v>
      </c>
      <c r="AO503" s="477">
        <v>0</v>
      </c>
      <c r="AP503" s="477">
        <v>0</v>
      </c>
      <c r="AQ503" s="433">
        <v>0</v>
      </c>
    </row>
    <row r="504" spans="2:43" ht="19.95" hidden="1" customHeight="1" x14ac:dyDescent="0.45">
      <c r="B504" s="296">
        <v>501</v>
      </c>
      <c r="C504" s="297" t="s">
        <v>1624</v>
      </c>
      <c r="D504" s="297" t="s">
        <v>1545</v>
      </c>
      <c r="E504" s="298" t="s">
        <v>1625</v>
      </c>
      <c r="F504" s="299" t="s">
        <v>7</v>
      </c>
      <c r="G504" s="510">
        <v>0</v>
      </c>
      <c r="H504" s="511"/>
      <c r="I504" s="476">
        <v>0</v>
      </c>
      <c r="J504" s="477">
        <v>0</v>
      </c>
      <c r="K504" s="477">
        <v>0</v>
      </c>
      <c r="L504" s="477">
        <v>0</v>
      </c>
      <c r="M504" s="477">
        <v>0</v>
      </c>
      <c r="N504" s="477">
        <v>0</v>
      </c>
      <c r="O504" s="477">
        <v>0</v>
      </c>
      <c r="P504" s="477">
        <v>0</v>
      </c>
      <c r="Q504" s="477">
        <v>0</v>
      </c>
      <c r="R504" s="477">
        <v>0</v>
      </c>
      <c r="S504" s="477">
        <v>0</v>
      </c>
      <c r="T504" s="477">
        <v>0</v>
      </c>
      <c r="U504" s="477">
        <v>0</v>
      </c>
      <c r="V504" s="477">
        <v>0</v>
      </c>
      <c r="W504" s="477">
        <v>0</v>
      </c>
      <c r="X504" s="477">
        <v>0</v>
      </c>
      <c r="Y504" s="477">
        <v>0</v>
      </c>
      <c r="Z504" s="477">
        <v>0</v>
      </c>
      <c r="AA504" s="477">
        <v>0</v>
      </c>
      <c r="AB504" s="477">
        <v>0</v>
      </c>
      <c r="AC504" s="477">
        <v>0</v>
      </c>
      <c r="AD504" s="477">
        <v>0</v>
      </c>
      <c r="AE504" s="477">
        <v>0</v>
      </c>
      <c r="AF504" s="477">
        <v>0</v>
      </c>
      <c r="AG504" s="477">
        <v>0</v>
      </c>
      <c r="AH504" s="477">
        <v>0</v>
      </c>
      <c r="AI504" s="477">
        <v>0</v>
      </c>
      <c r="AJ504" s="477">
        <v>0</v>
      </c>
      <c r="AK504" s="477">
        <v>0</v>
      </c>
      <c r="AL504" s="477">
        <v>0</v>
      </c>
      <c r="AM504" s="477">
        <v>0</v>
      </c>
      <c r="AN504" s="477">
        <v>0</v>
      </c>
      <c r="AO504" s="477">
        <v>0</v>
      </c>
      <c r="AP504" s="477">
        <v>0</v>
      </c>
      <c r="AQ504" s="433">
        <v>0</v>
      </c>
    </row>
    <row r="505" spans="2:43" ht="19.95" hidden="1" customHeight="1" x14ac:dyDescent="0.45">
      <c r="B505" s="296">
        <v>502</v>
      </c>
      <c r="C505" s="297" t="s">
        <v>1626</v>
      </c>
      <c r="D505" s="297" t="s">
        <v>1548</v>
      </c>
      <c r="E505" s="298" t="s">
        <v>1627</v>
      </c>
      <c r="F505" s="299" t="s">
        <v>7</v>
      </c>
      <c r="G505" s="333">
        <v>0</v>
      </c>
      <c r="H505" s="306"/>
      <c r="I505" s="399">
        <v>0</v>
      </c>
      <c r="J505" s="400">
        <v>0</v>
      </c>
      <c r="K505" s="400">
        <v>0</v>
      </c>
      <c r="L505" s="400">
        <v>0</v>
      </c>
      <c r="M505" s="400">
        <v>0</v>
      </c>
      <c r="N505" s="400">
        <v>0</v>
      </c>
      <c r="O505" s="400">
        <v>0</v>
      </c>
      <c r="P505" s="400">
        <v>0</v>
      </c>
      <c r="Q505" s="400">
        <v>0</v>
      </c>
      <c r="R505" s="400">
        <v>0</v>
      </c>
      <c r="S505" s="400">
        <v>0</v>
      </c>
      <c r="T505" s="400">
        <v>0</v>
      </c>
      <c r="U505" s="400">
        <v>0</v>
      </c>
      <c r="V505" s="400">
        <v>0</v>
      </c>
      <c r="W505" s="400">
        <v>0</v>
      </c>
      <c r="X505" s="400">
        <v>0</v>
      </c>
      <c r="Y505" s="400">
        <v>0</v>
      </c>
      <c r="Z505" s="400">
        <v>0</v>
      </c>
      <c r="AA505" s="400">
        <v>0</v>
      </c>
      <c r="AB505" s="400">
        <v>0</v>
      </c>
      <c r="AC505" s="400">
        <v>0</v>
      </c>
      <c r="AD505" s="400">
        <v>0</v>
      </c>
      <c r="AE505" s="400">
        <v>0</v>
      </c>
      <c r="AF505" s="400">
        <v>0</v>
      </c>
      <c r="AG505" s="400">
        <v>0</v>
      </c>
      <c r="AH505" s="400">
        <v>0</v>
      </c>
      <c r="AI505" s="400">
        <v>0</v>
      </c>
      <c r="AJ505" s="400">
        <v>0</v>
      </c>
      <c r="AK505" s="400">
        <v>0</v>
      </c>
      <c r="AL505" s="400">
        <v>0</v>
      </c>
      <c r="AM505" s="400">
        <v>0</v>
      </c>
      <c r="AN505" s="400">
        <v>0</v>
      </c>
      <c r="AO505" s="400">
        <v>0</v>
      </c>
      <c r="AP505" s="400">
        <v>0</v>
      </c>
      <c r="AQ505" s="401">
        <v>0</v>
      </c>
    </row>
    <row r="506" spans="2:43" ht="19.95" hidden="1" customHeight="1" x14ac:dyDescent="0.45">
      <c r="B506" s="296">
        <v>503</v>
      </c>
      <c r="C506" s="297" t="s">
        <v>1628</v>
      </c>
      <c r="D506" s="297" t="s">
        <v>1551</v>
      </c>
      <c r="E506" s="298" t="s">
        <v>1629</v>
      </c>
      <c r="F506" s="299" t="s">
        <v>7</v>
      </c>
      <c r="G506" s="333">
        <v>0</v>
      </c>
      <c r="H506" s="306"/>
      <c r="I506" s="399">
        <v>0</v>
      </c>
      <c r="J506" s="400">
        <v>0</v>
      </c>
      <c r="K506" s="400">
        <v>0</v>
      </c>
      <c r="L506" s="400">
        <v>0</v>
      </c>
      <c r="M506" s="400">
        <v>0</v>
      </c>
      <c r="N506" s="400">
        <v>0</v>
      </c>
      <c r="O506" s="400">
        <v>0</v>
      </c>
      <c r="P506" s="400">
        <v>0</v>
      </c>
      <c r="Q506" s="400">
        <v>0</v>
      </c>
      <c r="R506" s="400">
        <v>0</v>
      </c>
      <c r="S506" s="400">
        <v>0</v>
      </c>
      <c r="T506" s="400">
        <v>0</v>
      </c>
      <c r="U506" s="400">
        <v>0</v>
      </c>
      <c r="V506" s="400">
        <v>0</v>
      </c>
      <c r="W506" s="400">
        <v>0</v>
      </c>
      <c r="X506" s="400">
        <v>0</v>
      </c>
      <c r="Y506" s="400">
        <v>0</v>
      </c>
      <c r="Z506" s="400">
        <v>0</v>
      </c>
      <c r="AA506" s="400">
        <v>0</v>
      </c>
      <c r="AB506" s="400">
        <v>0</v>
      </c>
      <c r="AC506" s="400">
        <v>0</v>
      </c>
      <c r="AD506" s="400">
        <v>0</v>
      </c>
      <c r="AE506" s="400">
        <v>0</v>
      </c>
      <c r="AF506" s="400">
        <v>0</v>
      </c>
      <c r="AG506" s="400">
        <v>0</v>
      </c>
      <c r="AH506" s="400">
        <v>0</v>
      </c>
      <c r="AI506" s="400">
        <v>0</v>
      </c>
      <c r="AJ506" s="400">
        <v>0</v>
      </c>
      <c r="AK506" s="400">
        <v>0</v>
      </c>
      <c r="AL506" s="400">
        <v>0</v>
      </c>
      <c r="AM506" s="400">
        <v>0</v>
      </c>
      <c r="AN506" s="400">
        <v>0</v>
      </c>
      <c r="AO506" s="400">
        <v>0</v>
      </c>
      <c r="AP506" s="400">
        <v>0</v>
      </c>
      <c r="AQ506" s="401">
        <v>0</v>
      </c>
    </row>
    <row r="507" spans="2:43" ht="19.95" hidden="1" customHeight="1" x14ac:dyDescent="0.45">
      <c r="B507" s="296">
        <v>504</v>
      </c>
      <c r="C507" s="297" t="s">
        <v>1630</v>
      </c>
      <c r="D507" s="297" t="s">
        <v>1554</v>
      </c>
      <c r="E507" s="298" t="s">
        <v>1631</v>
      </c>
      <c r="F507" s="299" t="s">
        <v>7</v>
      </c>
      <c r="G507" s="333">
        <v>0</v>
      </c>
      <c r="H507" s="306"/>
      <c r="I507" s="399">
        <v>0</v>
      </c>
      <c r="J507" s="400">
        <v>0</v>
      </c>
      <c r="K507" s="400">
        <v>0</v>
      </c>
      <c r="L507" s="400">
        <v>0</v>
      </c>
      <c r="M507" s="400">
        <v>0</v>
      </c>
      <c r="N507" s="400">
        <v>0</v>
      </c>
      <c r="O507" s="400">
        <v>0</v>
      </c>
      <c r="P507" s="400">
        <v>0</v>
      </c>
      <c r="Q507" s="400">
        <v>0</v>
      </c>
      <c r="R507" s="400">
        <v>0</v>
      </c>
      <c r="S507" s="400">
        <v>0</v>
      </c>
      <c r="T507" s="400">
        <v>0</v>
      </c>
      <c r="U507" s="400">
        <v>0</v>
      </c>
      <c r="V507" s="400">
        <v>0</v>
      </c>
      <c r="W507" s="400">
        <v>0</v>
      </c>
      <c r="X507" s="400">
        <v>0</v>
      </c>
      <c r="Y507" s="400">
        <v>0</v>
      </c>
      <c r="Z507" s="400">
        <v>0</v>
      </c>
      <c r="AA507" s="400">
        <v>0</v>
      </c>
      <c r="AB507" s="400">
        <v>0</v>
      </c>
      <c r="AC507" s="400">
        <v>0</v>
      </c>
      <c r="AD507" s="400">
        <v>0</v>
      </c>
      <c r="AE507" s="400">
        <v>0</v>
      </c>
      <c r="AF507" s="400">
        <v>0</v>
      </c>
      <c r="AG507" s="400">
        <v>0</v>
      </c>
      <c r="AH507" s="400">
        <v>0</v>
      </c>
      <c r="AI507" s="400">
        <v>0</v>
      </c>
      <c r="AJ507" s="400">
        <v>0</v>
      </c>
      <c r="AK507" s="400">
        <v>0</v>
      </c>
      <c r="AL507" s="400">
        <v>0</v>
      </c>
      <c r="AM507" s="400">
        <v>0</v>
      </c>
      <c r="AN507" s="400">
        <v>0</v>
      </c>
      <c r="AO507" s="400">
        <v>0</v>
      </c>
      <c r="AP507" s="400">
        <v>0</v>
      </c>
      <c r="AQ507" s="401">
        <v>0</v>
      </c>
    </row>
    <row r="508" spans="2:43" ht="19.95" hidden="1" customHeight="1" x14ac:dyDescent="0.45">
      <c r="B508" s="296">
        <v>505</v>
      </c>
      <c r="C508" s="297" t="s">
        <v>1632</v>
      </c>
      <c r="D508" s="297" t="s">
        <v>1557</v>
      </c>
      <c r="E508" s="298" t="s">
        <v>1558</v>
      </c>
      <c r="F508" s="299" t="s">
        <v>7</v>
      </c>
      <c r="G508" s="379">
        <v>0</v>
      </c>
      <c r="H508" s="301"/>
      <c r="I508" s="386">
        <v>0</v>
      </c>
      <c r="J508" s="387">
        <v>0</v>
      </c>
      <c r="K508" s="387">
        <v>0</v>
      </c>
      <c r="L508" s="387">
        <v>0</v>
      </c>
      <c r="M508" s="387">
        <v>0</v>
      </c>
      <c r="N508" s="387">
        <v>0</v>
      </c>
      <c r="O508" s="387">
        <v>0</v>
      </c>
      <c r="P508" s="387">
        <v>0</v>
      </c>
      <c r="Q508" s="387">
        <v>0</v>
      </c>
      <c r="R508" s="387">
        <v>0</v>
      </c>
      <c r="S508" s="387">
        <v>0</v>
      </c>
      <c r="T508" s="387">
        <v>0</v>
      </c>
      <c r="U508" s="387">
        <v>0</v>
      </c>
      <c r="V508" s="387">
        <v>0</v>
      </c>
      <c r="W508" s="387">
        <v>0</v>
      </c>
      <c r="X508" s="387">
        <v>0</v>
      </c>
      <c r="Y508" s="387">
        <v>0</v>
      </c>
      <c r="Z508" s="387">
        <v>0</v>
      </c>
      <c r="AA508" s="387">
        <v>0</v>
      </c>
      <c r="AB508" s="387">
        <v>0</v>
      </c>
      <c r="AC508" s="387">
        <v>0</v>
      </c>
      <c r="AD508" s="387">
        <v>0</v>
      </c>
      <c r="AE508" s="387">
        <v>0</v>
      </c>
      <c r="AF508" s="387">
        <v>0</v>
      </c>
      <c r="AG508" s="387">
        <v>0</v>
      </c>
      <c r="AH508" s="387">
        <v>0</v>
      </c>
      <c r="AI508" s="387">
        <v>0</v>
      </c>
      <c r="AJ508" s="387">
        <v>0</v>
      </c>
      <c r="AK508" s="387">
        <v>0</v>
      </c>
      <c r="AL508" s="387">
        <v>0</v>
      </c>
      <c r="AM508" s="387">
        <v>0</v>
      </c>
      <c r="AN508" s="387">
        <v>0</v>
      </c>
      <c r="AO508" s="387">
        <v>0</v>
      </c>
      <c r="AP508" s="387">
        <v>0</v>
      </c>
      <c r="AQ508" s="388">
        <v>0</v>
      </c>
    </row>
    <row r="509" spans="2:43" ht="19.95" hidden="1" customHeight="1" x14ac:dyDescent="0.45">
      <c r="B509" s="296">
        <v>506</v>
      </c>
      <c r="C509" s="297" t="s">
        <v>1633</v>
      </c>
      <c r="D509" s="297" t="s">
        <v>1504</v>
      </c>
      <c r="E509" s="298" t="s">
        <v>1634</v>
      </c>
      <c r="F509" s="299"/>
      <c r="G509" s="510">
        <v>1</v>
      </c>
      <c r="H509" s="511"/>
      <c r="I509" s="476">
        <v>1</v>
      </c>
      <c r="J509" s="477">
        <v>1</v>
      </c>
      <c r="K509" s="477">
        <v>1</v>
      </c>
      <c r="L509" s="477">
        <v>1</v>
      </c>
      <c r="M509" s="477">
        <v>1</v>
      </c>
      <c r="N509" s="477">
        <v>1</v>
      </c>
      <c r="O509" s="477">
        <v>1</v>
      </c>
      <c r="P509" s="477">
        <v>1</v>
      </c>
      <c r="Q509" s="477">
        <v>1</v>
      </c>
      <c r="R509" s="477">
        <v>1</v>
      </c>
      <c r="S509" s="477">
        <v>1</v>
      </c>
      <c r="T509" s="477">
        <v>1</v>
      </c>
      <c r="U509" s="477">
        <v>1</v>
      </c>
      <c r="V509" s="477">
        <v>1</v>
      </c>
      <c r="W509" s="477">
        <v>1</v>
      </c>
      <c r="X509" s="477">
        <v>1</v>
      </c>
      <c r="Y509" s="477">
        <v>1</v>
      </c>
      <c r="Z509" s="477">
        <v>1</v>
      </c>
      <c r="AA509" s="477">
        <v>1</v>
      </c>
      <c r="AB509" s="477">
        <v>1</v>
      </c>
      <c r="AC509" s="477">
        <v>1</v>
      </c>
      <c r="AD509" s="477">
        <v>1</v>
      </c>
      <c r="AE509" s="477">
        <v>1</v>
      </c>
      <c r="AF509" s="477">
        <v>1</v>
      </c>
      <c r="AG509" s="477">
        <v>1</v>
      </c>
      <c r="AH509" s="477">
        <v>1</v>
      </c>
      <c r="AI509" s="477">
        <v>1</v>
      </c>
      <c r="AJ509" s="477">
        <v>1</v>
      </c>
      <c r="AK509" s="477">
        <v>1</v>
      </c>
      <c r="AL509" s="477">
        <v>1</v>
      </c>
      <c r="AM509" s="477">
        <v>1</v>
      </c>
      <c r="AN509" s="477">
        <v>1</v>
      </c>
      <c r="AO509" s="477">
        <v>1</v>
      </c>
      <c r="AP509" s="477">
        <v>1</v>
      </c>
      <c r="AQ509" s="433">
        <v>1</v>
      </c>
    </row>
    <row r="510" spans="2:43" ht="19.95" hidden="1" customHeight="1" x14ac:dyDescent="0.45">
      <c r="B510" s="296">
        <v>507</v>
      </c>
      <c r="C510" s="297" t="s">
        <v>1635</v>
      </c>
      <c r="D510" s="297" t="s">
        <v>1507</v>
      </c>
      <c r="E510" s="298" t="s">
        <v>1636</v>
      </c>
      <c r="F510" s="299"/>
      <c r="G510" s="510">
        <v>0</v>
      </c>
      <c r="H510" s="511"/>
      <c r="I510" s="476">
        <v>0</v>
      </c>
      <c r="J510" s="477">
        <v>0</v>
      </c>
      <c r="K510" s="477">
        <v>0</v>
      </c>
      <c r="L510" s="477">
        <v>0</v>
      </c>
      <c r="M510" s="477">
        <v>0</v>
      </c>
      <c r="N510" s="477">
        <v>0</v>
      </c>
      <c r="O510" s="477">
        <v>0</v>
      </c>
      <c r="P510" s="477">
        <v>0</v>
      </c>
      <c r="Q510" s="477">
        <v>0</v>
      </c>
      <c r="R510" s="477">
        <v>0</v>
      </c>
      <c r="S510" s="477">
        <v>0</v>
      </c>
      <c r="T510" s="477">
        <v>0</v>
      </c>
      <c r="U510" s="477">
        <v>0</v>
      </c>
      <c r="V510" s="477">
        <v>0</v>
      </c>
      <c r="W510" s="477">
        <v>0</v>
      </c>
      <c r="X510" s="477">
        <v>0</v>
      </c>
      <c r="Y510" s="477">
        <v>0</v>
      </c>
      <c r="Z510" s="477">
        <v>0</v>
      </c>
      <c r="AA510" s="477">
        <v>0</v>
      </c>
      <c r="AB510" s="477">
        <v>0</v>
      </c>
      <c r="AC510" s="477">
        <v>0</v>
      </c>
      <c r="AD510" s="477">
        <v>0</v>
      </c>
      <c r="AE510" s="477">
        <v>0</v>
      </c>
      <c r="AF510" s="477">
        <v>0</v>
      </c>
      <c r="AG510" s="477">
        <v>0</v>
      </c>
      <c r="AH510" s="477">
        <v>0</v>
      </c>
      <c r="AI510" s="477">
        <v>0</v>
      </c>
      <c r="AJ510" s="477">
        <v>0</v>
      </c>
      <c r="AK510" s="477">
        <v>0</v>
      </c>
      <c r="AL510" s="477">
        <v>0</v>
      </c>
      <c r="AM510" s="477">
        <v>0</v>
      </c>
      <c r="AN510" s="477">
        <v>0</v>
      </c>
      <c r="AO510" s="477">
        <v>0</v>
      </c>
      <c r="AP510" s="477">
        <v>0</v>
      </c>
      <c r="AQ510" s="433">
        <v>0</v>
      </c>
    </row>
    <row r="511" spans="2:43" ht="19.95" hidden="1" customHeight="1" x14ac:dyDescent="0.45">
      <c r="B511" s="296">
        <v>508</v>
      </c>
      <c r="C511" s="297" t="s">
        <v>1637</v>
      </c>
      <c r="D511" s="297" t="s">
        <v>1510</v>
      </c>
      <c r="E511" s="298" t="s">
        <v>1638</v>
      </c>
      <c r="F511" s="299"/>
      <c r="G511" s="510">
        <v>0</v>
      </c>
      <c r="H511" s="511"/>
      <c r="I511" s="476">
        <v>0</v>
      </c>
      <c r="J511" s="477">
        <v>0</v>
      </c>
      <c r="K511" s="477">
        <v>0</v>
      </c>
      <c r="L511" s="477">
        <v>0</v>
      </c>
      <c r="M511" s="477">
        <v>0</v>
      </c>
      <c r="N511" s="477">
        <v>0</v>
      </c>
      <c r="O511" s="477">
        <v>0</v>
      </c>
      <c r="P511" s="477">
        <v>0</v>
      </c>
      <c r="Q511" s="477">
        <v>0</v>
      </c>
      <c r="R511" s="477">
        <v>0</v>
      </c>
      <c r="S511" s="477">
        <v>0</v>
      </c>
      <c r="T511" s="477">
        <v>0</v>
      </c>
      <c r="U511" s="477">
        <v>0</v>
      </c>
      <c r="V511" s="477">
        <v>0</v>
      </c>
      <c r="W511" s="477">
        <v>0</v>
      </c>
      <c r="X511" s="477">
        <v>0</v>
      </c>
      <c r="Y511" s="477">
        <v>0</v>
      </c>
      <c r="Z511" s="477">
        <v>0</v>
      </c>
      <c r="AA511" s="477">
        <v>0</v>
      </c>
      <c r="AB511" s="477">
        <v>0</v>
      </c>
      <c r="AC511" s="477">
        <v>0</v>
      </c>
      <c r="AD511" s="477">
        <v>0</v>
      </c>
      <c r="AE511" s="477">
        <v>0</v>
      </c>
      <c r="AF511" s="477">
        <v>0</v>
      </c>
      <c r="AG511" s="477">
        <v>0</v>
      </c>
      <c r="AH511" s="477">
        <v>0</v>
      </c>
      <c r="AI511" s="477">
        <v>0</v>
      </c>
      <c r="AJ511" s="477">
        <v>0</v>
      </c>
      <c r="AK511" s="477">
        <v>0</v>
      </c>
      <c r="AL511" s="477">
        <v>0</v>
      </c>
      <c r="AM511" s="477">
        <v>0</v>
      </c>
      <c r="AN511" s="477">
        <v>0</v>
      </c>
      <c r="AO511" s="477">
        <v>0</v>
      </c>
      <c r="AP511" s="477">
        <v>0</v>
      </c>
      <c r="AQ511" s="433">
        <v>0</v>
      </c>
    </row>
    <row r="512" spans="2:43" ht="19.95" hidden="1" customHeight="1" x14ac:dyDescent="0.45">
      <c r="B512" s="296">
        <v>509</v>
      </c>
      <c r="C512" s="297" t="s">
        <v>1639</v>
      </c>
      <c r="D512" s="297" t="s">
        <v>1513</v>
      </c>
      <c r="E512" s="298" t="s">
        <v>1640</v>
      </c>
      <c r="F512" s="299"/>
      <c r="G512" s="510">
        <v>0</v>
      </c>
      <c r="H512" s="511"/>
      <c r="I512" s="476">
        <v>0</v>
      </c>
      <c r="J512" s="477">
        <v>0</v>
      </c>
      <c r="K512" s="477">
        <v>0</v>
      </c>
      <c r="L512" s="477">
        <v>0</v>
      </c>
      <c r="M512" s="477">
        <v>0</v>
      </c>
      <c r="N512" s="477">
        <v>0</v>
      </c>
      <c r="O512" s="477">
        <v>0</v>
      </c>
      <c r="P512" s="477">
        <v>0</v>
      </c>
      <c r="Q512" s="477">
        <v>0</v>
      </c>
      <c r="R512" s="477">
        <v>0</v>
      </c>
      <c r="S512" s="477">
        <v>0</v>
      </c>
      <c r="T512" s="477">
        <v>0</v>
      </c>
      <c r="U512" s="477">
        <v>0</v>
      </c>
      <c r="V512" s="477">
        <v>0</v>
      </c>
      <c r="W512" s="477">
        <v>0</v>
      </c>
      <c r="X512" s="477">
        <v>0</v>
      </c>
      <c r="Y512" s="477">
        <v>0</v>
      </c>
      <c r="Z512" s="477">
        <v>0</v>
      </c>
      <c r="AA512" s="477">
        <v>0</v>
      </c>
      <c r="AB512" s="477">
        <v>0</v>
      </c>
      <c r="AC512" s="477">
        <v>0</v>
      </c>
      <c r="AD512" s="477">
        <v>0</v>
      </c>
      <c r="AE512" s="477">
        <v>0</v>
      </c>
      <c r="AF512" s="477">
        <v>0</v>
      </c>
      <c r="AG512" s="477">
        <v>0</v>
      </c>
      <c r="AH512" s="477">
        <v>0</v>
      </c>
      <c r="AI512" s="477">
        <v>0</v>
      </c>
      <c r="AJ512" s="477">
        <v>0</v>
      </c>
      <c r="AK512" s="477">
        <v>0</v>
      </c>
      <c r="AL512" s="477">
        <v>0</v>
      </c>
      <c r="AM512" s="477">
        <v>0</v>
      </c>
      <c r="AN512" s="477">
        <v>0</v>
      </c>
      <c r="AO512" s="477">
        <v>0</v>
      </c>
      <c r="AP512" s="477">
        <v>0</v>
      </c>
      <c r="AQ512" s="433">
        <v>0</v>
      </c>
    </row>
    <row r="513" spans="2:43" ht="19.95" hidden="1" customHeight="1" x14ac:dyDescent="0.45">
      <c r="B513" s="296">
        <v>510</v>
      </c>
      <c r="C513" s="297" t="s">
        <v>1641</v>
      </c>
      <c r="D513" s="297" t="s">
        <v>1516</v>
      </c>
      <c r="E513" s="298" t="s">
        <v>1642</v>
      </c>
      <c r="F513" s="299"/>
      <c r="G513" s="316" t="s">
        <v>1517</v>
      </c>
      <c r="H513" s="306"/>
      <c r="I513" s="281" t="s">
        <v>1517</v>
      </c>
      <c r="J513" s="282" t="s">
        <v>1517</v>
      </c>
      <c r="K513" s="282" t="s">
        <v>1517</v>
      </c>
      <c r="L513" s="282" t="s">
        <v>1517</v>
      </c>
      <c r="M513" s="282" t="s">
        <v>1517</v>
      </c>
      <c r="N513" s="282" t="s">
        <v>1517</v>
      </c>
      <c r="O513" s="282" t="s">
        <v>1517</v>
      </c>
      <c r="P513" s="282" t="s">
        <v>1517</v>
      </c>
      <c r="Q513" s="282" t="s">
        <v>1517</v>
      </c>
      <c r="R513" s="282" t="s">
        <v>1517</v>
      </c>
      <c r="S513" s="282" t="s">
        <v>1517</v>
      </c>
      <c r="T513" s="282" t="s">
        <v>1517</v>
      </c>
      <c r="U513" s="282" t="s">
        <v>1517</v>
      </c>
      <c r="V513" s="282" t="s">
        <v>1517</v>
      </c>
      <c r="W513" s="282" t="s">
        <v>1517</v>
      </c>
      <c r="X513" s="282" t="s">
        <v>1517</v>
      </c>
      <c r="Y513" s="282" t="s">
        <v>1517</v>
      </c>
      <c r="Z513" s="282" t="s">
        <v>1517</v>
      </c>
      <c r="AA513" s="282" t="s">
        <v>1517</v>
      </c>
      <c r="AB513" s="282" t="s">
        <v>1517</v>
      </c>
      <c r="AC513" s="282" t="s">
        <v>1517</v>
      </c>
      <c r="AD513" s="282" t="s">
        <v>1517</v>
      </c>
      <c r="AE513" s="282" t="s">
        <v>1517</v>
      </c>
      <c r="AF513" s="282" t="s">
        <v>1517</v>
      </c>
      <c r="AG513" s="282" t="s">
        <v>1517</v>
      </c>
      <c r="AH513" s="282" t="s">
        <v>1517</v>
      </c>
      <c r="AI513" s="282" t="s">
        <v>1517</v>
      </c>
      <c r="AJ513" s="282" t="s">
        <v>1517</v>
      </c>
      <c r="AK513" s="282" t="s">
        <v>1517</v>
      </c>
      <c r="AL513" s="282" t="s">
        <v>1517</v>
      </c>
      <c r="AM513" s="282" t="s">
        <v>1517</v>
      </c>
      <c r="AN513" s="282" t="s">
        <v>1517</v>
      </c>
      <c r="AO513" s="282" t="s">
        <v>1517</v>
      </c>
      <c r="AP513" s="282" t="s">
        <v>1517</v>
      </c>
      <c r="AQ513" s="283" t="s">
        <v>1517</v>
      </c>
    </row>
    <row r="514" spans="2:43" ht="19.95" hidden="1" customHeight="1" x14ac:dyDescent="0.45">
      <c r="B514" s="296">
        <v>511</v>
      </c>
      <c r="C514" s="297" t="s">
        <v>1643</v>
      </c>
      <c r="D514" s="297" t="s">
        <v>1520</v>
      </c>
      <c r="E514" s="298" t="s">
        <v>1644</v>
      </c>
      <c r="F514" s="299"/>
      <c r="G514" s="316" t="s">
        <v>1521</v>
      </c>
      <c r="H514" s="306"/>
      <c r="I514" s="281" t="s">
        <v>1521</v>
      </c>
      <c r="J514" s="282" t="s">
        <v>1521</v>
      </c>
      <c r="K514" s="282" t="s">
        <v>1521</v>
      </c>
      <c r="L514" s="282" t="s">
        <v>1521</v>
      </c>
      <c r="M514" s="282" t="s">
        <v>1521</v>
      </c>
      <c r="N514" s="282" t="s">
        <v>1521</v>
      </c>
      <c r="O514" s="282" t="s">
        <v>1521</v>
      </c>
      <c r="P514" s="282" t="s">
        <v>1521</v>
      </c>
      <c r="Q514" s="282" t="s">
        <v>1521</v>
      </c>
      <c r="R514" s="282" t="s">
        <v>1521</v>
      </c>
      <c r="S514" s="282" t="s">
        <v>1521</v>
      </c>
      <c r="T514" s="282" t="s">
        <v>1521</v>
      </c>
      <c r="U514" s="282" t="s">
        <v>1521</v>
      </c>
      <c r="V514" s="282" t="s">
        <v>1521</v>
      </c>
      <c r="W514" s="282" t="s">
        <v>1521</v>
      </c>
      <c r="X514" s="282" t="s">
        <v>1521</v>
      </c>
      <c r="Y514" s="282" t="s">
        <v>1521</v>
      </c>
      <c r="Z514" s="282" t="s">
        <v>1521</v>
      </c>
      <c r="AA514" s="282" t="s">
        <v>1521</v>
      </c>
      <c r="AB514" s="282" t="s">
        <v>1521</v>
      </c>
      <c r="AC514" s="282" t="s">
        <v>1521</v>
      </c>
      <c r="AD514" s="282" t="s">
        <v>1521</v>
      </c>
      <c r="AE514" s="282" t="s">
        <v>1521</v>
      </c>
      <c r="AF514" s="282" t="s">
        <v>1521</v>
      </c>
      <c r="AG514" s="282" t="s">
        <v>1521</v>
      </c>
      <c r="AH514" s="282" t="s">
        <v>1521</v>
      </c>
      <c r="AI514" s="282" t="s">
        <v>1521</v>
      </c>
      <c r="AJ514" s="282" t="s">
        <v>1521</v>
      </c>
      <c r="AK514" s="282" t="s">
        <v>1521</v>
      </c>
      <c r="AL514" s="282" t="s">
        <v>1521</v>
      </c>
      <c r="AM514" s="282" t="s">
        <v>1521</v>
      </c>
      <c r="AN514" s="282" t="s">
        <v>1521</v>
      </c>
      <c r="AO514" s="282" t="s">
        <v>1521</v>
      </c>
      <c r="AP514" s="282" t="s">
        <v>1521</v>
      </c>
      <c r="AQ514" s="283" t="s">
        <v>1521</v>
      </c>
    </row>
    <row r="515" spans="2:43" ht="19.95" hidden="1" customHeight="1" x14ac:dyDescent="0.45">
      <c r="B515" s="296">
        <v>512</v>
      </c>
      <c r="C515" s="297" t="s">
        <v>1645</v>
      </c>
      <c r="D515" s="297" t="s">
        <v>1646</v>
      </c>
      <c r="E515" s="298" t="s">
        <v>1647</v>
      </c>
      <c r="F515" s="299" t="s">
        <v>64</v>
      </c>
      <c r="G515" s="510">
        <v>0</v>
      </c>
      <c r="H515" s="511"/>
      <c r="I515" s="476">
        <v>0</v>
      </c>
      <c r="J515" s="477">
        <v>0</v>
      </c>
      <c r="K515" s="477">
        <v>0</v>
      </c>
      <c r="L515" s="477">
        <v>0</v>
      </c>
      <c r="M515" s="477">
        <v>0</v>
      </c>
      <c r="N515" s="477">
        <v>0</v>
      </c>
      <c r="O515" s="477">
        <v>0</v>
      </c>
      <c r="P515" s="477">
        <v>0</v>
      </c>
      <c r="Q515" s="477">
        <v>0</v>
      </c>
      <c r="R515" s="477">
        <v>0</v>
      </c>
      <c r="S515" s="477">
        <v>0</v>
      </c>
      <c r="T515" s="477">
        <v>0</v>
      </c>
      <c r="U515" s="477">
        <v>0</v>
      </c>
      <c r="V515" s="477">
        <v>0</v>
      </c>
      <c r="W515" s="477">
        <v>0</v>
      </c>
      <c r="X515" s="477">
        <v>0</v>
      </c>
      <c r="Y515" s="477">
        <v>0</v>
      </c>
      <c r="Z515" s="477">
        <v>0</v>
      </c>
      <c r="AA515" s="477">
        <v>0</v>
      </c>
      <c r="AB515" s="477">
        <v>0</v>
      </c>
      <c r="AC515" s="477">
        <v>0</v>
      </c>
      <c r="AD515" s="477">
        <v>0</v>
      </c>
      <c r="AE515" s="477">
        <v>0</v>
      </c>
      <c r="AF515" s="477">
        <v>0</v>
      </c>
      <c r="AG515" s="477">
        <v>0</v>
      </c>
      <c r="AH515" s="477">
        <v>0</v>
      </c>
      <c r="AI515" s="477">
        <v>0</v>
      </c>
      <c r="AJ515" s="477">
        <v>0</v>
      </c>
      <c r="AK515" s="477">
        <v>0</v>
      </c>
      <c r="AL515" s="477">
        <v>0</v>
      </c>
      <c r="AM515" s="477">
        <v>0</v>
      </c>
      <c r="AN515" s="477">
        <v>0</v>
      </c>
      <c r="AO515" s="477">
        <v>0</v>
      </c>
      <c r="AP515" s="477">
        <v>0</v>
      </c>
      <c r="AQ515" s="433">
        <v>0</v>
      </c>
    </row>
    <row r="516" spans="2:43" ht="19.95" hidden="1" customHeight="1" x14ac:dyDescent="0.45">
      <c r="B516" s="296">
        <v>513</v>
      </c>
      <c r="C516" s="297" t="s">
        <v>1648</v>
      </c>
      <c r="D516" s="297" t="s">
        <v>1524</v>
      </c>
      <c r="E516" s="298" t="s">
        <v>1649</v>
      </c>
      <c r="F516" s="299" t="s">
        <v>64</v>
      </c>
      <c r="G516" s="510">
        <v>0</v>
      </c>
      <c r="H516" s="511"/>
      <c r="I516" s="476">
        <v>0</v>
      </c>
      <c r="J516" s="477">
        <v>0</v>
      </c>
      <c r="K516" s="477">
        <v>0</v>
      </c>
      <c r="L516" s="477">
        <v>0</v>
      </c>
      <c r="M516" s="477">
        <v>0</v>
      </c>
      <c r="N516" s="477">
        <v>0</v>
      </c>
      <c r="O516" s="477">
        <v>0</v>
      </c>
      <c r="P516" s="477">
        <v>0</v>
      </c>
      <c r="Q516" s="477">
        <v>0</v>
      </c>
      <c r="R516" s="477">
        <v>0</v>
      </c>
      <c r="S516" s="477">
        <v>0</v>
      </c>
      <c r="T516" s="477">
        <v>0</v>
      </c>
      <c r="U516" s="477">
        <v>0</v>
      </c>
      <c r="V516" s="477">
        <v>0</v>
      </c>
      <c r="W516" s="477">
        <v>0</v>
      </c>
      <c r="X516" s="477">
        <v>0</v>
      </c>
      <c r="Y516" s="477">
        <v>0</v>
      </c>
      <c r="Z516" s="477">
        <v>0</v>
      </c>
      <c r="AA516" s="477">
        <v>0</v>
      </c>
      <c r="AB516" s="477">
        <v>0</v>
      </c>
      <c r="AC516" s="477">
        <v>0</v>
      </c>
      <c r="AD516" s="477">
        <v>0</v>
      </c>
      <c r="AE516" s="477">
        <v>0</v>
      </c>
      <c r="AF516" s="477">
        <v>0</v>
      </c>
      <c r="AG516" s="477">
        <v>0</v>
      </c>
      <c r="AH516" s="477">
        <v>0</v>
      </c>
      <c r="AI516" s="477">
        <v>0</v>
      </c>
      <c r="AJ516" s="477">
        <v>0</v>
      </c>
      <c r="AK516" s="477">
        <v>0</v>
      </c>
      <c r="AL516" s="477">
        <v>0</v>
      </c>
      <c r="AM516" s="477">
        <v>0</v>
      </c>
      <c r="AN516" s="477">
        <v>0</v>
      </c>
      <c r="AO516" s="477">
        <v>0</v>
      </c>
      <c r="AP516" s="477">
        <v>0</v>
      </c>
      <c r="AQ516" s="433">
        <v>0</v>
      </c>
    </row>
    <row r="517" spans="2:43" ht="19.95" hidden="1" customHeight="1" x14ac:dyDescent="0.45">
      <c r="B517" s="296">
        <v>514</v>
      </c>
      <c r="C517" s="297" t="s">
        <v>1650</v>
      </c>
      <c r="D517" s="297" t="s">
        <v>1527</v>
      </c>
      <c r="E517" s="298" t="s">
        <v>1651</v>
      </c>
      <c r="F517" s="299" t="s">
        <v>7</v>
      </c>
      <c r="G517" s="510">
        <v>0</v>
      </c>
      <c r="H517" s="511"/>
      <c r="I517" s="476">
        <v>0</v>
      </c>
      <c r="J517" s="477">
        <v>0</v>
      </c>
      <c r="K517" s="477">
        <v>0</v>
      </c>
      <c r="L517" s="477">
        <v>0</v>
      </c>
      <c r="M517" s="477">
        <v>0</v>
      </c>
      <c r="N517" s="477">
        <v>0</v>
      </c>
      <c r="O517" s="477">
        <v>0</v>
      </c>
      <c r="P517" s="477">
        <v>0</v>
      </c>
      <c r="Q517" s="477">
        <v>0</v>
      </c>
      <c r="R517" s="477">
        <v>0</v>
      </c>
      <c r="S517" s="477">
        <v>0</v>
      </c>
      <c r="T517" s="477">
        <v>0</v>
      </c>
      <c r="U517" s="477">
        <v>0</v>
      </c>
      <c r="V517" s="477">
        <v>0</v>
      </c>
      <c r="W517" s="477">
        <v>0</v>
      </c>
      <c r="X517" s="477">
        <v>0</v>
      </c>
      <c r="Y517" s="477">
        <v>0</v>
      </c>
      <c r="Z517" s="477">
        <v>0</v>
      </c>
      <c r="AA517" s="477">
        <v>0</v>
      </c>
      <c r="AB517" s="477">
        <v>0</v>
      </c>
      <c r="AC517" s="477">
        <v>0</v>
      </c>
      <c r="AD517" s="477">
        <v>0</v>
      </c>
      <c r="AE517" s="477">
        <v>0</v>
      </c>
      <c r="AF517" s="477">
        <v>0</v>
      </c>
      <c r="AG517" s="477">
        <v>0</v>
      </c>
      <c r="AH517" s="477">
        <v>0</v>
      </c>
      <c r="AI517" s="477">
        <v>0</v>
      </c>
      <c r="AJ517" s="477">
        <v>0</v>
      </c>
      <c r="AK517" s="477">
        <v>0</v>
      </c>
      <c r="AL517" s="477">
        <v>0</v>
      </c>
      <c r="AM517" s="477">
        <v>0</v>
      </c>
      <c r="AN517" s="477">
        <v>0</v>
      </c>
      <c r="AO517" s="477">
        <v>0</v>
      </c>
      <c r="AP517" s="477">
        <v>0</v>
      </c>
      <c r="AQ517" s="433">
        <v>0</v>
      </c>
    </row>
    <row r="518" spans="2:43" ht="19.95" hidden="1" customHeight="1" x14ac:dyDescent="0.45">
      <c r="B518" s="296">
        <v>515</v>
      </c>
      <c r="C518" s="297" t="s">
        <v>1652</v>
      </c>
      <c r="D518" s="297" t="s">
        <v>1530</v>
      </c>
      <c r="E518" s="298" t="s">
        <v>1653</v>
      </c>
      <c r="F518" s="299"/>
      <c r="G518" s="316" t="s">
        <v>1521</v>
      </c>
      <c r="H518" s="306"/>
      <c r="I518" s="281" t="s">
        <v>1521</v>
      </c>
      <c r="J518" s="282" t="s">
        <v>1521</v>
      </c>
      <c r="K518" s="282" t="s">
        <v>1521</v>
      </c>
      <c r="L518" s="282" t="s">
        <v>1521</v>
      </c>
      <c r="M518" s="282" t="s">
        <v>1521</v>
      </c>
      <c r="N518" s="282" t="s">
        <v>1521</v>
      </c>
      <c r="O518" s="282" t="s">
        <v>1521</v>
      </c>
      <c r="P518" s="282" t="s">
        <v>1521</v>
      </c>
      <c r="Q518" s="282" t="s">
        <v>1521</v>
      </c>
      <c r="R518" s="282" t="s">
        <v>1521</v>
      </c>
      <c r="S518" s="282" t="s">
        <v>1521</v>
      </c>
      <c r="T518" s="282" t="s">
        <v>1521</v>
      </c>
      <c r="U518" s="282" t="s">
        <v>1521</v>
      </c>
      <c r="V518" s="282" t="s">
        <v>1521</v>
      </c>
      <c r="W518" s="282" t="s">
        <v>1521</v>
      </c>
      <c r="X518" s="282" t="s">
        <v>1521</v>
      </c>
      <c r="Y518" s="282" t="s">
        <v>1521</v>
      </c>
      <c r="Z518" s="282" t="s">
        <v>1521</v>
      </c>
      <c r="AA518" s="282" t="s">
        <v>1521</v>
      </c>
      <c r="AB518" s="282" t="s">
        <v>1521</v>
      </c>
      <c r="AC518" s="282" t="s">
        <v>1521</v>
      </c>
      <c r="AD518" s="282" t="s">
        <v>1521</v>
      </c>
      <c r="AE518" s="282" t="s">
        <v>1521</v>
      </c>
      <c r="AF518" s="282" t="s">
        <v>1521</v>
      </c>
      <c r="AG518" s="282" t="s">
        <v>1521</v>
      </c>
      <c r="AH518" s="282" t="s">
        <v>1521</v>
      </c>
      <c r="AI518" s="282" t="s">
        <v>1521</v>
      </c>
      <c r="AJ518" s="282" t="s">
        <v>1521</v>
      </c>
      <c r="AK518" s="282" t="s">
        <v>1521</v>
      </c>
      <c r="AL518" s="282" t="s">
        <v>1521</v>
      </c>
      <c r="AM518" s="282" t="s">
        <v>1521</v>
      </c>
      <c r="AN518" s="282" t="s">
        <v>1521</v>
      </c>
      <c r="AO518" s="282" t="s">
        <v>1521</v>
      </c>
      <c r="AP518" s="282" t="s">
        <v>1521</v>
      </c>
      <c r="AQ518" s="283" t="s">
        <v>1521</v>
      </c>
    </row>
    <row r="519" spans="2:43" ht="19.95" hidden="1" customHeight="1" x14ac:dyDescent="0.45">
      <c r="B519" s="296">
        <v>516</v>
      </c>
      <c r="C519" s="297" t="s">
        <v>1654</v>
      </c>
      <c r="D519" s="297" t="s">
        <v>1655</v>
      </c>
      <c r="E519" s="298" t="s">
        <v>1656</v>
      </c>
      <c r="F519" s="299" t="s">
        <v>64</v>
      </c>
      <c r="G519" s="510">
        <v>0</v>
      </c>
      <c r="H519" s="306"/>
      <c r="I519" s="476">
        <v>0</v>
      </c>
      <c r="J519" s="477">
        <v>0</v>
      </c>
      <c r="K519" s="477">
        <v>0</v>
      </c>
      <c r="L519" s="477">
        <v>0</v>
      </c>
      <c r="M519" s="477">
        <v>0</v>
      </c>
      <c r="N519" s="477">
        <v>0</v>
      </c>
      <c r="O519" s="477">
        <v>0</v>
      </c>
      <c r="P519" s="477">
        <v>0</v>
      </c>
      <c r="Q519" s="477">
        <v>0</v>
      </c>
      <c r="R519" s="477">
        <v>0</v>
      </c>
      <c r="S519" s="477">
        <v>0</v>
      </c>
      <c r="T519" s="477">
        <v>0</v>
      </c>
      <c r="U519" s="477">
        <v>0</v>
      </c>
      <c r="V519" s="477">
        <v>0</v>
      </c>
      <c r="W519" s="477">
        <v>0</v>
      </c>
      <c r="X519" s="477">
        <v>0</v>
      </c>
      <c r="Y519" s="477">
        <v>0</v>
      </c>
      <c r="Z519" s="477">
        <v>0</v>
      </c>
      <c r="AA519" s="477">
        <v>0</v>
      </c>
      <c r="AB519" s="477">
        <v>0</v>
      </c>
      <c r="AC519" s="477">
        <v>0</v>
      </c>
      <c r="AD519" s="477">
        <v>0</v>
      </c>
      <c r="AE519" s="477">
        <v>0</v>
      </c>
      <c r="AF519" s="477">
        <v>0</v>
      </c>
      <c r="AG519" s="477">
        <v>0</v>
      </c>
      <c r="AH519" s="477">
        <v>0</v>
      </c>
      <c r="AI519" s="477">
        <v>0</v>
      </c>
      <c r="AJ519" s="477">
        <v>0</v>
      </c>
      <c r="AK519" s="477">
        <v>0</v>
      </c>
      <c r="AL519" s="477">
        <v>0</v>
      </c>
      <c r="AM519" s="477">
        <v>0</v>
      </c>
      <c r="AN519" s="477">
        <v>0</v>
      </c>
      <c r="AO519" s="477">
        <v>0</v>
      </c>
      <c r="AP519" s="477">
        <v>0</v>
      </c>
      <c r="AQ519" s="433">
        <v>0</v>
      </c>
    </row>
    <row r="520" spans="2:43" ht="19.95" hidden="1" customHeight="1" x14ac:dyDescent="0.45">
      <c r="B520" s="296">
        <v>517</v>
      </c>
      <c r="C520" s="297" t="s">
        <v>1657</v>
      </c>
      <c r="D520" s="297" t="s">
        <v>1533</v>
      </c>
      <c r="E520" s="298" t="s">
        <v>1658</v>
      </c>
      <c r="F520" s="299" t="s">
        <v>64</v>
      </c>
      <c r="G520" s="510">
        <v>0</v>
      </c>
      <c r="H520" s="306"/>
      <c r="I520" s="476">
        <v>0</v>
      </c>
      <c r="J520" s="477">
        <v>0</v>
      </c>
      <c r="K520" s="477">
        <v>0</v>
      </c>
      <c r="L520" s="477">
        <v>0</v>
      </c>
      <c r="M520" s="477">
        <v>0</v>
      </c>
      <c r="N520" s="477">
        <v>0</v>
      </c>
      <c r="O520" s="477">
        <v>0</v>
      </c>
      <c r="P520" s="477">
        <v>0</v>
      </c>
      <c r="Q520" s="477">
        <v>0</v>
      </c>
      <c r="R520" s="477">
        <v>0</v>
      </c>
      <c r="S520" s="477">
        <v>0</v>
      </c>
      <c r="T520" s="477">
        <v>0</v>
      </c>
      <c r="U520" s="477">
        <v>0</v>
      </c>
      <c r="V520" s="477">
        <v>0</v>
      </c>
      <c r="W520" s="477">
        <v>0</v>
      </c>
      <c r="X520" s="477">
        <v>0</v>
      </c>
      <c r="Y520" s="477">
        <v>0</v>
      </c>
      <c r="Z520" s="477">
        <v>0</v>
      </c>
      <c r="AA520" s="477">
        <v>0</v>
      </c>
      <c r="AB520" s="477">
        <v>0</v>
      </c>
      <c r="AC520" s="477">
        <v>0</v>
      </c>
      <c r="AD520" s="477">
        <v>0</v>
      </c>
      <c r="AE520" s="477">
        <v>0</v>
      </c>
      <c r="AF520" s="477">
        <v>0</v>
      </c>
      <c r="AG520" s="477">
        <v>0</v>
      </c>
      <c r="AH520" s="477">
        <v>0</v>
      </c>
      <c r="AI520" s="477">
        <v>0</v>
      </c>
      <c r="AJ520" s="477">
        <v>0</v>
      </c>
      <c r="AK520" s="477">
        <v>0</v>
      </c>
      <c r="AL520" s="477">
        <v>0</v>
      </c>
      <c r="AM520" s="477">
        <v>0</v>
      </c>
      <c r="AN520" s="477">
        <v>0</v>
      </c>
      <c r="AO520" s="477">
        <v>0</v>
      </c>
      <c r="AP520" s="477">
        <v>0</v>
      </c>
      <c r="AQ520" s="433">
        <v>0</v>
      </c>
    </row>
    <row r="521" spans="2:43" ht="19.95" hidden="1" customHeight="1" x14ac:dyDescent="0.45">
      <c r="B521" s="296">
        <v>518</v>
      </c>
      <c r="C521" s="297" t="s">
        <v>1659</v>
      </c>
      <c r="D521" s="297" t="s">
        <v>1536</v>
      </c>
      <c r="E521" s="298" t="s">
        <v>1660</v>
      </c>
      <c r="F521" s="299" t="s">
        <v>7</v>
      </c>
      <c r="G521" s="510">
        <v>0</v>
      </c>
      <c r="H521" s="306"/>
      <c r="I521" s="476">
        <v>0</v>
      </c>
      <c r="J521" s="477">
        <v>0</v>
      </c>
      <c r="K521" s="477">
        <v>0</v>
      </c>
      <c r="L521" s="477">
        <v>0</v>
      </c>
      <c r="M521" s="477">
        <v>0</v>
      </c>
      <c r="N521" s="477">
        <v>0</v>
      </c>
      <c r="O521" s="477">
        <v>0</v>
      </c>
      <c r="P521" s="477">
        <v>0</v>
      </c>
      <c r="Q521" s="477">
        <v>0</v>
      </c>
      <c r="R521" s="477">
        <v>0</v>
      </c>
      <c r="S521" s="477">
        <v>0</v>
      </c>
      <c r="T521" s="477">
        <v>0</v>
      </c>
      <c r="U521" s="477">
        <v>0</v>
      </c>
      <c r="V521" s="477">
        <v>0</v>
      </c>
      <c r="W521" s="477">
        <v>0</v>
      </c>
      <c r="X521" s="477">
        <v>0</v>
      </c>
      <c r="Y521" s="477">
        <v>0</v>
      </c>
      <c r="Z521" s="477">
        <v>0</v>
      </c>
      <c r="AA521" s="477">
        <v>0</v>
      </c>
      <c r="AB521" s="477">
        <v>0</v>
      </c>
      <c r="AC521" s="477">
        <v>0</v>
      </c>
      <c r="AD521" s="477">
        <v>0</v>
      </c>
      <c r="AE521" s="477">
        <v>0</v>
      </c>
      <c r="AF521" s="477">
        <v>0</v>
      </c>
      <c r="AG521" s="477">
        <v>0</v>
      </c>
      <c r="AH521" s="477">
        <v>0</v>
      </c>
      <c r="AI521" s="477">
        <v>0</v>
      </c>
      <c r="AJ521" s="477">
        <v>0</v>
      </c>
      <c r="AK521" s="477">
        <v>0</v>
      </c>
      <c r="AL521" s="477">
        <v>0</v>
      </c>
      <c r="AM521" s="477">
        <v>0</v>
      </c>
      <c r="AN521" s="477">
        <v>0</v>
      </c>
      <c r="AO521" s="477">
        <v>0</v>
      </c>
      <c r="AP521" s="477">
        <v>0</v>
      </c>
      <c r="AQ521" s="433">
        <v>0</v>
      </c>
    </row>
    <row r="522" spans="2:43" ht="19.95" hidden="1" customHeight="1" x14ac:dyDescent="0.45">
      <c r="B522" s="296">
        <v>519</v>
      </c>
      <c r="C522" s="297" t="s">
        <v>1661</v>
      </c>
      <c r="D522" s="297" t="s">
        <v>1539</v>
      </c>
      <c r="E522" s="298" t="s">
        <v>1662</v>
      </c>
      <c r="F522" s="299"/>
      <c r="G522" s="316" t="s">
        <v>1521</v>
      </c>
      <c r="H522" s="306"/>
      <c r="I522" s="281" t="s">
        <v>1521</v>
      </c>
      <c r="J522" s="282" t="s">
        <v>1521</v>
      </c>
      <c r="K522" s="282" t="s">
        <v>1521</v>
      </c>
      <c r="L522" s="282" t="s">
        <v>1521</v>
      </c>
      <c r="M522" s="282" t="s">
        <v>1521</v>
      </c>
      <c r="N522" s="282" t="s">
        <v>1521</v>
      </c>
      <c r="O522" s="282" t="s">
        <v>1521</v>
      </c>
      <c r="P522" s="282" t="s">
        <v>1521</v>
      </c>
      <c r="Q522" s="282" t="s">
        <v>1521</v>
      </c>
      <c r="R522" s="282" t="s">
        <v>1521</v>
      </c>
      <c r="S522" s="282" t="s">
        <v>1521</v>
      </c>
      <c r="T522" s="282" t="s">
        <v>1521</v>
      </c>
      <c r="U522" s="282" t="s">
        <v>1521</v>
      </c>
      <c r="V522" s="282" t="s">
        <v>1521</v>
      </c>
      <c r="W522" s="282" t="s">
        <v>1521</v>
      </c>
      <c r="X522" s="282" t="s">
        <v>1521</v>
      </c>
      <c r="Y522" s="282" t="s">
        <v>1521</v>
      </c>
      <c r="Z522" s="282" t="s">
        <v>1521</v>
      </c>
      <c r="AA522" s="282" t="s">
        <v>1521</v>
      </c>
      <c r="AB522" s="282" t="s">
        <v>1521</v>
      </c>
      <c r="AC522" s="282" t="s">
        <v>1521</v>
      </c>
      <c r="AD522" s="282" t="s">
        <v>1521</v>
      </c>
      <c r="AE522" s="282" t="s">
        <v>1521</v>
      </c>
      <c r="AF522" s="282" t="s">
        <v>1521</v>
      </c>
      <c r="AG522" s="282" t="s">
        <v>1521</v>
      </c>
      <c r="AH522" s="282" t="s">
        <v>1521</v>
      </c>
      <c r="AI522" s="282" t="s">
        <v>1521</v>
      </c>
      <c r="AJ522" s="282" t="s">
        <v>1521</v>
      </c>
      <c r="AK522" s="282" t="s">
        <v>1521</v>
      </c>
      <c r="AL522" s="282" t="s">
        <v>1521</v>
      </c>
      <c r="AM522" s="282" t="s">
        <v>1521</v>
      </c>
      <c r="AN522" s="282" t="s">
        <v>1521</v>
      </c>
      <c r="AO522" s="282" t="s">
        <v>1521</v>
      </c>
      <c r="AP522" s="282" t="s">
        <v>1521</v>
      </c>
      <c r="AQ522" s="283" t="s">
        <v>1521</v>
      </c>
    </row>
    <row r="523" spans="2:43" ht="19.95" hidden="1" customHeight="1" x14ac:dyDescent="0.45">
      <c r="B523" s="296">
        <v>520</v>
      </c>
      <c r="C523" s="297" t="s">
        <v>1663</v>
      </c>
      <c r="D523" s="297" t="s">
        <v>1664</v>
      </c>
      <c r="E523" s="298" t="s">
        <v>1665</v>
      </c>
      <c r="F523" s="299" t="s">
        <v>64</v>
      </c>
      <c r="G523" s="510">
        <v>0</v>
      </c>
      <c r="H523" s="511"/>
      <c r="I523" s="476">
        <v>0</v>
      </c>
      <c r="J523" s="477">
        <v>0</v>
      </c>
      <c r="K523" s="477">
        <v>0</v>
      </c>
      <c r="L523" s="477">
        <v>0</v>
      </c>
      <c r="M523" s="477">
        <v>0</v>
      </c>
      <c r="N523" s="477">
        <v>0</v>
      </c>
      <c r="O523" s="477">
        <v>0</v>
      </c>
      <c r="P523" s="477">
        <v>0</v>
      </c>
      <c r="Q523" s="477">
        <v>0</v>
      </c>
      <c r="R523" s="477">
        <v>0</v>
      </c>
      <c r="S523" s="477">
        <v>0</v>
      </c>
      <c r="T523" s="477">
        <v>0</v>
      </c>
      <c r="U523" s="477">
        <v>0</v>
      </c>
      <c r="V523" s="477">
        <v>0</v>
      </c>
      <c r="W523" s="477">
        <v>0</v>
      </c>
      <c r="X523" s="477">
        <v>0</v>
      </c>
      <c r="Y523" s="477">
        <v>0</v>
      </c>
      <c r="Z523" s="477">
        <v>0</v>
      </c>
      <c r="AA523" s="477">
        <v>0</v>
      </c>
      <c r="AB523" s="477">
        <v>0</v>
      </c>
      <c r="AC523" s="477">
        <v>0</v>
      </c>
      <c r="AD523" s="477">
        <v>0</v>
      </c>
      <c r="AE523" s="477">
        <v>0</v>
      </c>
      <c r="AF523" s="477">
        <v>0</v>
      </c>
      <c r="AG523" s="477">
        <v>0</v>
      </c>
      <c r="AH523" s="477">
        <v>0</v>
      </c>
      <c r="AI523" s="477">
        <v>0</v>
      </c>
      <c r="AJ523" s="477">
        <v>0</v>
      </c>
      <c r="AK523" s="477">
        <v>0</v>
      </c>
      <c r="AL523" s="477">
        <v>0</v>
      </c>
      <c r="AM523" s="477">
        <v>0</v>
      </c>
      <c r="AN523" s="477">
        <v>0</v>
      </c>
      <c r="AO523" s="477">
        <v>0</v>
      </c>
      <c r="AP523" s="477">
        <v>0</v>
      </c>
      <c r="AQ523" s="433">
        <v>0</v>
      </c>
    </row>
    <row r="524" spans="2:43" ht="19.95" hidden="1" customHeight="1" x14ac:dyDescent="0.45">
      <c r="B524" s="296">
        <v>521</v>
      </c>
      <c r="C524" s="297" t="s">
        <v>1666</v>
      </c>
      <c r="D524" s="297" t="s">
        <v>1542</v>
      </c>
      <c r="E524" s="298" t="s">
        <v>1667</v>
      </c>
      <c r="F524" s="299" t="s">
        <v>64</v>
      </c>
      <c r="G524" s="510">
        <v>0</v>
      </c>
      <c r="H524" s="511"/>
      <c r="I524" s="476">
        <v>0</v>
      </c>
      <c r="J524" s="477">
        <v>0</v>
      </c>
      <c r="K524" s="477">
        <v>0</v>
      </c>
      <c r="L524" s="477">
        <v>0</v>
      </c>
      <c r="M524" s="477">
        <v>0</v>
      </c>
      <c r="N524" s="477">
        <v>0</v>
      </c>
      <c r="O524" s="477">
        <v>0</v>
      </c>
      <c r="P524" s="477">
        <v>0</v>
      </c>
      <c r="Q524" s="477">
        <v>0</v>
      </c>
      <c r="R524" s="477">
        <v>0</v>
      </c>
      <c r="S524" s="477">
        <v>0</v>
      </c>
      <c r="T524" s="477">
        <v>0</v>
      </c>
      <c r="U524" s="477">
        <v>0</v>
      </c>
      <c r="V524" s="477">
        <v>0</v>
      </c>
      <c r="W524" s="477">
        <v>0</v>
      </c>
      <c r="X524" s="477">
        <v>0</v>
      </c>
      <c r="Y524" s="477">
        <v>0</v>
      </c>
      <c r="Z524" s="477">
        <v>0</v>
      </c>
      <c r="AA524" s="477">
        <v>0</v>
      </c>
      <c r="AB524" s="477">
        <v>0</v>
      </c>
      <c r="AC524" s="477">
        <v>0</v>
      </c>
      <c r="AD524" s="477">
        <v>0</v>
      </c>
      <c r="AE524" s="477">
        <v>0</v>
      </c>
      <c r="AF524" s="477">
        <v>0</v>
      </c>
      <c r="AG524" s="477">
        <v>0</v>
      </c>
      <c r="AH524" s="477">
        <v>0</v>
      </c>
      <c r="AI524" s="477">
        <v>0</v>
      </c>
      <c r="AJ524" s="477">
        <v>0</v>
      </c>
      <c r="AK524" s="477">
        <v>0</v>
      </c>
      <c r="AL524" s="477">
        <v>0</v>
      </c>
      <c r="AM524" s="477">
        <v>0</v>
      </c>
      <c r="AN524" s="477">
        <v>0</v>
      </c>
      <c r="AO524" s="477">
        <v>0</v>
      </c>
      <c r="AP524" s="477">
        <v>0</v>
      </c>
      <c r="AQ524" s="433">
        <v>0</v>
      </c>
    </row>
    <row r="525" spans="2:43" ht="19.95" hidden="1" customHeight="1" x14ac:dyDescent="0.45">
      <c r="B525" s="296">
        <v>522</v>
      </c>
      <c r="C525" s="297" t="s">
        <v>1668</v>
      </c>
      <c r="D525" s="297" t="s">
        <v>1545</v>
      </c>
      <c r="E525" s="298" t="s">
        <v>1669</v>
      </c>
      <c r="F525" s="299" t="s">
        <v>7</v>
      </c>
      <c r="G525" s="510">
        <v>0</v>
      </c>
      <c r="H525" s="511"/>
      <c r="I525" s="476">
        <v>0</v>
      </c>
      <c r="J525" s="477">
        <v>0</v>
      </c>
      <c r="K525" s="477">
        <v>0</v>
      </c>
      <c r="L525" s="477">
        <v>0</v>
      </c>
      <c r="M525" s="477">
        <v>0</v>
      </c>
      <c r="N525" s="477">
        <v>0</v>
      </c>
      <c r="O525" s="477">
        <v>0</v>
      </c>
      <c r="P525" s="477">
        <v>0</v>
      </c>
      <c r="Q525" s="477">
        <v>0</v>
      </c>
      <c r="R525" s="477">
        <v>0</v>
      </c>
      <c r="S525" s="477">
        <v>0</v>
      </c>
      <c r="T525" s="477">
        <v>0</v>
      </c>
      <c r="U525" s="477">
        <v>0</v>
      </c>
      <c r="V525" s="477">
        <v>0</v>
      </c>
      <c r="W525" s="477">
        <v>0</v>
      </c>
      <c r="X525" s="477">
        <v>0</v>
      </c>
      <c r="Y525" s="477">
        <v>0</v>
      </c>
      <c r="Z525" s="477">
        <v>0</v>
      </c>
      <c r="AA525" s="477">
        <v>0</v>
      </c>
      <c r="AB525" s="477">
        <v>0</v>
      </c>
      <c r="AC525" s="477">
        <v>0</v>
      </c>
      <c r="AD525" s="477">
        <v>0</v>
      </c>
      <c r="AE525" s="477">
        <v>0</v>
      </c>
      <c r="AF525" s="477">
        <v>0</v>
      </c>
      <c r="AG525" s="477">
        <v>0</v>
      </c>
      <c r="AH525" s="477">
        <v>0</v>
      </c>
      <c r="AI525" s="477">
        <v>0</v>
      </c>
      <c r="AJ525" s="477">
        <v>0</v>
      </c>
      <c r="AK525" s="477">
        <v>0</v>
      </c>
      <c r="AL525" s="477">
        <v>0</v>
      </c>
      <c r="AM525" s="477">
        <v>0</v>
      </c>
      <c r="AN525" s="477">
        <v>0</v>
      </c>
      <c r="AO525" s="477">
        <v>0</v>
      </c>
      <c r="AP525" s="477">
        <v>0</v>
      </c>
      <c r="AQ525" s="433">
        <v>0</v>
      </c>
    </row>
    <row r="526" spans="2:43" ht="19.95" hidden="1" customHeight="1" x14ac:dyDescent="0.45">
      <c r="B526" s="296">
        <v>523</v>
      </c>
      <c r="C526" s="297" t="s">
        <v>1670</v>
      </c>
      <c r="D526" s="297" t="s">
        <v>1548</v>
      </c>
      <c r="E526" s="298" t="s">
        <v>1671</v>
      </c>
      <c r="F526" s="299" t="s">
        <v>7</v>
      </c>
      <c r="G526" s="333">
        <v>0</v>
      </c>
      <c r="H526" s="306"/>
      <c r="I526" s="281">
        <v>0</v>
      </c>
      <c r="J526" s="282">
        <v>0</v>
      </c>
      <c r="K526" s="282">
        <v>0</v>
      </c>
      <c r="L526" s="282">
        <v>0</v>
      </c>
      <c r="M526" s="282">
        <v>0</v>
      </c>
      <c r="N526" s="282">
        <v>0</v>
      </c>
      <c r="O526" s="282">
        <v>0</v>
      </c>
      <c r="P526" s="282">
        <v>0</v>
      </c>
      <c r="Q526" s="282">
        <v>0</v>
      </c>
      <c r="R526" s="282">
        <v>0</v>
      </c>
      <c r="S526" s="282">
        <v>0</v>
      </c>
      <c r="T526" s="282">
        <v>0</v>
      </c>
      <c r="U526" s="282">
        <v>0</v>
      </c>
      <c r="V526" s="282">
        <v>0</v>
      </c>
      <c r="W526" s="282">
        <v>0</v>
      </c>
      <c r="X526" s="282">
        <v>0</v>
      </c>
      <c r="Y526" s="282">
        <v>0</v>
      </c>
      <c r="Z526" s="282">
        <v>0</v>
      </c>
      <c r="AA526" s="282">
        <v>0</v>
      </c>
      <c r="AB526" s="282">
        <v>0</v>
      </c>
      <c r="AC526" s="282">
        <v>0</v>
      </c>
      <c r="AD526" s="282">
        <v>0</v>
      </c>
      <c r="AE526" s="282">
        <v>0</v>
      </c>
      <c r="AF526" s="282">
        <v>0</v>
      </c>
      <c r="AG526" s="282">
        <v>0</v>
      </c>
      <c r="AH526" s="282">
        <v>0</v>
      </c>
      <c r="AI526" s="282">
        <v>0</v>
      </c>
      <c r="AJ526" s="282">
        <v>0</v>
      </c>
      <c r="AK526" s="282">
        <v>0</v>
      </c>
      <c r="AL526" s="282">
        <v>0</v>
      </c>
      <c r="AM526" s="282">
        <v>0</v>
      </c>
      <c r="AN526" s="282">
        <v>0</v>
      </c>
      <c r="AO526" s="282">
        <v>0</v>
      </c>
      <c r="AP526" s="282">
        <v>0</v>
      </c>
      <c r="AQ526" s="283">
        <v>0</v>
      </c>
    </row>
    <row r="527" spans="2:43" ht="19.95" hidden="1" customHeight="1" x14ac:dyDescent="0.45">
      <c r="B527" s="296">
        <v>524</v>
      </c>
      <c r="C527" s="297" t="s">
        <v>1672</v>
      </c>
      <c r="D527" s="297" t="s">
        <v>1551</v>
      </c>
      <c r="E527" s="298" t="s">
        <v>1673</v>
      </c>
      <c r="F527" s="299" t="s">
        <v>7</v>
      </c>
      <c r="G527" s="333">
        <v>0</v>
      </c>
      <c r="H527" s="306"/>
      <c r="I527" s="281">
        <v>0</v>
      </c>
      <c r="J527" s="282">
        <v>0</v>
      </c>
      <c r="K527" s="282">
        <v>0</v>
      </c>
      <c r="L527" s="282">
        <v>0</v>
      </c>
      <c r="M527" s="282">
        <v>0</v>
      </c>
      <c r="N527" s="282">
        <v>0</v>
      </c>
      <c r="O527" s="282">
        <v>0</v>
      </c>
      <c r="P527" s="282">
        <v>0</v>
      </c>
      <c r="Q527" s="282">
        <v>0</v>
      </c>
      <c r="R527" s="282">
        <v>0</v>
      </c>
      <c r="S527" s="282">
        <v>0</v>
      </c>
      <c r="T527" s="282">
        <v>0</v>
      </c>
      <c r="U527" s="282">
        <v>0</v>
      </c>
      <c r="V527" s="282">
        <v>0</v>
      </c>
      <c r="W527" s="282">
        <v>0</v>
      </c>
      <c r="X527" s="282">
        <v>0</v>
      </c>
      <c r="Y527" s="282">
        <v>0</v>
      </c>
      <c r="Z527" s="282">
        <v>0</v>
      </c>
      <c r="AA527" s="282">
        <v>0</v>
      </c>
      <c r="AB527" s="282">
        <v>0</v>
      </c>
      <c r="AC527" s="282">
        <v>0</v>
      </c>
      <c r="AD527" s="282">
        <v>0</v>
      </c>
      <c r="AE527" s="282">
        <v>0</v>
      </c>
      <c r="AF527" s="282">
        <v>0</v>
      </c>
      <c r="AG527" s="282">
        <v>0</v>
      </c>
      <c r="AH527" s="282">
        <v>0</v>
      </c>
      <c r="AI527" s="282">
        <v>0</v>
      </c>
      <c r="AJ527" s="282">
        <v>0</v>
      </c>
      <c r="AK527" s="282">
        <v>0</v>
      </c>
      <c r="AL527" s="282">
        <v>0</v>
      </c>
      <c r="AM527" s="282">
        <v>0</v>
      </c>
      <c r="AN527" s="282">
        <v>0</v>
      </c>
      <c r="AO527" s="282">
        <v>0</v>
      </c>
      <c r="AP527" s="282">
        <v>0</v>
      </c>
      <c r="AQ527" s="283">
        <v>0</v>
      </c>
    </row>
    <row r="528" spans="2:43" ht="19.95" hidden="1" customHeight="1" x14ac:dyDescent="0.45">
      <c r="B528" s="296">
        <v>525</v>
      </c>
      <c r="C528" s="297" t="s">
        <v>1674</v>
      </c>
      <c r="D528" s="297" t="s">
        <v>1554</v>
      </c>
      <c r="E528" s="298" t="s">
        <v>1675</v>
      </c>
      <c r="F528" s="299" t="s">
        <v>7</v>
      </c>
      <c r="G528" s="333">
        <v>0</v>
      </c>
      <c r="H528" s="306"/>
      <c r="I528" s="281">
        <v>0</v>
      </c>
      <c r="J528" s="282">
        <v>0</v>
      </c>
      <c r="K528" s="282">
        <v>0</v>
      </c>
      <c r="L528" s="282">
        <v>0</v>
      </c>
      <c r="M528" s="282">
        <v>0</v>
      </c>
      <c r="N528" s="282">
        <v>0</v>
      </c>
      <c r="O528" s="282">
        <v>0</v>
      </c>
      <c r="P528" s="282">
        <v>0</v>
      </c>
      <c r="Q528" s="282">
        <v>0</v>
      </c>
      <c r="R528" s="282">
        <v>0</v>
      </c>
      <c r="S528" s="282">
        <v>0</v>
      </c>
      <c r="T528" s="282">
        <v>0</v>
      </c>
      <c r="U528" s="282">
        <v>0</v>
      </c>
      <c r="V528" s="282">
        <v>0</v>
      </c>
      <c r="W528" s="282">
        <v>0</v>
      </c>
      <c r="X528" s="282">
        <v>0</v>
      </c>
      <c r="Y528" s="282">
        <v>0</v>
      </c>
      <c r="Z528" s="282">
        <v>0</v>
      </c>
      <c r="AA528" s="282">
        <v>0</v>
      </c>
      <c r="AB528" s="282">
        <v>0</v>
      </c>
      <c r="AC528" s="282">
        <v>0</v>
      </c>
      <c r="AD528" s="282">
        <v>0</v>
      </c>
      <c r="AE528" s="282">
        <v>0</v>
      </c>
      <c r="AF528" s="282">
        <v>0</v>
      </c>
      <c r="AG528" s="282">
        <v>0</v>
      </c>
      <c r="AH528" s="282">
        <v>0</v>
      </c>
      <c r="AI528" s="282">
        <v>0</v>
      </c>
      <c r="AJ528" s="282">
        <v>0</v>
      </c>
      <c r="AK528" s="282">
        <v>0</v>
      </c>
      <c r="AL528" s="282">
        <v>0</v>
      </c>
      <c r="AM528" s="282">
        <v>0</v>
      </c>
      <c r="AN528" s="282">
        <v>0</v>
      </c>
      <c r="AO528" s="282">
        <v>0</v>
      </c>
      <c r="AP528" s="282">
        <v>0</v>
      </c>
      <c r="AQ528" s="283">
        <v>0</v>
      </c>
    </row>
    <row r="529" spans="2:43" ht="19.95" hidden="1" customHeight="1" x14ac:dyDescent="0.45">
      <c r="B529" s="296">
        <v>526</v>
      </c>
      <c r="C529" s="297" t="s">
        <v>1676</v>
      </c>
      <c r="D529" s="297" t="s">
        <v>1557</v>
      </c>
      <c r="E529" s="298" t="s">
        <v>1558</v>
      </c>
      <c r="F529" s="299" t="s">
        <v>7</v>
      </c>
      <c r="G529" s="543">
        <v>0</v>
      </c>
      <c r="H529" s="544"/>
      <c r="I529" s="386">
        <v>0</v>
      </c>
      <c r="J529" s="387">
        <v>0</v>
      </c>
      <c r="K529" s="387">
        <v>0</v>
      </c>
      <c r="L529" s="387">
        <v>0</v>
      </c>
      <c r="M529" s="387">
        <v>0</v>
      </c>
      <c r="N529" s="387">
        <v>0</v>
      </c>
      <c r="O529" s="387">
        <v>0</v>
      </c>
      <c r="P529" s="387">
        <v>0</v>
      </c>
      <c r="Q529" s="387">
        <v>0</v>
      </c>
      <c r="R529" s="387">
        <v>0</v>
      </c>
      <c r="S529" s="387">
        <v>0</v>
      </c>
      <c r="T529" s="387">
        <v>0</v>
      </c>
      <c r="U529" s="387">
        <v>0</v>
      </c>
      <c r="V529" s="387">
        <v>0</v>
      </c>
      <c r="W529" s="387">
        <v>0</v>
      </c>
      <c r="X529" s="387">
        <v>0</v>
      </c>
      <c r="Y529" s="387">
        <v>0</v>
      </c>
      <c r="Z529" s="387">
        <v>0</v>
      </c>
      <c r="AA529" s="387">
        <v>0</v>
      </c>
      <c r="AB529" s="387">
        <v>0</v>
      </c>
      <c r="AC529" s="387">
        <v>0</v>
      </c>
      <c r="AD529" s="387">
        <v>0</v>
      </c>
      <c r="AE529" s="387">
        <v>0</v>
      </c>
      <c r="AF529" s="387">
        <v>0</v>
      </c>
      <c r="AG529" s="387">
        <v>0</v>
      </c>
      <c r="AH529" s="387">
        <v>0</v>
      </c>
      <c r="AI529" s="387">
        <v>0</v>
      </c>
      <c r="AJ529" s="387">
        <v>0</v>
      </c>
      <c r="AK529" s="387">
        <v>0</v>
      </c>
      <c r="AL529" s="387">
        <v>0</v>
      </c>
      <c r="AM529" s="387">
        <v>0</v>
      </c>
      <c r="AN529" s="387">
        <v>0</v>
      </c>
      <c r="AO529" s="387">
        <v>0</v>
      </c>
      <c r="AP529" s="387">
        <v>0</v>
      </c>
      <c r="AQ529" s="388">
        <v>0</v>
      </c>
    </row>
    <row r="530" spans="2:43" ht="19.95" hidden="1" customHeight="1" x14ac:dyDescent="0.45">
      <c r="B530" s="296">
        <v>527</v>
      </c>
      <c r="C530" s="297" t="s">
        <v>1677</v>
      </c>
      <c r="D530" s="297" t="s">
        <v>1678</v>
      </c>
      <c r="E530" s="298" t="s">
        <v>1679</v>
      </c>
      <c r="F530" s="299"/>
      <c r="G530" s="510">
        <v>0</v>
      </c>
      <c r="H530" s="511"/>
      <c r="I530" s="476">
        <v>0</v>
      </c>
      <c r="J530" s="477">
        <v>0</v>
      </c>
      <c r="K530" s="477">
        <v>0</v>
      </c>
      <c r="L530" s="477">
        <v>0</v>
      </c>
      <c r="M530" s="477">
        <v>0</v>
      </c>
      <c r="N530" s="477">
        <v>0</v>
      </c>
      <c r="O530" s="477">
        <v>0</v>
      </c>
      <c r="P530" s="477">
        <v>0</v>
      </c>
      <c r="Q530" s="477">
        <v>0</v>
      </c>
      <c r="R530" s="477">
        <v>0</v>
      </c>
      <c r="S530" s="477">
        <v>0</v>
      </c>
      <c r="T530" s="477">
        <v>0</v>
      </c>
      <c r="U530" s="477">
        <v>0</v>
      </c>
      <c r="V530" s="477">
        <v>0</v>
      </c>
      <c r="W530" s="477">
        <v>0</v>
      </c>
      <c r="X530" s="477">
        <v>0</v>
      </c>
      <c r="Y530" s="477">
        <v>0</v>
      </c>
      <c r="Z530" s="477">
        <v>0</v>
      </c>
      <c r="AA530" s="477">
        <v>0</v>
      </c>
      <c r="AB530" s="477">
        <v>0</v>
      </c>
      <c r="AC530" s="477">
        <v>0</v>
      </c>
      <c r="AD530" s="477">
        <v>0</v>
      </c>
      <c r="AE530" s="477">
        <v>0</v>
      </c>
      <c r="AF530" s="477">
        <v>0</v>
      </c>
      <c r="AG530" s="477">
        <v>0</v>
      </c>
      <c r="AH530" s="477">
        <v>0</v>
      </c>
      <c r="AI530" s="477">
        <v>0</v>
      </c>
      <c r="AJ530" s="477">
        <v>0</v>
      </c>
      <c r="AK530" s="477">
        <v>0</v>
      </c>
      <c r="AL530" s="477">
        <v>0</v>
      </c>
      <c r="AM530" s="477">
        <v>0</v>
      </c>
      <c r="AN530" s="477">
        <v>0</v>
      </c>
      <c r="AO530" s="477">
        <v>0</v>
      </c>
      <c r="AP530" s="477">
        <v>0</v>
      </c>
      <c r="AQ530" s="433">
        <v>0</v>
      </c>
    </row>
    <row r="531" spans="2:43" ht="19.95" hidden="1" customHeight="1" x14ac:dyDescent="0.45">
      <c r="B531" s="296">
        <v>528</v>
      </c>
      <c r="C531" s="297" t="s">
        <v>1680</v>
      </c>
      <c r="D531" s="297" t="s">
        <v>1681</v>
      </c>
      <c r="E531" s="298" t="s">
        <v>1682</v>
      </c>
      <c r="F531" s="299"/>
      <c r="G531" s="510">
        <v>0</v>
      </c>
      <c r="H531" s="511"/>
      <c r="I531" s="476">
        <v>0</v>
      </c>
      <c r="J531" s="477">
        <v>0</v>
      </c>
      <c r="K531" s="477">
        <v>0</v>
      </c>
      <c r="L531" s="477">
        <v>0</v>
      </c>
      <c r="M531" s="477">
        <v>0</v>
      </c>
      <c r="N531" s="477">
        <v>0</v>
      </c>
      <c r="O531" s="477">
        <v>0</v>
      </c>
      <c r="P531" s="477">
        <v>0</v>
      </c>
      <c r="Q531" s="477">
        <v>0</v>
      </c>
      <c r="R531" s="477">
        <v>0</v>
      </c>
      <c r="S531" s="477">
        <v>0</v>
      </c>
      <c r="T531" s="477">
        <v>0</v>
      </c>
      <c r="U531" s="477">
        <v>0</v>
      </c>
      <c r="V531" s="477">
        <v>0</v>
      </c>
      <c r="W531" s="477">
        <v>0</v>
      </c>
      <c r="X531" s="477">
        <v>0</v>
      </c>
      <c r="Y531" s="477">
        <v>0</v>
      </c>
      <c r="Z531" s="477">
        <v>0</v>
      </c>
      <c r="AA531" s="477">
        <v>0</v>
      </c>
      <c r="AB531" s="477">
        <v>0</v>
      </c>
      <c r="AC531" s="477">
        <v>0</v>
      </c>
      <c r="AD531" s="477">
        <v>0</v>
      </c>
      <c r="AE531" s="477">
        <v>0</v>
      </c>
      <c r="AF531" s="477">
        <v>0</v>
      </c>
      <c r="AG531" s="477">
        <v>0</v>
      </c>
      <c r="AH531" s="477">
        <v>0</v>
      </c>
      <c r="AI531" s="477">
        <v>0</v>
      </c>
      <c r="AJ531" s="477">
        <v>0</v>
      </c>
      <c r="AK531" s="477">
        <v>0</v>
      </c>
      <c r="AL531" s="477">
        <v>0</v>
      </c>
      <c r="AM531" s="477">
        <v>0</v>
      </c>
      <c r="AN531" s="477">
        <v>0</v>
      </c>
      <c r="AO531" s="477">
        <v>0</v>
      </c>
      <c r="AP531" s="477">
        <v>0</v>
      </c>
      <c r="AQ531" s="433">
        <v>0</v>
      </c>
    </row>
    <row r="532" spans="2:43" ht="19.95" hidden="1" customHeight="1" x14ac:dyDescent="0.45">
      <c r="B532" s="296">
        <v>529</v>
      </c>
      <c r="C532" s="297" t="s">
        <v>1683</v>
      </c>
      <c r="D532" s="297" t="s">
        <v>1684</v>
      </c>
      <c r="E532" s="298" t="s">
        <v>1685</v>
      </c>
      <c r="F532" s="299"/>
      <c r="G532" s="510">
        <v>0</v>
      </c>
      <c r="H532" s="511"/>
      <c r="I532" s="476">
        <v>0</v>
      </c>
      <c r="J532" s="477">
        <v>0</v>
      </c>
      <c r="K532" s="477">
        <v>0</v>
      </c>
      <c r="L532" s="477">
        <v>0</v>
      </c>
      <c r="M532" s="477">
        <v>0</v>
      </c>
      <c r="N532" s="477">
        <v>0</v>
      </c>
      <c r="O532" s="477">
        <v>0</v>
      </c>
      <c r="P532" s="477">
        <v>0</v>
      </c>
      <c r="Q532" s="477">
        <v>0</v>
      </c>
      <c r="R532" s="477">
        <v>0</v>
      </c>
      <c r="S532" s="477">
        <v>0</v>
      </c>
      <c r="T532" s="477">
        <v>0</v>
      </c>
      <c r="U532" s="477">
        <v>0</v>
      </c>
      <c r="V532" s="477">
        <v>0</v>
      </c>
      <c r="W532" s="477">
        <v>0</v>
      </c>
      <c r="X532" s="477">
        <v>0</v>
      </c>
      <c r="Y532" s="477">
        <v>0</v>
      </c>
      <c r="Z532" s="477">
        <v>0</v>
      </c>
      <c r="AA532" s="477">
        <v>0</v>
      </c>
      <c r="AB532" s="477">
        <v>0</v>
      </c>
      <c r="AC532" s="477">
        <v>0</v>
      </c>
      <c r="AD532" s="477">
        <v>0</v>
      </c>
      <c r="AE532" s="477">
        <v>0</v>
      </c>
      <c r="AF532" s="477">
        <v>0</v>
      </c>
      <c r="AG532" s="477">
        <v>0</v>
      </c>
      <c r="AH532" s="477">
        <v>0</v>
      </c>
      <c r="AI532" s="477">
        <v>0</v>
      </c>
      <c r="AJ532" s="477">
        <v>0</v>
      </c>
      <c r="AK532" s="477">
        <v>0</v>
      </c>
      <c r="AL532" s="477">
        <v>0</v>
      </c>
      <c r="AM532" s="477">
        <v>0</v>
      </c>
      <c r="AN532" s="477">
        <v>0</v>
      </c>
      <c r="AO532" s="477">
        <v>0</v>
      </c>
      <c r="AP532" s="477">
        <v>0</v>
      </c>
      <c r="AQ532" s="433">
        <v>0</v>
      </c>
    </row>
    <row r="533" spans="2:43" ht="19.95" hidden="1" customHeight="1" x14ac:dyDescent="0.45">
      <c r="B533" s="296">
        <v>530</v>
      </c>
      <c r="C533" s="297" t="s">
        <v>1686</v>
      </c>
      <c r="D533" s="297" t="s">
        <v>1687</v>
      </c>
      <c r="E533" s="298" t="s">
        <v>1688</v>
      </c>
      <c r="F533" s="299"/>
      <c r="G533" s="510">
        <v>0</v>
      </c>
      <c r="H533" s="511"/>
      <c r="I533" s="476">
        <v>0</v>
      </c>
      <c r="J533" s="477">
        <v>0</v>
      </c>
      <c r="K533" s="477">
        <v>0</v>
      </c>
      <c r="L533" s="477">
        <v>0</v>
      </c>
      <c r="M533" s="477">
        <v>0</v>
      </c>
      <c r="N533" s="477">
        <v>0</v>
      </c>
      <c r="O533" s="477">
        <v>0</v>
      </c>
      <c r="P533" s="477">
        <v>0</v>
      </c>
      <c r="Q533" s="477">
        <v>0</v>
      </c>
      <c r="R533" s="477">
        <v>0</v>
      </c>
      <c r="S533" s="477">
        <v>0</v>
      </c>
      <c r="T533" s="477">
        <v>0</v>
      </c>
      <c r="U533" s="477">
        <v>0</v>
      </c>
      <c r="V533" s="477">
        <v>0</v>
      </c>
      <c r="W533" s="477">
        <v>0</v>
      </c>
      <c r="X533" s="477">
        <v>0</v>
      </c>
      <c r="Y533" s="477">
        <v>0</v>
      </c>
      <c r="Z533" s="477">
        <v>0</v>
      </c>
      <c r="AA533" s="477">
        <v>0</v>
      </c>
      <c r="AB533" s="477">
        <v>0</v>
      </c>
      <c r="AC533" s="477">
        <v>0</v>
      </c>
      <c r="AD533" s="477">
        <v>0</v>
      </c>
      <c r="AE533" s="477">
        <v>0</v>
      </c>
      <c r="AF533" s="477">
        <v>0</v>
      </c>
      <c r="AG533" s="477">
        <v>0</v>
      </c>
      <c r="AH533" s="477">
        <v>0</v>
      </c>
      <c r="AI533" s="477">
        <v>0</v>
      </c>
      <c r="AJ533" s="477">
        <v>0</v>
      </c>
      <c r="AK533" s="477">
        <v>0</v>
      </c>
      <c r="AL533" s="477">
        <v>0</v>
      </c>
      <c r="AM533" s="477">
        <v>0</v>
      </c>
      <c r="AN533" s="477">
        <v>0</v>
      </c>
      <c r="AO533" s="477">
        <v>0</v>
      </c>
      <c r="AP533" s="477">
        <v>0</v>
      </c>
      <c r="AQ533" s="433">
        <v>0</v>
      </c>
    </row>
    <row r="534" spans="2:43" ht="19.95" hidden="1" customHeight="1" x14ac:dyDescent="0.45">
      <c r="B534" s="296">
        <v>531</v>
      </c>
      <c r="C534" s="297" t="s">
        <v>1689</v>
      </c>
      <c r="D534" s="297" t="s">
        <v>1690</v>
      </c>
      <c r="E534" s="298" t="s">
        <v>1691</v>
      </c>
      <c r="F534" s="299"/>
      <c r="G534" s="510">
        <v>0</v>
      </c>
      <c r="H534" s="511"/>
      <c r="I534" s="476">
        <v>0</v>
      </c>
      <c r="J534" s="477">
        <v>0</v>
      </c>
      <c r="K534" s="477">
        <v>0</v>
      </c>
      <c r="L534" s="477">
        <v>0</v>
      </c>
      <c r="M534" s="477">
        <v>0</v>
      </c>
      <c r="N534" s="477">
        <v>0</v>
      </c>
      <c r="O534" s="477">
        <v>0</v>
      </c>
      <c r="P534" s="477">
        <v>0</v>
      </c>
      <c r="Q534" s="477">
        <v>0</v>
      </c>
      <c r="R534" s="477">
        <v>0</v>
      </c>
      <c r="S534" s="477">
        <v>0</v>
      </c>
      <c r="T534" s="477">
        <v>0</v>
      </c>
      <c r="U534" s="477">
        <v>0</v>
      </c>
      <c r="V534" s="477">
        <v>0</v>
      </c>
      <c r="W534" s="477">
        <v>0</v>
      </c>
      <c r="X534" s="477">
        <v>0</v>
      </c>
      <c r="Y534" s="477">
        <v>0</v>
      </c>
      <c r="Z534" s="477">
        <v>0</v>
      </c>
      <c r="AA534" s="477">
        <v>0</v>
      </c>
      <c r="AB534" s="477">
        <v>0</v>
      </c>
      <c r="AC534" s="477">
        <v>0</v>
      </c>
      <c r="AD534" s="477">
        <v>0</v>
      </c>
      <c r="AE534" s="477">
        <v>0</v>
      </c>
      <c r="AF534" s="477">
        <v>0</v>
      </c>
      <c r="AG534" s="477">
        <v>0</v>
      </c>
      <c r="AH534" s="477">
        <v>0</v>
      </c>
      <c r="AI534" s="477">
        <v>0</v>
      </c>
      <c r="AJ534" s="477">
        <v>0</v>
      </c>
      <c r="AK534" s="477">
        <v>0</v>
      </c>
      <c r="AL534" s="477">
        <v>0</v>
      </c>
      <c r="AM534" s="477">
        <v>0</v>
      </c>
      <c r="AN534" s="477">
        <v>0</v>
      </c>
      <c r="AO534" s="477">
        <v>0</v>
      </c>
      <c r="AP534" s="477">
        <v>0</v>
      </c>
      <c r="AQ534" s="433">
        <v>0</v>
      </c>
    </row>
    <row r="535" spans="2:43" ht="19.95" hidden="1" customHeight="1" x14ac:dyDescent="0.45">
      <c r="B535" s="296">
        <v>532</v>
      </c>
      <c r="C535" s="297" t="s">
        <v>1692</v>
      </c>
      <c r="D535" s="297" t="s">
        <v>1693</v>
      </c>
      <c r="E535" s="298" t="s">
        <v>1694</v>
      </c>
      <c r="F535" s="299"/>
      <c r="G535" s="510">
        <v>0</v>
      </c>
      <c r="H535" s="511"/>
      <c r="I535" s="476">
        <v>0</v>
      </c>
      <c r="J535" s="477">
        <v>0</v>
      </c>
      <c r="K535" s="477">
        <v>0</v>
      </c>
      <c r="L535" s="477">
        <v>0</v>
      </c>
      <c r="M535" s="477">
        <v>0</v>
      </c>
      <c r="N535" s="477">
        <v>0</v>
      </c>
      <c r="O535" s="477">
        <v>0</v>
      </c>
      <c r="P535" s="477">
        <v>0</v>
      </c>
      <c r="Q535" s="477">
        <v>0</v>
      </c>
      <c r="R535" s="477">
        <v>0</v>
      </c>
      <c r="S535" s="477">
        <v>0</v>
      </c>
      <c r="T535" s="477">
        <v>0</v>
      </c>
      <c r="U535" s="477">
        <v>0</v>
      </c>
      <c r="V535" s="477">
        <v>0</v>
      </c>
      <c r="W535" s="477">
        <v>0</v>
      </c>
      <c r="X535" s="477">
        <v>0</v>
      </c>
      <c r="Y535" s="477">
        <v>0</v>
      </c>
      <c r="Z535" s="477">
        <v>0</v>
      </c>
      <c r="AA535" s="477">
        <v>0</v>
      </c>
      <c r="AB535" s="477">
        <v>0</v>
      </c>
      <c r="AC535" s="477">
        <v>0</v>
      </c>
      <c r="AD535" s="477">
        <v>0</v>
      </c>
      <c r="AE535" s="477">
        <v>0</v>
      </c>
      <c r="AF535" s="477">
        <v>0</v>
      </c>
      <c r="AG535" s="477">
        <v>0</v>
      </c>
      <c r="AH535" s="477">
        <v>0</v>
      </c>
      <c r="AI535" s="477">
        <v>0</v>
      </c>
      <c r="AJ535" s="477">
        <v>0</v>
      </c>
      <c r="AK535" s="477">
        <v>0</v>
      </c>
      <c r="AL535" s="477">
        <v>0</v>
      </c>
      <c r="AM535" s="477">
        <v>0</v>
      </c>
      <c r="AN535" s="477">
        <v>0</v>
      </c>
      <c r="AO535" s="477">
        <v>0</v>
      </c>
      <c r="AP535" s="477">
        <v>0</v>
      </c>
      <c r="AQ535" s="433">
        <v>0</v>
      </c>
    </row>
    <row r="536" spans="2:43" ht="19.95" hidden="1" customHeight="1" x14ac:dyDescent="0.45">
      <c r="B536" s="296">
        <v>533</v>
      </c>
      <c r="C536" s="297" t="s">
        <v>1695</v>
      </c>
      <c r="D536" s="297" t="s">
        <v>1696</v>
      </c>
      <c r="E536" s="298" t="s">
        <v>1697</v>
      </c>
      <c r="F536" s="299"/>
      <c r="G536" s="510">
        <v>0</v>
      </c>
      <c r="H536" s="511"/>
      <c r="I536" s="476">
        <v>0</v>
      </c>
      <c r="J536" s="477">
        <v>0</v>
      </c>
      <c r="K536" s="477">
        <v>0</v>
      </c>
      <c r="L536" s="477">
        <v>0</v>
      </c>
      <c r="M536" s="477">
        <v>0</v>
      </c>
      <c r="N536" s="477">
        <v>0</v>
      </c>
      <c r="O536" s="477">
        <v>0</v>
      </c>
      <c r="P536" s="477">
        <v>0</v>
      </c>
      <c r="Q536" s="477">
        <v>0</v>
      </c>
      <c r="R536" s="477">
        <v>0</v>
      </c>
      <c r="S536" s="477">
        <v>0</v>
      </c>
      <c r="T536" s="477">
        <v>0</v>
      </c>
      <c r="U536" s="477">
        <v>0</v>
      </c>
      <c r="V536" s="477">
        <v>0</v>
      </c>
      <c r="W536" s="477">
        <v>0</v>
      </c>
      <c r="X536" s="477">
        <v>0</v>
      </c>
      <c r="Y536" s="477">
        <v>0</v>
      </c>
      <c r="Z536" s="477">
        <v>0</v>
      </c>
      <c r="AA536" s="477">
        <v>0</v>
      </c>
      <c r="AB536" s="477">
        <v>0</v>
      </c>
      <c r="AC536" s="477">
        <v>0</v>
      </c>
      <c r="AD536" s="477">
        <v>0</v>
      </c>
      <c r="AE536" s="477">
        <v>0</v>
      </c>
      <c r="AF536" s="477">
        <v>0</v>
      </c>
      <c r="AG536" s="477">
        <v>0</v>
      </c>
      <c r="AH536" s="477">
        <v>0</v>
      </c>
      <c r="AI536" s="477">
        <v>0</v>
      </c>
      <c r="AJ536" s="477">
        <v>0</v>
      </c>
      <c r="AK536" s="477">
        <v>0</v>
      </c>
      <c r="AL536" s="477">
        <v>0</v>
      </c>
      <c r="AM536" s="477">
        <v>0</v>
      </c>
      <c r="AN536" s="477">
        <v>0</v>
      </c>
      <c r="AO536" s="477">
        <v>0</v>
      </c>
      <c r="AP536" s="477">
        <v>0</v>
      </c>
      <c r="AQ536" s="433">
        <v>0</v>
      </c>
    </row>
    <row r="537" spans="2:43" ht="19.95" hidden="1" customHeight="1" x14ac:dyDescent="0.45">
      <c r="B537" s="296">
        <v>534</v>
      </c>
      <c r="C537" s="297" t="s">
        <v>1698</v>
      </c>
      <c r="D537" s="297" t="s">
        <v>1699</v>
      </c>
      <c r="E537" s="298" t="s">
        <v>1700</v>
      </c>
      <c r="F537" s="299"/>
      <c r="G537" s="510">
        <v>0</v>
      </c>
      <c r="H537" s="511"/>
      <c r="I537" s="476">
        <v>0</v>
      </c>
      <c r="J537" s="477">
        <v>0</v>
      </c>
      <c r="K537" s="477">
        <v>0</v>
      </c>
      <c r="L537" s="477">
        <v>0</v>
      </c>
      <c r="M537" s="477">
        <v>0</v>
      </c>
      <c r="N537" s="477">
        <v>0</v>
      </c>
      <c r="O537" s="477">
        <v>0</v>
      </c>
      <c r="P537" s="477">
        <v>0</v>
      </c>
      <c r="Q537" s="477">
        <v>0</v>
      </c>
      <c r="R537" s="477">
        <v>0</v>
      </c>
      <c r="S537" s="477">
        <v>0</v>
      </c>
      <c r="T537" s="477">
        <v>0</v>
      </c>
      <c r="U537" s="477">
        <v>0</v>
      </c>
      <c r="V537" s="477">
        <v>0</v>
      </c>
      <c r="W537" s="477">
        <v>0</v>
      </c>
      <c r="X537" s="477">
        <v>0</v>
      </c>
      <c r="Y537" s="477">
        <v>0</v>
      </c>
      <c r="Z537" s="477">
        <v>0</v>
      </c>
      <c r="AA537" s="477">
        <v>0</v>
      </c>
      <c r="AB537" s="477">
        <v>0</v>
      </c>
      <c r="AC537" s="477">
        <v>0</v>
      </c>
      <c r="AD537" s="477">
        <v>0</v>
      </c>
      <c r="AE537" s="477">
        <v>0</v>
      </c>
      <c r="AF537" s="477">
        <v>0</v>
      </c>
      <c r="AG537" s="477">
        <v>0</v>
      </c>
      <c r="AH537" s="477">
        <v>0</v>
      </c>
      <c r="AI537" s="477">
        <v>0</v>
      </c>
      <c r="AJ537" s="477">
        <v>0</v>
      </c>
      <c r="AK537" s="477">
        <v>0</v>
      </c>
      <c r="AL537" s="477">
        <v>0</v>
      </c>
      <c r="AM537" s="477">
        <v>0</v>
      </c>
      <c r="AN537" s="477">
        <v>0</v>
      </c>
      <c r="AO537" s="477">
        <v>0</v>
      </c>
      <c r="AP537" s="477">
        <v>0</v>
      </c>
      <c r="AQ537" s="433">
        <v>0</v>
      </c>
    </row>
    <row r="538" spans="2:43" ht="19.95" hidden="1" customHeight="1" x14ac:dyDescent="0.45">
      <c r="B538" s="296">
        <v>535</v>
      </c>
      <c r="C538" s="297" t="s">
        <v>1701</v>
      </c>
      <c r="D538" s="297" t="s">
        <v>1702</v>
      </c>
      <c r="E538" s="298" t="s">
        <v>1703</v>
      </c>
      <c r="F538" s="299"/>
      <c r="G538" s="510">
        <v>0</v>
      </c>
      <c r="H538" s="511"/>
      <c r="I538" s="476">
        <v>0</v>
      </c>
      <c r="J538" s="477">
        <v>0</v>
      </c>
      <c r="K538" s="477">
        <v>0</v>
      </c>
      <c r="L538" s="477">
        <v>0</v>
      </c>
      <c r="M538" s="477">
        <v>0</v>
      </c>
      <c r="N538" s="477">
        <v>0</v>
      </c>
      <c r="O538" s="477">
        <v>0</v>
      </c>
      <c r="P538" s="477">
        <v>0</v>
      </c>
      <c r="Q538" s="477">
        <v>0</v>
      </c>
      <c r="R538" s="477">
        <v>0</v>
      </c>
      <c r="S538" s="477">
        <v>0</v>
      </c>
      <c r="T538" s="477">
        <v>0</v>
      </c>
      <c r="U538" s="477">
        <v>0</v>
      </c>
      <c r="V538" s="477">
        <v>0</v>
      </c>
      <c r="W538" s="477">
        <v>0</v>
      </c>
      <c r="X538" s="477">
        <v>0</v>
      </c>
      <c r="Y538" s="477">
        <v>0</v>
      </c>
      <c r="Z538" s="477">
        <v>0</v>
      </c>
      <c r="AA538" s="477">
        <v>0</v>
      </c>
      <c r="AB538" s="477">
        <v>0</v>
      </c>
      <c r="AC538" s="477">
        <v>0</v>
      </c>
      <c r="AD538" s="477">
        <v>0</v>
      </c>
      <c r="AE538" s="477">
        <v>0</v>
      </c>
      <c r="AF538" s="477">
        <v>0</v>
      </c>
      <c r="AG538" s="477">
        <v>0</v>
      </c>
      <c r="AH538" s="477">
        <v>0</v>
      </c>
      <c r="AI538" s="477">
        <v>0</v>
      </c>
      <c r="AJ538" s="477">
        <v>0</v>
      </c>
      <c r="AK538" s="477">
        <v>0</v>
      </c>
      <c r="AL538" s="477">
        <v>0</v>
      </c>
      <c r="AM538" s="477">
        <v>0</v>
      </c>
      <c r="AN538" s="477">
        <v>0</v>
      </c>
      <c r="AO538" s="477">
        <v>0</v>
      </c>
      <c r="AP538" s="477">
        <v>0</v>
      </c>
      <c r="AQ538" s="433">
        <v>0</v>
      </c>
    </row>
    <row r="539" spans="2:43" ht="19.95" hidden="1" customHeight="1" x14ac:dyDescent="0.45">
      <c r="B539" s="296">
        <v>536</v>
      </c>
      <c r="C539" s="297" t="s">
        <v>1704</v>
      </c>
      <c r="D539" s="297" t="s">
        <v>1705</v>
      </c>
      <c r="E539" s="298" t="s">
        <v>1706</v>
      </c>
      <c r="F539" s="299"/>
      <c r="G539" s="510">
        <v>0</v>
      </c>
      <c r="H539" s="511"/>
      <c r="I539" s="476">
        <v>0</v>
      </c>
      <c r="J539" s="477">
        <v>0</v>
      </c>
      <c r="K539" s="477">
        <v>0</v>
      </c>
      <c r="L539" s="477">
        <v>0</v>
      </c>
      <c r="M539" s="477">
        <v>0</v>
      </c>
      <c r="N539" s="477">
        <v>0</v>
      </c>
      <c r="O539" s="477">
        <v>0</v>
      </c>
      <c r="P539" s="477">
        <v>0</v>
      </c>
      <c r="Q539" s="477">
        <v>0</v>
      </c>
      <c r="R539" s="477">
        <v>0</v>
      </c>
      <c r="S539" s="477">
        <v>0</v>
      </c>
      <c r="T539" s="477">
        <v>0</v>
      </c>
      <c r="U539" s="477">
        <v>0</v>
      </c>
      <c r="V539" s="477">
        <v>0</v>
      </c>
      <c r="W539" s="477">
        <v>0</v>
      </c>
      <c r="X539" s="477">
        <v>0</v>
      </c>
      <c r="Y539" s="477">
        <v>0</v>
      </c>
      <c r="Z539" s="477">
        <v>0</v>
      </c>
      <c r="AA539" s="477">
        <v>0</v>
      </c>
      <c r="AB539" s="477">
        <v>0</v>
      </c>
      <c r="AC539" s="477">
        <v>0</v>
      </c>
      <c r="AD539" s="477">
        <v>0</v>
      </c>
      <c r="AE539" s="477">
        <v>0</v>
      </c>
      <c r="AF539" s="477">
        <v>0</v>
      </c>
      <c r="AG539" s="477">
        <v>0</v>
      </c>
      <c r="AH539" s="477">
        <v>0</v>
      </c>
      <c r="AI539" s="477">
        <v>0</v>
      </c>
      <c r="AJ539" s="477">
        <v>0</v>
      </c>
      <c r="AK539" s="477">
        <v>0</v>
      </c>
      <c r="AL539" s="477">
        <v>0</v>
      </c>
      <c r="AM539" s="477">
        <v>0</v>
      </c>
      <c r="AN539" s="477">
        <v>0</v>
      </c>
      <c r="AO539" s="477">
        <v>0</v>
      </c>
      <c r="AP539" s="477">
        <v>0</v>
      </c>
      <c r="AQ539" s="433">
        <v>0</v>
      </c>
    </row>
    <row r="540" spans="2:43" ht="19.95" hidden="1" customHeight="1" x14ac:dyDescent="0.45">
      <c r="B540" s="296">
        <v>537</v>
      </c>
      <c r="C540" s="297" t="s">
        <v>1707</v>
      </c>
      <c r="D540" s="297" t="s">
        <v>1708</v>
      </c>
      <c r="E540" s="298" t="s">
        <v>1709</v>
      </c>
      <c r="F540" s="299"/>
      <c r="G540" s="510">
        <v>0</v>
      </c>
      <c r="H540" s="511"/>
      <c r="I540" s="476">
        <v>0</v>
      </c>
      <c r="J540" s="477">
        <v>0</v>
      </c>
      <c r="K540" s="477">
        <v>0</v>
      </c>
      <c r="L540" s="477">
        <v>0</v>
      </c>
      <c r="M540" s="477">
        <v>0</v>
      </c>
      <c r="N540" s="477">
        <v>0</v>
      </c>
      <c r="O540" s="477">
        <v>0</v>
      </c>
      <c r="P540" s="477">
        <v>0</v>
      </c>
      <c r="Q540" s="477">
        <v>0</v>
      </c>
      <c r="R540" s="477">
        <v>0</v>
      </c>
      <c r="S540" s="477">
        <v>0</v>
      </c>
      <c r="T540" s="477">
        <v>0</v>
      </c>
      <c r="U540" s="477">
        <v>0</v>
      </c>
      <c r="V540" s="477">
        <v>0</v>
      </c>
      <c r="W540" s="477">
        <v>0</v>
      </c>
      <c r="X540" s="477">
        <v>0</v>
      </c>
      <c r="Y540" s="477">
        <v>0</v>
      </c>
      <c r="Z540" s="477">
        <v>0</v>
      </c>
      <c r="AA540" s="477">
        <v>0</v>
      </c>
      <c r="AB540" s="477">
        <v>0</v>
      </c>
      <c r="AC540" s="477">
        <v>0</v>
      </c>
      <c r="AD540" s="477">
        <v>0</v>
      </c>
      <c r="AE540" s="477">
        <v>0</v>
      </c>
      <c r="AF540" s="477">
        <v>0</v>
      </c>
      <c r="AG540" s="477">
        <v>0</v>
      </c>
      <c r="AH540" s="477">
        <v>0</v>
      </c>
      <c r="AI540" s="477">
        <v>0</v>
      </c>
      <c r="AJ540" s="477">
        <v>0</v>
      </c>
      <c r="AK540" s="477">
        <v>0</v>
      </c>
      <c r="AL540" s="477">
        <v>0</v>
      </c>
      <c r="AM540" s="477">
        <v>0</v>
      </c>
      <c r="AN540" s="477">
        <v>0</v>
      </c>
      <c r="AO540" s="477">
        <v>0</v>
      </c>
      <c r="AP540" s="477">
        <v>0</v>
      </c>
      <c r="AQ540" s="433">
        <v>0</v>
      </c>
    </row>
    <row r="541" spans="2:43" ht="19.95" hidden="1" customHeight="1" x14ac:dyDescent="0.45">
      <c r="B541" s="296">
        <v>538</v>
      </c>
      <c r="C541" s="297" t="s">
        <v>1710</v>
      </c>
      <c r="D541" s="297" t="s">
        <v>1711</v>
      </c>
      <c r="E541" s="298" t="s">
        <v>1712</v>
      </c>
      <c r="F541" s="299"/>
      <c r="G541" s="510">
        <v>0</v>
      </c>
      <c r="H541" s="511"/>
      <c r="I541" s="476">
        <v>0</v>
      </c>
      <c r="J541" s="477">
        <v>0</v>
      </c>
      <c r="K541" s="477">
        <v>0</v>
      </c>
      <c r="L541" s="477">
        <v>0</v>
      </c>
      <c r="M541" s="477">
        <v>0</v>
      </c>
      <c r="N541" s="477">
        <v>0</v>
      </c>
      <c r="O541" s="477">
        <v>0</v>
      </c>
      <c r="P541" s="477">
        <v>0</v>
      </c>
      <c r="Q541" s="477">
        <v>0</v>
      </c>
      <c r="R541" s="477">
        <v>0</v>
      </c>
      <c r="S541" s="477">
        <v>0</v>
      </c>
      <c r="T541" s="477">
        <v>0</v>
      </c>
      <c r="U541" s="477">
        <v>0</v>
      </c>
      <c r="V541" s="477">
        <v>0</v>
      </c>
      <c r="W541" s="477">
        <v>0</v>
      </c>
      <c r="X541" s="477">
        <v>0</v>
      </c>
      <c r="Y541" s="477">
        <v>0</v>
      </c>
      <c r="Z541" s="477">
        <v>0</v>
      </c>
      <c r="AA541" s="477">
        <v>0</v>
      </c>
      <c r="AB541" s="477">
        <v>0</v>
      </c>
      <c r="AC541" s="477">
        <v>0</v>
      </c>
      <c r="AD541" s="477">
        <v>0</v>
      </c>
      <c r="AE541" s="477">
        <v>0</v>
      </c>
      <c r="AF541" s="477">
        <v>0</v>
      </c>
      <c r="AG541" s="477">
        <v>0</v>
      </c>
      <c r="AH541" s="477">
        <v>0</v>
      </c>
      <c r="AI541" s="477">
        <v>0</v>
      </c>
      <c r="AJ541" s="477">
        <v>0</v>
      </c>
      <c r="AK541" s="477">
        <v>0</v>
      </c>
      <c r="AL541" s="477">
        <v>0</v>
      </c>
      <c r="AM541" s="477">
        <v>0</v>
      </c>
      <c r="AN541" s="477">
        <v>0</v>
      </c>
      <c r="AO541" s="477">
        <v>0</v>
      </c>
      <c r="AP541" s="477">
        <v>0</v>
      </c>
      <c r="AQ541" s="433">
        <v>0</v>
      </c>
    </row>
    <row r="542" spans="2:43" ht="19.95" hidden="1" customHeight="1" x14ac:dyDescent="0.45">
      <c r="B542" s="296">
        <v>539</v>
      </c>
      <c r="C542" s="297" t="s">
        <v>1713</v>
      </c>
      <c r="D542" s="297" t="s">
        <v>1714</v>
      </c>
      <c r="E542" s="298" t="s">
        <v>1715</v>
      </c>
      <c r="F542" s="299"/>
      <c r="G542" s="510">
        <v>0</v>
      </c>
      <c r="H542" s="511"/>
      <c r="I542" s="476">
        <v>0</v>
      </c>
      <c r="J542" s="477">
        <v>0</v>
      </c>
      <c r="K542" s="477">
        <v>0</v>
      </c>
      <c r="L542" s="477">
        <v>0</v>
      </c>
      <c r="M542" s="477">
        <v>0</v>
      </c>
      <c r="N542" s="477">
        <v>0</v>
      </c>
      <c r="O542" s="477">
        <v>0</v>
      </c>
      <c r="P542" s="477">
        <v>0</v>
      </c>
      <c r="Q542" s="477">
        <v>0</v>
      </c>
      <c r="R542" s="477">
        <v>0</v>
      </c>
      <c r="S542" s="477">
        <v>0</v>
      </c>
      <c r="T542" s="477">
        <v>0</v>
      </c>
      <c r="U542" s="477">
        <v>0</v>
      </c>
      <c r="V542" s="477">
        <v>0</v>
      </c>
      <c r="W542" s="477">
        <v>0</v>
      </c>
      <c r="X542" s="477">
        <v>0</v>
      </c>
      <c r="Y542" s="477">
        <v>0</v>
      </c>
      <c r="Z542" s="477">
        <v>0</v>
      </c>
      <c r="AA542" s="477">
        <v>0</v>
      </c>
      <c r="AB542" s="477">
        <v>0</v>
      </c>
      <c r="AC542" s="477">
        <v>0</v>
      </c>
      <c r="AD542" s="477">
        <v>0</v>
      </c>
      <c r="AE542" s="477">
        <v>0</v>
      </c>
      <c r="AF542" s="477">
        <v>0</v>
      </c>
      <c r="AG542" s="477">
        <v>0</v>
      </c>
      <c r="AH542" s="477">
        <v>0</v>
      </c>
      <c r="AI542" s="477">
        <v>0</v>
      </c>
      <c r="AJ542" s="477">
        <v>0</v>
      </c>
      <c r="AK542" s="477">
        <v>0</v>
      </c>
      <c r="AL542" s="477">
        <v>0</v>
      </c>
      <c r="AM542" s="477">
        <v>0</v>
      </c>
      <c r="AN542" s="477">
        <v>0</v>
      </c>
      <c r="AO542" s="477">
        <v>0</v>
      </c>
      <c r="AP542" s="477">
        <v>0</v>
      </c>
      <c r="AQ542" s="433">
        <v>0</v>
      </c>
    </row>
    <row r="543" spans="2:43" ht="19.95" hidden="1" customHeight="1" x14ac:dyDescent="0.45">
      <c r="B543" s="296">
        <v>540</v>
      </c>
      <c r="C543" s="297" t="s">
        <v>1716</v>
      </c>
      <c r="D543" s="297" t="s">
        <v>1717</v>
      </c>
      <c r="E543" s="298" t="s">
        <v>1718</v>
      </c>
      <c r="F543" s="299"/>
      <c r="G543" s="510">
        <v>0</v>
      </c>
      <c r="H543" s="511"/>
      <c r="I543" s="476">
        <v>0</v>
      </c>
      <c r="J543" s="477">
        <v>0</v>
      </c>
      <c r="K543" s="477">
        <v>0</v>
      </c>
      <c r="L543" s="477">
        <v>0</v>
      </c>
      <c r="M543" s="477">
        <v>0</v>
      </c>
      <c r="N543" s="477">
        <v>0</v>
      </c>
      <c r="O543" s="477">
        <v>0</v>
      </c>
      <c r="P543" s="477">
        <v>0</v>
      </c>
      <c r="Q543" s="477">
        <v>0</v>
      </c>
      <c r="R543" s="477">
        <v>0</v>
      </c>
      <c r="S543" s="477">
        <v>0</v>
      </c>
      <c r="T543" s="477">
        <v>0</v>
      </c>
      <c r="U543" s="477">
        <v>0</v>
      </c>
      <c r="V543" s="477">
        <v>0</v>
      </c>
      <c r="W543" s="477">
        <v>0</v>
      </c>
      <c r="X543" s="477">
        <v>0</v>
      </c>
      <c r="Y543" s="477">
        <v>0</v>
      </c>
      <c r="Z543" s="477">
        <v>0</v>
      </c>
      <c r="AA543" s="477">
        <v>0</v>
      </c>
      <c r="AB543" s="477">
        <v>0</v>
      </c>
      <c r="AC543" s="477">
        <v>0</v>
      </c>
      <c r="AD543" s="477">
        <v>0</v>
      </c>
      <c r="AE543" s="477">
        <v>0</v>
      </c>
      <c r="AF543" s="477">
        <v>0</v>
      </c>
      <c r="AG543" s="477">
        <v>0</v>
      </c>
      <c r="AH543" s="477">
        <v>0</v>
      </c>
      <c r="AI543" s="477">
        <v>0</v>
      </c>
      <c r="AJ543" s="477">
        <v>0</v>
      </c>
      <c r="AK543" s="477">
        <v>0</v>
      </c>
      <c r="AL543" s="477">
        <v>0</v>
      </c>
      <c r="AM543" s="477">
        <v>0</v>
      </c>
      <c r="AN543" s="477">
        <v>0</v>
      </c>
      <c r="AO543" s="477">
        <v>0</v>
      </c>
      <c r="AP543" s="477">
        <v>0</v>
      </c>
      <c r="AQ543" s="433">
        <v>0</v>
      </c>
    </row>
    <row r="544" spans="2:43" ht="19.95" hidden="1" customHeight="1" x14ac:dyDescent="0.45">
      <c r="B544" s="296">
        <v>541</v>
      </c>
      <c r="C544" s="297" t="s">
        <v>1719</v>
      </c>
      <c r="D544" s="297" t="s">
        <v>1720</v>
      </c>
      <c r="E544" s="298" t="s">
        <v>1721</v>
      </c>
      <c r="F544" s="299"/>
      <c r="G544" s="510">
        <v>0</v>
      </c>
      <c r="H544" s="511"/>
      <c r="I544" s="476">
        <v>0</v>
      </c>
      <c r="J544" s="477">
        <v>0</v>
      </c>
      <c r="K544" s="477">
        <v>0</v>
      </c>
      <c r="L544" s="477">
        <v>0</v>
      </c>
      <c r="M544" s="477">
        <v>0</v>
      </c>
      <c r="N544" s="477">
        <v>0</v>
      </c>
      <c r="O544" s="477">
        <v>0</v>
      </c>
      <c r="P544" s="477">
        <v>0</v>
      </c>
      <c r="Q544" s="477">
        <v>0</v>
      </c>
      <c r="R544" s="477">
        <v>0</v>
      </c>
      <c r="S544" s="477">
        <v>0</v>
      </c>
      <c r="T544" s="477">
        <v>0</v>
      </c>
      <c r="U544" s="477">
        <v>0</v>
      </c>
      <c r="V544" s="477">
        <v>0</v>
      </c>
      <c r="W544" s="477">
        <v>0</v>
      </c>
      <c r="X544" s="477">
        <v>0</v>
      </c>
      <c r="Y544" s="477">
        <v>0</v>
      </c>
      <c r="Z544" s="477">
        <v>0</v>
      </c>
      <c r="AA544" s="477">
        <v>0</v>
      </c>
      <c r="AB544" s="477">
        <v>0</v>
      </c>
      <c r="AC544" s="477">
        <v>0</v>
      </c>
      <c r="AD544" s="477">
        <v>0</v>
      </c>
      <c r="AE544" s="477">
        <v>0</v>
      </c>
      <c r="AF544" s="477">
        <v>0</v>
      </c>
      <c r="AG544" s="477">
        <v>0</v>
      </c>
      <c r="AH544" s="477">
        <v>0</v>
      </c>
      <c r="AI544" s="477">
        <v>0</v>
      </c>
      <c r="AJ544" s="477">
        <v>0</v>
      </c>
      <c r="AK544" s="477">
        <v>0</v>
      </c>
      <c r="AL544" s="477">
        <v>0</v>
      </c>
      <c r="AM544" s="477">
        <v>0</v>
      </c>
      <c r="AN544" s="477">
        <v>0</v>
      </c>
      <c r="AO544" s="477">
        <v>0</v>
      </c>
      <c r="AP544" s="477">
        <v>0</v>
      </c>
      <c r="AQ544" s="433">
        <v>0</v>
      </c>
    </row>
    <row r="545" spans="2:43" ht="19.95" hidden="1" customHeight="1" x14ac:dyDescent="0.45">
      <c r="B545" s="296">
        <v>542</v>
      </c>
      <c r="C545" s="297" t="s">
        <v>1722</v>
      </c>
      <c r="D545" s="297" t="s">
        <v>1723</v>
      </c>
      <c r="E545" s="298" t="s">
        <v>1724</v>
      </c>
      <c r="F545" s="299"/>
      <c r="G545" s="510">
        <v>0</v>
      </c>
      <c r="H545" s="511"/>
      <c r="I545" s="476">
        <v>0</v>
      </c>
      <c r="J545" s="477">
        <v>0</v>
      </c>
      <c r="K545" s="477">
        <v>0</v>
      </c>
      <c r="L545" s="477">
        <v>0</v>
      </c>
      <c r="M545" s="477">
        <v>0</v>
      </c>
      <c r="N545" s="477">
        <v>0</v>
      </c>
      <c r="O545" s="477">
        <v>0</v>
      </c>
      <c r="P545" s="477">
        <v>0</v>
      </c>
      <c r="Q545" s="477">
        <v>0</v>
      </c>
      <c r="R545" s="477">
        <v>0</v>
      </c>
      <c r="S545" s="477">
        <v>0</v>
      </c>
      <c r="T545" s="477">
        <v>0</v>
      </c>
      <c r="U545" s="477">
        <v>0</v>
      </c>
      <c r="V545" s="477">
        <v>0</v>
      </c>
      <c r="W545" s="477">
        <v>0</v>
      </c>
      <c r="X545" s="477">
        <v>0</v>
      </c>
      <c r="Y545" s="477">
        <v>0</v>
      </c>
      <c r="Z545" s="477">
        <v>0</v>
      </c>
      <c r="AA545" s="477">
        <v>0</v>
      </c>
      <c r="AB545" s="477">
        <v>0</v>
      </c>
      <c r="AC545" s="477">
        <v>0</v>
      </c>
      <c r="AD545" s="477">
        <v>0</v>
      </c>
      <c r="AE545" s="477">
        <v>0</v>
      </c>
      <c r="AF545" s="477">
        <v>0</v>
      </c>
      <c r="AG545" s="477">
        <v>0</v>
      </c>
      <c r="AH545" s="477">
        <v>0</v>
      </c>
      <c r="AI545" s="477">
        <v>0</v>
      </c>
      <c r="AJ545" s="477">
        <v>0</v>
      </c>
      <c r="AK545" s="477">
        <v>0</v>
      </c>
      <c r="AL545" s="477">
        <v>0</v>
      </c>
      <c r="AM545" s="477">
        <v>0</v>
      </c>
      <c r="AN545" s="477">
        <v>0</v>
      </c>
      <c r="AO545" s="477">
        <v>0</v>
      </c>
      <c r="AP545" s="477">
        <v>0</v>
      </c>
      <c r="AQ545" s="433">
        <v>0</v>
      </c>
    </row>
    <row r="546" spans="2:43" ht="19.95" hidden="1" customHeight="1" x14ac:dyDescent="0.45">
      <c r="B546" s="296">
        <v>543</v>
      </c>
      <c r="C546" s="297" t="s">
        <v>1725</v>
      </c>
      <c r="D546" s="297" t="s">
        <v>1726</v>
      </c>
      <c r="E546" s="298" t="s">
        <v>1727</v>
      </c>
      <c r="F546" s="299"/>
      <c r="G546" s="510">
        <v>0</v>
      </c>
      <c r="H546" s="511"/>
      <c r="I546" s="476">
        <v>0</v>
      </c>
      <c r="J546" s="477">
        <v>0</v>
      </c>
      <c r="K546" s="477">
        <v>0</v>
      </c>
      <c r="L546" s="477">
        <v>0</v>
      </c>
      <c r="M546" s="477">
        <v>0</v>
      </c>
      <c r="N546" s="477">
        <v>0</v>
      </c>
      <c r="O546" s="477">
        <v>0</v>
      </c>
      <c r="P546" s="477">
        <v>0</v>
      </c>
      <c r="Q546" s="477">
        <v>0</v>
      </c>
      <c r="R546" s="477">
        <v>0</v>
      </c>
      <c r="S546" s="477">
        <v>0</v>
      </c>
      <c r="T546" s="477">
        <v>0</v>
      </c>
      <c r="U546" s="477">
        <v>0</v>
      </c>
      <c r="V546" s="477">
        <v>0</v>
      </c>
      <c r="W546" s="477">
        <v>0</v>
      </c>
      <c r="X546" s="477">
        <v>0</v>
      </c>
      <c r="Y546" s="477">
        <v>0</v>
      </c>
      <c r="Z546" s="477">
        <v>0</v>
      </c>
      <c r="AA546" s="477">
        <v>0</v>
      </c>
      <c r="AB546" s="477">
        <v>0</v>
      </c>
      <c r="AC546" s="477">
        <v>0</v>
      </c>
      <c r="AD546" s="477">
        <v>0</v>
      </c>
      <c r="AE546" s="477">
        <v>0</v>
      </c>
      <c r="AF546" s="477">
        <v>0</v>
      </c>
      <c r="AG546" s="477">
        <v>0</v>
      </c>
      <c r="AH546" s="477">
        <v>0</v>
      </c>
      <c r="AI546" s="477">
        <v>0</v>
      </c>
      <c r="AJ546" s="477">
        <v>0</v>
      </c>
      <c r="AK546" s="477">
        <v>0</v>
      </c>
      <c r="AL546" s="477">
        <v>0</v>
      </c>
      <c r="AM546" s="477">
        <v>0</v>
      </c>
      <c r="AN546" s="477">
        <v>0</v>
      </c>
      <c r="AO546" s="477">
        <v>0</v>
      </c>
      <c r="AP546" s="477">
        <v>0</v>
      </c>
      <c r="AQ546" s="433">
        <v>0</v>
      </c>
    </row>
    <row r="547" spans="2:43" ht="19.95" hidden="1" customHeight="1" x14ac:dyDescent="0.45">
      <c r="B547" s="296">
        <v>544</v>
      </c>
      <c r="C547" s="297" t="s">
        <v>1728</v>
      </c>
      <c r="D547" s="297" t="s">
        <v>1729</v>
      </c>
      <c r="E547" s="298" t="s">
        <v>1730</v>
      </c>
      <c r="F547" s="299"/>
      <c r="G547" s="510">
        <v>0</v>
      </c>
      <c r="H547" s="511"/>
      <c r="I547" s="476">
        <v>0</v>
      </c>
      <c r="J547" s="477">
        <v>0</v>
      </c>
      <c r="K547" s="477">
        <v>0</v>
      </c>
      <c r="L547" s="477">
        <v>0</v>
      </c>
      <c r="M547" s="477">
        <v>0</v>
      </c>
      <c r="N547" s="477">
        <v>0</v>
      </c>
      <c r="O547" s="477">
        <v>0</v>
      </c>
      <c r="P547" s="477">
        <v>0</v>
      </c>
      <c r="Q547" s="477">
        <v>0</v>
      </c>
      <c r="R547" s="477">
        <v>0</v>
      </c>
      <c r="S547" s="477">
        <v>0</v>
      </c>
      <c r="T547" s="477">
        <v>0</v>
      </c>
      <c r="U547" s="477">
        <v>0</v>
      </c>
      <c r="V547" s="477">
        <v>0</v>
      </c>
      <c r="W547" s="477">
        <v>0</v>
      </c>
      <c r="X547" s="477">
        <v>0</v>
      </c>
      <c r="Y547" s="477">
        <v>0</v>
      </c>
      <c r="Z547" s="477">
        <v>0</v>
      </c>
      <c r="AA547" s="477">
        <v>0</v>
      </c>
      <c r="AB547" s="477">
        <v>0</v>
      </c>
      <c r="AC547" s="477">
        <v>0</v>
      </c>
      <c r="AD547" s="477">
        <v>0</v>
      </c>
      <c r="AE547" s="477">
        <v>0</v>
      </c>
      <c r="AF547" s="477">
        <v>0</v>
      </c>
      <c r="AG547" s="477">
        <v>0</v>
      </c>
      <c r="AH547" s="477">
        <v>0</v>
      </c>
      <c r="AI547" s="477">
        <v>0</v>
      </c>
      <c r="AJ547" s="477">
        <v>0</v>
      </c>
      <c r="AK547" s="477">
        <v>0</v>
      </c>
      <c r="AL547" s="477">
        <v>0</v>
      </c>
      <c r="AM547" s="477">
        <v>0</v>
      </c>
      <c r="AN547" s="477">
        <v>0</v>
      </c>
      <c r="AO547" s="477">
        <v>0</v>
      </c>
      <c r="AP547" s="477">
        <v>0</v>
      </c>
      <c r="AQ547" s="433">
        <v>0</v>
      </c>
    </row>
    <row r="548" spans="2:43" ht="19.95" hidden="1" customHeight="1" x14ac:dyDescent="0.45">
      <c r="B548" s="296">
        <v>545</v>
      </c>
      <c r="C548" s="297" t="s">
        <v>1731</v>
      </c>
      <c r="D548" s="297" t="s">
        <v>1732</v>
      </c>
      <c r="E548" s="298" t="s">
        <v>1733</v>
      </c>
      <c r="F548" s="299"/>
      <c r="G548" s="510">
        <v>0</v>
      </c>
      <c r="H548" s="511"/>
      <c r="I548" s="476">
        <v>0</v>
      </c>
      <c r="J548" s="477">
        <v>0</v>
      </c>
      <c r="K548" s="477">
        <v>0</v>
      </c>
      <c r="L548" s="477">
        <v>0</v>
      </c>
      <c r="M548" s="477">
        <v>0</v>
      </c>
      <c r="N548" s="477">
        <v>0</v>
      </c>
      <c r="O548" s="477">
        <v>0</v>
      </c>
      <c r="P548" s="477">
        <v>0</v>
      </c>
      <c r="Q548" s="477">
        <v>0</v>
      </c>
      <c r="R548" s="477">
        <v>0</v>
      </c>
      <c r="S548" s="477">
        <v>0</v>
      </c>
      <c r="T548" s="477">
        <v>0</v>
      </c>
      <c r="U548" s="477">
        <v>0</v>
      </c>
      <c r="V548" s="477">
        <v>0</v>
      </c>
      <c r="W548" s="477">
        <v>0</v>
      </c>
      <c r="X548" s="477">
        <v>0</v>
      </c>
      <c r="Y548" s="477">
        <v>0</v>
      </c>
      <c r="Z548" s="477">
        <v>0</v>
      </c>
      <c r="AA548" s="477">
        <v>0</v>
      </c>
      <c r="AB548" s="477">
        <v>0</v>
      </c>
      <c r="AC548" s="477">
        <v>0</v>
      </c>
      <c r="AD548" s="477">
        <v>0</v>
      </c>
      <c r="AE548" s="477">
        <v>0</v>
      </c>
      <c r="AF548" s="477">
        <v>0</v>
      </c>
      <c r="AG548" s="477">
        <v>0</v>
      </c>
      <c r="AH548" s="477">
        <v>0</v>
      </c>
      <c r="AI548" s="477">
        <v>0</v>
      </c>
      <c r="AJ548" s="477">
        <v>0</v>
      </c>
      <c r="AK548" s="477">
        <v>0</v>
      </c>
      <c r="AL548" s="477">
        <v>0</v>
      </c>
      <c r="AM548" s="477">
        <v>0</v>
      </c>
      <c r="AN548" s="477">
        <v>0</v>
      </c>
      <c r="AO548" s="477">
        <v>0</v>
      </c>
      <c r="AP548" s="477">
        <v>0</v>
      </c>
      <c r="AQ548" s="433">
        <v>0</v>
      </c>
    </row>
    <row r="549" spans="2:43" ht="19.95" hidden="1" customHeight="1" x14ac:dyDescent="0.45">
      <c r="B549" s="296">
        <v>546</v>
      </c>
      <c r="C549" s="297" t="s">
        <v>1734</v>
      </c>
      <c r="D549" s="297" t="s">
        <v>1735</v>
      </c>
      <c r="E549" s="298" t="s">
        <v>1736</v>
      </c>
      <c r="F549" s="299"/>
      <c r="G549" s="510">
        <v>0</v>
      </c>
      <c r="H549" s="511"/>
      <c r="I549" s="476">
        <v>0</v>
      </c>
      <c r="J549" s="477">
        <v>0</v>
      </c>
      <c r="K549" s="477">
        <v>0</v>
      </c>
      <c r="L549" s="477">
        <v>0</v>
      </c>
      <c r="M549" s="477">
        <v>0</v>
      </c>
      <c r="N549" s="477">
        <v>0</v>
      </c>
      <c r="O549" s="477">
        <v>0</v>
      </c>
      <c r="P549" s="477">
        <v>0</v>
      </c>
      <c r="Q549" s="477">
        <v>0</v>
      </c>
      <c r="R549" s="477">
        <v>0</v>
      </c>
      <c r="S549" s="477">
        <v>0</v>
      </c>
      <c r="T549" s="477">
        <v>0</v>
      </c>
      <c r="U549" s="477">
        <v>0</v>
      </c>
      <c r="V549" s="477">
        <v>0</v>
      </c>
      <c r="W549" s="477">
        <v>0</v>
      </c>
      <c r="X549" s="477">
        <v>0</v>
      </c>
      <c r="Y549" s="477">
        <v>0</v>
      </c>
      <c r="Z549" s="477">
        <v>0</v>
      </c>
      <c r="AA549" s="477">
        <v>0</v>
      </c>
      <c r="AB549" s="477">
        <v>0</v>
      </c>
      <c r="AC549" s="477">
        <v>0</v>
      </c>
      <c r="AD549" s="477">
        <v>0</v>
      </c>
      <c r="AE549" s="477">
        <v>0</v>
      </c>
      <c r="AF549" s="477">
        <v>0</v>
      </c>
      <c r="AG549" s="477">
        <v>0</v>
      </c>
      <c r="AH549" s="477">
        <v>0</v>
      </c>
      <c r="AI549" s="477">
        <v>0</v>
      </c>
      <c r="AJ549" s="477">
        <v>0</v>
      </c>
      <c r="AK549" s="477">
        <v>0</v>
      </c>
      <c r="AL549" s="477">
        <v>0</v>
      </c>
      <c r="AM549" s="477">
        <v>0</v>
      </c>
      <c r="AN549" s="477">
        <v>0</v>
      </c>
      <c r="AO549" s="477">
        <v>0</v>
      </c>
      <c r="AP549" s="477">
        <v>0</v>
      </c>
      <c r="AQ549" s="433">
        <v>0</v>
      </c>
    </row>
    <row r="550" spans="2:43" ht="19.95" hidden="1" customHeight="1" x14ac:dyDescent="0.45">
      <c r="B550" s="296">
        <v>547</v>
      </c>
      <c r="C550" s="297" t="s">
        <v>1737</v>
      </c>
      <c r="D550" s="297" t="s">
        <v>1738</v>
      </c>
      <c r="E550" s="298" t="s">
        <v>1739</v>
      </c>
      <c r="F550" s="299"/>
      <c r="G550" s="510">
        <v>0</v>
      </c>
      <c r="H550" s="511"/>
      <c r="I550" s="476">
        <v>0</v>
      </c>
      <c r="J550" s="477">
        <v>0</v>
      </c>
      <c r="K550" s="477">
        <v>0</v>
      </c>
      <c r="L550" s="477">
        <v>0</v>
      </c>
      <c r="M550" s="477">
        <v>0</v>
      </c>
      <c r="N550" s="477">
        <v>0</v>
      </c>
      <c r="O550" s="477">
        <v>0</v>
      </c>
      <c r="P550" s="477">
        <v>0</v>
      </c>
      <c r="Q550" s="477">
        <v>0</v>
      </c>
      <c r="R550" s="477">
        <v>0</v>
      </c>
      <c r="S550" s="477">
        <v>0</v>
      </c>
      <c r="T550" s="477">
        <v>0</v>
      </c>
      <c r="U550" s="477">
        <v>0</v>
      </c>
      <c r="V550" s="477">
        <v>0</v>
      </c>
      <c r="W550" s="477">
        <v>0</v>
      </c>
      <c r="X550" s="477">
        <v>0</v>
      </c>
      <c r="Y550" s="477">
        <v>0</v>
      </c>
      <c r="Z550" s="477">
        <v>0</v>
      </c>
      <c r="AA550" s="477">
        <v>0</v>
      </c>
      <c r="AB550" s="477">
        <v>0</v>
      </c>
      <c r="AC550" s="477">
        <v>0</v>
      </c>
      <c r="AD550" s="477">
        <v>0</v>
      </c>
      <c r="AE550" s="477">
        <v>0</v>
      </c>
      <c r="AF550" s="477">
        <v>0</v>
      </c>
      <c r="AG550" s="477">
        <v>0</v>
      </c>
      <c r="AH550" s="477">
        <v>0</v>
      </c>
      <c r="AI550" s="477">
        <v>0</v>
      </c>
      <c r="AJ550" s="477">
        <v>0</v>
      </c>
      <c r="AK550" s="477">
        <v>0</v>
      </c>
      <c r="AL550" s="477">
        <v>0</v>
      </c>
      <c r="AM550" s="477">
        <v>0</v>
      </c>
      <c r="AN550" s="477">
        <v>0</v>
      </c>
      <c r="AO550" s="477">
        <v>0</v>
      </c>
      <c r="AP550" s="477">
        <v>0</v>
      </c>
      <c r="AQ550" s="433">
        <v>0</v>
      </c>
    </row>
    <row r="551" spans="2:43" ht="19.95" hidden="1" customHeight="1" x14ac:dyDescent="0.45">
      <c r="B551" s="296">
        <v>548</v>
      </c>
      <c r="C551" s="297" t="s">
        <v>1740</v>
      </c>
      <c r="D551" s="297" t="s">
        <v>1741</v>
      </c>
      <c r="E551" s="298" t="s">
        <v>1742</v>
      </c>
      <c r="F551" s="299"/>
      <c r="G551" s="510">
        <v>0</v>
      </c>
      <c r="H551" s="511"/>
      <c r="I551" s="476">
        <v>0</v>
      </c>
      <c r="J551" s="477">
        <v>0</v>
      </c>
      <c r="K551" s="477">
        <v>0</v>
      </c>
      <c r="L551" s="477">
        <v>0</v>
      </c>
      <c r="M551" s="477">
        <v>0</v>
      </c>
      <c r="N551" s="477">
        <v>0</v>
      </c>
      <c r="O551" s="477">
        <v>0</v>
      </c>
      <c r="P551" s="477">
        <v>0</v>
      </c>
      <c r="Q551" s="477">
        <v>0</v>
      </c>
      <c r="R551" s="477">
        <v>0</v>
      </c>
      <c r="S551" s="477">
        <v>0</v>
      </c>
      <c r="T551" s="477">
        <v>0</v>
      </c>
      <c r="U551" s="477">
        <v>0</v>
      </c>
      <c r="V551" s="477">
        <v>0</v>
      </c>
      <c r="W551" s="477">
        <v>0</v>
      </c>
      <c r="X551" s="477">
        <v>0</v>
      </c>
      <c r="Y551" s="477">
        <v>0</v>
      </c>
      <c r="Z551" s="477">
        <v>0</v>
      </c>
      <c r="AA551" s="477">
        <v>0</v>
      </c>
      <c r="AB551" s="477">
        <v>0</v>
      </c>
      <c r="AC551" s="477">
        <v>0</v>
      </c>
      <c r="AD551" s="477">
        <v>0</v>
      </c>
      <c r="AE551" s="477">
        <v>0</v>
      </c>
      <c r="AF551" s="477">
        <v>0</v>
      </c>
      <c r="AG551" s="477">
        <v>0</v>
      </c>
      <c r="AH551" s="477">
        <v>0</v>
      </c>
      <c r="AI551" s="477">
        <v>0</v>
      </c>
      <c r="AJ551" s="477">
        <v>0</v>
      </c>
      <c r="AK551" s="477">
        <v>0</v>
      </c>
      <c r="AL551" s="477">
        <v>0</v>
      </c>
      <c r="AM551" s="477">
        <v>0</v>
      </c>
      <c r="AN551" s="477">
        <v>0</v>
      </c>
      <c r="AO551" s="477">
        <v>0</v>
      </c>
      <c r="AP551" s="477">
        <v>0</v>
      </c>
      <c r="AQ551" s="433">
        <v>0</v>
      </c>
    </row>
    <row r="552" spans="2:43" ht="19.95" hidden="1" customHeight="1" x14ac:dyDescent="0.45">
      <c r="B552" s="296">
        <v>549</v>
      </c>
      <c r="C552" s="297" t="s">
        <v>1743</v>
      </c>
      <c r="D552" s="297" t="s">
        <v>1744</v>
      </c>
      <c r="E552" s="298" t="s">
        <v>1745</v>
      </c>
      <c r="F552" s="299"/>
      <c r="G552" s="510">
        <v>0</v>
      </c>
      <c r="H552" s="511"/>
      <c r="I552" s="476">
        <v>0</v>
      </c>
      <c r="J552" s="477">
        <v>0</v>
      </c>
      <c r="K552" s="477">
        <v>0</v>
      </c>
      <c r="L552" s="477">
        <v>0</v>
      </c>
      <c r="M552" s="477">
        <v>0</v>
      </c>
      <c r="N552" s="477">
        <v>0</v>
      </c>
      <c r="O552" s="477">
        <v>0</v>
      </c>
      <c r="P552" s="477">
        <v>0</v>
      </c>
      <c r="Q552" s="477">
        <v>0</v>
      </c>
      <c r="R552" s="477">
        <v>0</v>
      </c>
      <c r="S552" s="477">
        <v>0</v>
      </c>
      <c r="T552" s="477">
        <v>0</v>
      </c>
      <c r="U552" s="477">
        <v>0</v>
      </c>
      <c r="V552" s="477">
        <v>0</v>
      </c>
      <c r="W552" s="477">
        <v>0</v>
      </c>
      <c r="X552" s="477">
        <v>0</v>
      </c>
      <c r="Y552" s="477">
        <v>0</v>
      </c>
      <c r="Z552" s="477">
        <v>0</v>
      </c>
      <c r="AA552" s="477">
        <v>0</v>
      </c>
      <c r="AB552" s="477">
        <v>0</v>
      </c>
      <c r="AC552" s="477">
        <v>0</v>
      </c>
      <c r="AD552" s="477">
        <v>0</v>
      </c>
      <c r="AE552" s="477">
        <v>0</v>
      </c>
      <c r="AF552" s="477">
        <v>0</v>
      </c>
      <c r="AG552" s="477">
        <v>0</v>
      </c>
      <c r="AH552" s="477">
        <v>0</v>
      </c>
      <c r="AI552" s="477">
        <v>0</v>
      </c>
      <c r="AJ552" s="477">
        <v>0</v>
      </c>
      <c r="AK552" s="477">
        <v>0</v>
      </c>
      <c r="AL552" s="477">
        <v>0</v>
      </c>
      <c r="AM552" s="477">
        <v>0</v>
      </c>
      <c r="AN552" s="477">
        <v>0</v>
      </c>
      <c r="AO552" s="477">
        <v>0</v>
      </c>
      <c r="AP552" s="477">
        <v>0</v>
      </c>
      <c r="AQ552" s="433">
        <v>0</v>
      </c>
    </row>
    <row r="553" spans="2:43" ht="19.95" hidden="1" customHeight="1" x14ac:dyDescent="0.45">
      <c r="B553" s="296">
        <v>550</v>
      </c>
      <c r="C553" s="297" t="s">
        <v>1746</v>
      </c>
      <c r="D553" s="297" t="s">
        <v>1747</v>
      </c>
      <c r="E553" s="298" t="s">
        <v>1748</v>
      </c>
      <c r="F553" s="299"/>
      <c r="G553" s="510">
        <v>0</v>
      </c>
      <c r="H553" s="511"/>
      <c r="I553" s="476">
        <v>0</v>
      </c>
      <c r="J553" s="477">
        <v>0</v>
      </c>
      <c r="K553" s="477">
        <v>0</v>
      </c>
      <c r="L553" s="477">
        <v>0</v>
      </c>
      <c r="M553" s="477">
        <v>0</v>
      </c>
      <c r="N553" s="477">
        <v>0</v>
      </c>
      <c r="O553" s="477">
        <v>0</v>
      </c>
      <c r="P553" s="477">
        <v>0</v>
      </c>
      <c r="Q553" s="477">
        <v>0</v>
      </c>
      <c r="R553" s="477">
        <v>0</v>
      </c>
      <c r="S553" s="477">
        <v>0</v>
      </c>
      <c r="T553" s="477">
        <v>0</v>
      </c>
      <c r="U553" s="477">
        <v>0</v>
      </c>
      <c r="V553" s="477">
        <v>0</v>
      </c>
      <c r="W553" s="477">
        <v>0</v>
      </c>
      <c r="X553" s="477">
        <v>0</v>
      </c>
      <c r="Y553" s="477">
        <v>0</v>
      </c>
      <c r="Z553" s="477">
        <v>0</v>
      </c>
      <c r="AA553" s="477">
        <v>0</v>
      </c>
      <c r="AB553" s="477">
        <v>0</v>
      </c>
      <c r="AC553" s="477">
        <v>0</v>
      </c>
      <c r="AD553" s="477">
        <v>0</v>
      </c>
      <c r="AE553" s="477">
        <v>0</v>
      </c>
      <c r="AF553" s="477">
        <v>0</v>
      </c>
      <c r="AG553" s="477">
        <v>0</v>
      </c>
      <c r="AH553" s="477">
        <v>0</v>
      </c>
      <c r="AI553" s="477">
        <v>0</v>
      </c>
      <c r="AJ553" s="477">
        <v>0</v>
      </c>
      <c r="AK553" s="477">
        <v>0</v>
      </c>
      <c r="AL553" s="477">
        <v>0</v>
      </c>
      <c r="AM553" s="477">
        <v>0</v>
      </c>
      <c r="AN553" s="477">
        <v>0</v>
      </c>
      <c r="AO553" s="477">
        <v>0</v>
      </c>
      <c r="AP553" s="477">
        <v>0</v>
      </c>
      <c r="AQ553" s="433">
        <v>0</v>
      </c>
    </row>
    <row r="554" spans="2:43" ht="19.95" hidden="1" customHeight="1" x14ac:dyDescent="0.45">
      <c r="B554" s="296">
        <v>551</v>
      </c>
      <c r="C554" s="297" t="s">
        <v>1749</v>
      </c>
      <c r="D554" s="297" t="s">
        <v>1750</v>
      </c>
      <c r="E554" s="298" t="s">
        <v>1751</v>
      </c>
      <c r="F554" s="299"/>
      <c r="G554" s="510">
        <v>0</v>
      </c>
      <c r="H554" s="511"/>
      <c r="I554" s="476">
        <v>0</v>
      </c>
      <c r="J554" s="477">
        <v>0</v>
      </c>
      <c r="K554" s="477">
        <v>0</v>
      </c>
      <c r="L554" s="477">
        <v>0</v>
      </c>
      <c r="M554" s="477">
        <v>0</v>
      </c>
      <c r="N554" s="477">
        <v>0</v>
      </c>
      <c r="O554" s="477">
        <v>0</v>
      </c>
      <c r="P554" s="477">
        <v>0</v>
      </c>
      <c r="Q554" s="477">
        <v>0</v>
      </c>
      <c r="R554" s="477">
        <v>0</v>
      </c>
      <c r="S554" s="477">
        <v>0</v>
      </c>
      <c r="T554" s="477">
        <v>0</v>
      </c>
      <c r="U554" s="477">
        <v>0</v>
      </c>
      <c r="V554" s="477">
        <v>0</v>
      </c>
      <c r="W554" s="477">
        <v>0</v>
      </c>
      <c r="X554" s="477">
        <v>0</v>
      </c>
      <c r="Y554" s="477">
        <v>0</v>
      </c>
      <c r="Z554" s="477">
        <v>0</v>
      </c>
      <c r="AA554" s="477">
        <v>0</v>
      </c>
      <c r="AB554" s="477">
        <v>0</v>
      </c>
      <c r="AC554" s="477">
        <v>0</v>
      </c>
      <c r="AD554" s="477">
        <v>0</v>
      </c>
      <c r="AE554" s="477">
        <v>0</v>
      </c>
      <c r="AF554" s="477">
        <v>0</v>
      </c>
      <c r="AG554" s="477">
        <v>0</v>
      </c>
      <c r="AH554" s="477">
        <v>0</v>
      </c>
      <c r="AI554" s="477">
        <v>0</v>
      </c>
      <c r="AJ554" s="477">
        <v>0</v>
      </c>
      <c r="AK554" s="477">
        <v>0</v>
      </c>
      <c r="AL554" s="477">
        <v>0</v>
      </c>
      <c r="AM554" s="477">
        <v>0</v>
      </c>
      <c r="AN554" s="477">
        <v>0</v>
      </c>
      <c r="AO554" s="477">
        <v>0</v>
      </c>
      <c r="AP554" s="477">
        <v>0</v>
      </c>
      <c r="AQ554" s="433">
        <v>0</v>
      </c>
    </row>
    <row r="555" spans="2:43" ht="19.95" hidden="1" customHeight="1" x14ac:dyDescent="0.45">
      <c r="B555" s="296">
        <v>552</v>
      </c>
      <c r="C555" s="297" t="s">
        <v>1752</v>
      </c>
      <c r="D555" s="297" t="s">
        <v>1753</v>
      </c>
      <c r="E555" s="298" t="s">
        <v>1754</v>
      </c>
      <c r="F555" s="299"/>
      <c r="G555" s="510">
        <v>0</v>
      </c>
      <c r="H555" s="511"/>
      <c r="I555" s="476">
        <v>0</v>
      </c>
      <c r="J555" s="477">
        <v>0</v>
      </c>
      <c r="K555" s="477">
        <v>0</v>
      </c>
      <c r="L555" s="477">
        <v>0</v>
      </c>
      <c r="M555" s="477">
        <v>0</v>
      </c>
      <c r="N555" s="477">
        <v>0</v>
      </c>
      <c r="O555" s="477">
        <v>0</v>
      </c>
      <c r="P555" s="477">
        <v>0</v>
      </c>
      <c r="Q555" s="477">
        <v>0</v>
      </c>
      <c r="R555" s="477">
        <v>0</v>
      </c>
      <c r="S555" s="477">
        <v>0</v>
      </c>
      <c r="T555" s="477">
        <v>0</v>
      </c>
      <c r="U555" s="477">
        <v>0</v>
      </c>
      <c r="V555" s="477">
        <v>0</v>
      </c>
      <c r="W555" s="477">
        <v>0</v>
      </c>
      <c r="X555" s="477">
        <v>0</v>
      </c>
      <c r="Y555" s="477">
        <v>0</v>
      </c>
      <c r="Z555" s="477">
        <v>0</v>
      </c>
      <c r="AA555" s="477">
        <v>0</v>
      </c>
      <c r="AB555" s="477">
        <v>0</v>
      </c>
      <c r="AC555" s="477">
        <v>0</v>
      </c>
      <c r="AD555" s="477">
        <v>0</v>
      </c>
      <c r="AE555" s="477">
        <v>0</v>
      </c>
      <c r="AF555" s="477">
        <v>0</v>
      </c>
      <c r="AG555" s="477">
        <v>0</v>
      </c>
      <c r="AH555" s="477">
        <v>0</v>
      </c>
      <c r="AI555" s="477">
        <v>0</v>
      </c>
      <c r="AJ555" s="477">
        <v>0</v>
      </c>
      <c r="AK555" s="477">
        <v>0</v>
      </c>
      <c r="AL555" s="477">
        <v>0</v>
      </c>
      <c r="AM555" s="477">
        <v>0</v>
      </c>
      <c r="AN555" s="477">
        <v>0</v>
      </c>
      <c r="AO555" s="477">
        <v>0</v>
      </c>
      <c r="AP555" s="477">
        <v>0</v>
      </c>
      <c r="AQ555" s="433">
        <v>0</v>
      </c>
    </row>
    <row r="556" spans="2:43" ht="19.95" hidden="1" customHeight="1" x14ac:dyDescent="0.45">
      <c r="B556" s="296">
        <v>553</v>
      </c>
      <c r="C556" s="297" t="s">
        <v>1755</v>
      </c>
      <c r="D556" s="297" t="s">
        <v>1756</v>
      </c>
      <c r="E556" s="298" t="s">
        <v>1757</v>
      </c>
      <c r="F556" s="299"/>
      <c r="G556" s="510">
        <v>0</v>
      </c>
      <c r="H556" s="511"/>
      <c r="I556" s="476">
        <v>0</v>
      </c>
      <c r="J556" s="477">
        <v>0</v>
      </c>
      <c r="K556" s="477">
        <v>0</v>
      </c>
      <c r="L556" s="477">
        <v>0</v>
      </c>
      <c r="M556" s="477">
        <v>0</v>
      </c>
      <c r="N556" s="477">
        <v>0</v>
      </c>
      <c r="O556" s="477">
        <v>0</v>
      </c>
      <c r="P556" s="477">
        <v>0</v>
      </c>
      <c r="Q556" s="477">
        <v>0</v>
      </c>
      <c r="R556" s="477">
        <v>0</v>
      </c>
      <c r="S556" s="477">
        <v>0</v>
      </c>
      <c r="T556" s="477">
        <v>0</v>
      </c>
      <c r="U556" s="477">
        <v>0</v>
      </c>
      <c r="V556" s="477">
        <v>0</v>
      </c>
      <c r="W556" s="477">
        <v>0</v>
      </c>
      <c r="X556" s="477">
        <v>0</v>
      </c>
      <c r="Y556" s="477">
        <v>0</v>
      </c>
      <c r="Z556" s="477">
        <v>0</v>
      </c>
      <c r="AA556" s="477">
        <v>0</v>
      </c>
      <c r="AB556" s="477">
        <v>0</v>
      </c>
      <c r="AC556" s="477">
        <v>0</v>
      </c>
      <c r="AD556" s="477">
        <v>0</v>
      </c>
      <c r="AE556" s="477">
        <v>0</v>
      </c>
      <c r="AF556" s="477">
        <v>0</v>
      </c>
      <c r="AG556" s="477">
        <v>0</v>
      </c>
      <c r="AH556" s="477">
        <v>0</v>
      </c>
      <c r="AI556" s="477">
        <v>0</v>
      </c>
      <c r="AJ556" s="477">
        <v>0</v>
      </c>
      <c r="AK556" s="477">
        <v>0</v>
      </c>
      <c r="AL556" s="477">
        <v>0</v>
      </c>
      <c r="AM556" s="477">
        <v>0</v>
      </c>
      <c r="AN556" s="477">
        <v>0</v>
      </c>
      <c r="AO556" s="477">
        <v>0</v>
      </c>
      <c r="AP556" s="477">
        <v>0</v>
      </c>
      <c r="AQ556" s="433">
        <v>0</v>
      </c>
    </row>
    <row r="557" spans="2:43" ht="19.95" hidden="1" customHeight="1" x14ac:dyDescent="0.45">
      <c r="B557" s="296">
        <v>554</v>
      </c>
      <c r="C557" s="297" t="s">
        <v>1758</v>
      </c>
      <c r="D557" s="297" t="s">
        <v>1759</v>
      </c>
      <c r="E557" s="298" t="s">
        <v>1760</v>
      </c>
      <c r="F557" s="299"/>
      <c r="G557" s="510">
        <v>0</v>
      </c>
      <c r="H557" s="511"/>
      <c r="I557" s="476">
        <v>0</v>
      </c>
      <c r="J557" s="477">
        <v>0</v>
      </c>
      <c r="K557" s="477">
        <v>0</v>
      </c>
      <c r="L557" s="477">
        <v>0</v>
      </c>
      <c r="M557" s="477">
        <v>0</v>
      </c>
      <c r="N557" s="477">
        <v>0</v>
      </c>
      <c r="O557" s="477">
        <v>0</v>
      </c>
      <c r="P557" s="477">
        <v>0</v>
      </c>
      <c r="Q557" s="477">
        <v>0</v>
      </c>
      <c r="R557" s="477">
        <v>0</v>
      </c>
      <c r="S557" s="477">
        <v>0</v>
      </c>
      <c r="T557" s="477">
        <v>0</v>
      </c>
      <c r="U557" s="477">
        <v>0</v>
      </c>
      <c r="V557" s="477">
        <v>0</v>
      </c>
      <c r="W557" s="477">
        <v>0</v>
      </c>
      <c r="X557" s="477">
        <v>0</v>
      </c>
      <c r="Y557" s="477">
        <v>0</v>
      </c>
      <c r="Z557" s="477">
        <v>0</v>
      </c>
      <c r="AA557" s="477">
        <v>0</v>
      </c>
      <c r="AB557" s="477">
        <v>0</v>
      </c>
      <c r="AC557" s="477">
        <v>0</v>
      </c>
      <c r="AD557" s="477">
        <v>0</v>
      </c>
      <c r="AE557" s="477">
        <v>0</v>
      </c>
      <c r="AF557" s="477">
        <v>0</v>
      </c>
      <c r="AG557" s="477">
        <v>0</v>
      </c>
      <c r="AH557" s="477">
        <v>0</v>
      </c>
      <c r="AI557" s="477">
        <v>0</v>
      </c>
      <c r="AJ557" s="477">
        <v>0</v>
      </c>
      <c r="AK557" s="477">
        <v>0</v>
      </c>
      <c r="AL557" s="477">
        <v>0</v>
      </c>
      <c r="AM557" s="477">
        <v>0</v>
      </c>
      <c r="AN557" s="477">
        <v>0</v>
      </c>
      <c r="AO557" s="477">
        <v>0</v>
      </c>
      <c r="AP557" s="477">
        <v>0</v>
      </c>
      <c r="AQ557" s="433">
        <v>0</v>
      </c>
    </row>
    <row r="558" spans="2:43" ht="19.95" hidden="1" customHeight="1" x14ac:dyDescent="0.45">
      <c r="B558" s="296">
        <v>555</v>
      </c>
      <c r="C558" s="297" t="s">
        <v>1761</v>
      </c>
      <c r="D558" s="297" t="s">
        <v>1762</v>
      </c>
      <c r="E558" s="298" t="s">
        <v>1763</v>
      </c>
      <c r="F558" s="299"/>
      <c r="G558" s="510">
        <v>0</v>
      </c>
      <c r="H558" s="511"/>
      <c r="I558" s="476">
        <v>0</v>
      </c>
      <c r="J558" s="477">
        <v>0</v>
      </c>
      <c r="K558" s="477">
        <v>0</v>
      </c>
      <c r="L558" s="477">
        <v>0</v>
      </c>
      <c r="M558" s="477">
        <v>0</v>
      </c>
      <c r="N558" s="477">
        <v>0</v>
      </c>
      <c r="O558" s="477">
        <v>0</v>
      </c>
      <c r="P558" s="477">
        <v>0</v>
      </c>
      <c r="Q558" s="477">
        <v>0</v>
      </c>
      <c r="R558" s="477">
        <v>0</v>
      </c>
      <c r="S558" s="477">
        <v>0</v>
      </c>
      <c r="T558" s="477">
        <v>0</v>
      </c>
      <c r="U558" s="477">
        <v>0</v>
      </c>
      <c r="V558" s="477">
        <v>0</v>
      </c>
      <c r="W558" s="477">
        <v>0</v>
      </c>
      <c r="X558" s="477">
        <v>0</v>
      </c>
      <c r="Y558" s="477">
        <v>0</v>
      </c>
      <c r="Z558" s="477">
        <v>0</v>
      </c>
      <c r="AA558" s="477">
        <v>0</v>
      </c>
      <c r="AB558" s="477">
        <v>0</v>
      </c>
      <c r="AC558" s="477">
        <v>0</v>
      </c>
      <c r="AD558" s="477">
        <v>0</v>
      </c>
      <c r="AE558" s="477">
        <v>0</v>
      </c>
      <c r="AF558" s="477">
        <v>0</v>
      </c>
      <c r="AG558" s="477">
        <v>0</v>
      </c>
      <c r="AH558" s="477">
        <v>0</v>
      </c>
      <c r="AI558" s="477">
        <v>0</v>
      </c>
      <c r="AJ558" s="477">
        <v>0</v>
      </c>
      <c r="AK558" s="477">
        <v>0</v>
      </c>
      <c r="AL558" s="477">
        <v>0</v>
      </c>
      <c r="AM558" s="477">
        <v>0</v>
      </c>
      <c r="AN558" s="477">
        <v>0</v>
      </c>
      <c r="AO558" s="477">
        <v>0</v>
      </c>
      <c r="AP558" s="477">
        <v>0</v>
      </c>
      <c r="AQ558" s="433">
        <v>0</v>
      </c>
    </row>
    <row r="559" spans="2:43" ht="19.95" hidden="1" customHeight="1" x14ac:dyDescent="0.45">
      <c r="B559" s="296">
        <v>556</v>
      </c>
      <c r="C559" s="297" t="s">
        <v>1764</v>
      </c>
      <c r="D559" s="297" t="s">
        <v>1765</v>
      </c>
      <c r="E559" s="298" t="s">
        <v>1766</v>
      </c>
      <c r="F559" s="299"/>
      <c r="G559" s="510">
        <v>0</v>
      </c>
      <c r="H559" s="511"/>
      <c r="I559" s="476">
        <v>0</v>
      </c>
      <c r="J559" s="477">
        <v>0</v>
      </c>
      <c r="K559" s="477">
        <v>0</v>
      </c>
      <c r="L559" s="477">
        <v>0</v>
      </c>
      <c r="M559" s="477">
        <v>0</v>
      </c>
      <c r="N559" s="477">
        <v>0</v>
      </c>
      <c r="O559" s="477">
        <v>0</v>
      </c>
      <c r="P559" s="477">
        <v>0</v>
      </c>
      <c r="Q559" s="477">
        <v>0</v>
      </c>
      <c r="R559" s="477">
        <v>0</v>
      </c>
      <c r="S559" s="477">
        <v>0</v>
      </c>
      <c r="T559" s="477">
        <v>0</v>
      </c>
      <c r="U559" s="477">
        <v>0</v>
      </c>
      <c r="V559" s="477">
        <v>0</v>
      </c>
      <c r="W559" s="477">
        <v>0</v>
      </c>
      <c r="X559" s="477">
        <v>0</v>
      </c>
      <c r="Y559" s="477">
        <v>0</v>
      </c>
      <c r="Z559" s="477">
        <v>0</v>
      </c>
      <c r="AA559" s="477">
        <v>0</v>
      </c>
      <c r="AB559" s="477">
        <v>0</v>
      </c>
      <c r="AC559" s="477">
        <v>0</v>
      </c>
      <c r="AD559" s="477">
        <v>0</v>
      </c>
      <c r="AE559" s="477">
        <v>0</v>
      </c>
      <c r="AF559" s="477">
        <v>0</v>
      </c>
      <c r="AG559" s="477">
        <v>0</v>
      </c>
      <c r="AH559" s="477">
        <v>0</v>
      </c>
      <c r="AI559" s="477">
        <v>0</v>
      </c>
      <c r="AJ559" s="477">
        <v>0</v>
      </c>
      <c r="AK559" s="477">
        <v>0</v>
      </c>
      <c r="AL559" s="477">
        <v>0</v>
      </c>
      <c r="AM559" s="477">
        <v>0</v>
      </c>
      <c r="AN559" s="477">
        <v>0</v>
      </c>
      <c r="AO559" s="477">
        <v>0</v>
      </c>
      <c r="AP559" s="477">
        <v>0</v>
      </c>
      <c r="AQ559" s="433">
        <v>0</v>
      </c>
    </row>
    <row r="560" spans="2:43" ht="19.95" hidden="1" customHeight="1" x14ac:dyDescent="0.45">
      <c r="B560" s="296">
        <v>557</v>
      </c>
      <c r="C560" s="297" t="s">
        <v>1767</v>
      </c>
      <c r="D560" s="297" t="s">
        <v>1768</v>
      </c>
      <c r="E560" s="298" t="s">
        <v>1769</v>
      </c>
      <c r="F560" s="299"/>
      <c r="G560" s="510">
        <v>0</v>
      </c>
      <c r="H560" s="511"/>
      <c r="I560" s="476">
        <v>0</v>
      </c>
      <c r="J560" s="477">
        <v>0</v>
      </c>
      <c r="K560" s="477">
        <v>0</v>
      </c>
      <c r="L560" s="477">
        <v>0</v>
      </c>
      <c r="M560" s="477">
        <v>0</v>
      </c>
      <c r="N560" s="477">
        <v>0</v>
      </c>
      <c r="O560" s="477">
        <v>0</v>
      </c>
      <c r="P560" s="477">
        <v>0</v>
      </c>
      <c r="Q560" s="477">
        <v>0</v>
      </c>
      <c r="R560" s="477">
        <v>0</v>
      </c>
      <c r="S560" s="477">
        <v>0</v>
      </c>
      <c r="T560" s="477">
        <v>0</v>
      </c>
      <c r="U560" s="477">
        <v>0</v>
      </c>
      <c r="V560" s="477">
        <v>0</v>
      </c>
      <c r="W560" s="477">
        <v>0</v>
      </c>
      <c r="X560" s="477">
        <v>0</v>
      </c>
      <c r="Y560" s="477">
        <v>0</v>
      </c>
      <c r="Z560" s="477">
        <v>0</v>
      </c>
      <c r="AA560" s="477">
        <v>0</v>
      </c>
      <c r="AB560" s="477">
        <v>0</v>
      </c>
      <c r="AC560" s="477">
        <v>0</v>
      </c>
      <c r="AD560" s="477">
        <v>0</v>
      </c>
      <c r="AE560" s="477">
        <v>0</v>
      </c>
      <c r="AF560" s="477">
        <v>0</v>
      </c>
      <c r="AG560" s="477">
        <v>0</v>
      </c>
      <c r="AH560" s="477">
        <v>0</v>
      </c>
      <c r="AI560" s="477">
        <v>0</v>
      </c>
      <c r="AJ560" s="477">
        <v>0</v>
      </c>
      <c r="AK560" s="477">
        <v>0</v>
      </c>
      <c r="AL560" s="477">
        <v>0</v>
      </c>
      <c r="AM560" s="477">
        <v>0</v>
      </c>
      <c r="AN560" s="477">
        <v>0</v>
      </c>
      <c r="AO560" s="477">
        <v>0</v>
      </c>
      <c r="AP560" s="477">
        <v>0</v>
      </c>
      <c r="AQ560" s="433">
        <v>0</v>
      </c>
    </row>
    <row r="561" spans="2:43" ht="19.95" hidden="1" customHeight="1" x14ac:dyDescent="0.45">
      <c r="B561" s="296">
        <v>558</v>
      </c>
      <c r="C561" s="297" t="s">
        <v>1770</v>
      </c>
      <c r="D561" s="297" t="s">
        <v>1771</v>
      </c>
      <c r="E561" s="298" t="s">
        <v>1772</v>
      </c>
      <c r="F561" s="299"/>
      <c r="G561" s="510">
        <v>0</v>
      </c>
      <c r="H561" s="511"/>
      <c r="I561" s="476">
        <v>0</v>
      </c>
      <c r="J561" s="477">
        <v>0</v>
      </c>
      <c r="K561" s="477">
        <v>0</v>
      </c>
      <c r="L561" s="477">
        <v>0</v>
      </c>
      <c r="M561" s="477">
        <v>0</v>
      </c>
      <c r="N561" s="477">
        <v>0</v>
      </c>
      <c r="O561" s="477">
        <v>0</v>
      </c>
      <c r="P561" s="477">
        <v>0</v>
      </c>
      <c r="Q561" s="477">
        <v>0</v>
      </c>
      <c r="R561" s="477">
        <v>0</v>
      </c>
      <c r="S561" s="477">
        <v>0</v>
      </c>
      <c r="T561" s="477">
        <v>0</v>
      </c>
      <c r="U561" s="477">
        <v>0</v>
      </c>
      <c r="V561" s="477">
        <v>0</v>
      </c>
      <c r="W561" s="477">
        <v>0</v>
      </c>
      <c r="X561" s="477">
        <v>0</v>
      </c>
      <c r="Y561" s="477">
        <v>0</v>
      </c>
      <c r="Z561" s="477">
        <v>0</v>
      </c>
      <c r="AA561" s="477">
        <v>0</v>
      </c>
      <c r="AB561" s="477">
        <v>0</v>
      </c>
      <c r="AC561" s="477">
        <v>0</v>
      </c>
      <c r="AD561" s="477">
        <v>0</v>
      </c>
      <c r="AE561" s="477">
        <v>0</v>
      </c>
      <c r="AF561" s="477">
        <v>0</v>
      </c>
      <c r="AG561" s="477">
        <v>0</v>
      </c>
      <c r="AH561" s="477">
        <v>0</v>
      </c>
      <c r="AI561" s="477">
        <v>0</v>
      </c>
      <c r="AJ561" s="477">
        <v>0</v>
      </c>
      <c r="AK561" s="477">
        <v>0</v>
      </c>
      <c r="AL561" s="477">
        <v>0</v>
      </c>
      <c r="AM561" s="477">
        <v>0</v>
      </c>
      <c r="AN561" s="477">
        <v>0</v>
      </c>
      <c r="AO561" s="477">
        <v>0</v>
      </c>
      <c r="AP561" s="477">
        <v>0</v>
      </c>
      <c r="AQ561" s="433">
        <v>0</v>
      </c>
    </row>
    <row r="562" spans="2:43" ht="19.95" hidden="1" customHeight="1" x14ac:dyDescent="0.45">
      <c r="B562" s="296">
        <v>559</v>
      </c>
      <c r="C562" s="297" t="s">
        <v>1773</v>
      </c>
      <c r="D562" s="297" t="s">
        <v>1774</v>
      </c>
      <c r="E562" s="298" t="s">
        <v>1775</v>
      </c>
      <c r="F562" s="299"/>
      <c r="G562" s="510">
        <v>0</v>
      </c>
      <c r="H562" s="511"/>
      <c r="I562" s="476">
        <v>0</v>
      </c>
      <c r="J562" s="477">
        <v>0</v>
      </c>
      <c r="K562" s="477">
        <v>0</v>
      </c>
      <c r="L562" s="477">
        <v>0</v>
      </c>
      <c r="M562" s="477">
        <v>0</v>
      </c>
      <c r="N562" s="477">
        <v>0</v>
      </c>
      <c r="O562" s="477">
        <v>0</v>
      </c>
      <c r="P562" s="477">
        <v>0</v>
      </c>
      <c r="Q562" s="477">
        <v>0</v>
      </c>
      <c r="R562" s="477">
        <v>0</v>
      </c>
      <c r="S562" s="477">
        <v>0</v>
      </c>
      <c r="T562" s="477">
        <v>0</v>
      </c>
      <c r="U562" s="477">
        <v>0</v>
      </c>
      <c r="V562" s="477">
        <v>0</v>
      </c>
      <c r="W562" s="477">
        <v>0</v>
      </c>
      <c r="X562" s="477">
        <v>0</v>
      </c>
      <c r="Y562" s="477">
        <v>0</v>
      </c>
      <c r="Z562" s="477">
        <v>0</v>
      </c>
      <c r="AA562" s="477">
        <v>0</v>
      </c>
      <c r="AB562" s="477">
        <v>0</v>
      </c>
      <c r="AC562" s="477">
        <v>0</v>
      </c>
      <c r="AD562" s="477">
        <v>0</v>
      </c>
      <c r="AE562" s="477">
        <v>0</v>
      </c>
      <c r="AF562" s="477">
        <v>0</v>
      </c>
      <c r="AG562" s="477">
        <v>0</v>
      </c>
      <c r="AH562" s="477">
        <v>0</v>
      </c>
      <c r="AI562" s="477">
        <v>0</v>
      </c>
      <c r="AJ562" s="477">
        <v>0</v>
      </c>
      <c r="AK562" s="477">
        <v>0</v>
      </c>
      <c r="AL562" s="477">
        <v>0</v>
      </c>
      <c r="AM562" s="477">
        <v>0</v>
      </c>
      <c r="AN562" s="477">
        <v>0</v>
      </c>
      <c r="AO562" s="477">
        <v>0</v>
      </c>
      <c r="AP562" s="477">
        <v>0</v>
      </c>
      <c r="AQ562" s="433">
        <v>0</v>
      </c>
    </row>
    <row r="563" spans="2:43" ht="19.95" hidden="1" customHeight="1" x14ac:dyDescent="0.45">
      <c r="B563" s="296">
        <v>560</v>
      </c>
      <c r="C563" s="297" t="s">
        <v>1776</v>
      </c>
      <c r="D563" s="297" t="s">
        <v>1777</v>
      </c>
      <c r="E563" s="298" t="s">
        <v>1778</v>
      </c>
      <c r="F563" s="299"/>
      <c r="G563" s="510">
        <v>0</v>
      </c>
      <c r="H563" s="511"/>
      <c r="I563" s="476">
        <v>0</v>
      </c>
      <c r="J563" s="477">
        <v>0</v>
      </c>
      <c r="K563" s="477">
        <v>0</v>
      </c>
      <c r="L563" s="477">
        <v>0</v>
      </c>
      <c r="M563" s="477">
        <v>0</v>
      </c>
      <c r="N563" s="477">
        <v>0</v>
      </c>
      <c r="O563" s="477">
        <v>0</v>
      </c>
      <c r="P563" s="477">
        <v>0</v>
      </c>
      <c r="Q563" s="477">
        <v>0</v>
      </c>
      <c r="R563" s="477">
        <v>0</v>
      </c>
      <c r="S563" s="477">
        <v>0</v>
      </c>
      <c r="T563" s="477">
        <v>0</v>
      </c>
      <c r="U563" s="477">
        <v>0</v>
      </c>
      <c r="V563" s="477">
        <v>0</v>
      </c>
      <c r="W563" s="477">
        <v>0</v>
      </c>
      <c r="X563" s="477">
        <v>0</v>
      </c>
      <c r="Y563" s="477">
        <v>0</v>
      </c>
      <c r="Z563" s="477">
        <v>0</v>
      </c>
      <c r="AA563" s="477">
        <v>0</v>
      </c>
      <c r="AB563" s="477">
        <v>0</v>
      </c>
      <c r="AC563" s="477">
        <v>0</v>
      </c>
      <c r="AD563" s="477">
        <v>0</v>
      </c>
      <c r="AE563" s="477">
        <v>0</v>
      </c>
      <c r="AF563" s="477">
        <v>0</v>
      </c>
      <c r="AG563" s="477">
        <v>0</v>
      </c>
      <c r="AH563" s="477">
        <v>0</v>
      </c>
      <c r="AI563" s="477">
        <v>0</v>
      </c>
      <c r="AJ563" s="477">
        <v>0</v>
      </c>
      <c r="AK563" s="477">
        <v>0</v>
      </c>
      <c r="AL563" s="477">
        <v>0</v>
      </c>
      <c r="AM563" s="477">
        <v>0</v>
      </c>
      <c r="AN563" s="477">
        <v>0</v>
      </c>
      <c r="AO563" s="477">
        <v>0</v>
      </c>
      <c r="AP563" s="477">
        <v>0</v>
      </c>
      <c r="AQ563" s="433">
        <v>0</v>
      </c>
    </row>
    <row r="564" spans="2:43" ht="19.95" hidden="1" customHeight="1" x14ac:dyDescent="0.45">
      <c r="B564" s="296">
        <v>561</v>
      </c>
      <c r="C564" s="297" t="s">
        <v>1779</v>
      </c>
      <c r="D564" s="297" t="s">
        <v>1780</v>
      </c>
      <c r="E564" s="298" t="s">
        <v>1781</v>
      </c>
      <c r="F564" s="299"/>
      <c r="G564" s="510">
        <v>0</v>
      </c>
      <c r="H564" s="511"/>
      <c r="I564" s="476">
        <v>0</v>
      </c>
      <c r="J564" s="477">
        <v>0</v>
      </c>
      <c r="K564" s="477">
        <v>0</v>
      </c>
      <c r="L564" s="477">
        <v>0</v>
      </c>
      <c r="M564" s="477">
        <v>0</v>
      </c>
      <c r="N564" s="477">
        <v>0</v>
      </c>
      <c r="O564" s="477">
        <v>0</v>
      </c>
      <c r="P564" s="477">
        <v>0</v>
      </c>
      <c r="Q564" s="477">
        <v>0</v>
      </c>
      <c r="R564" s="477">
        <v>0</v>
      </c>
      <c r="S564" s="477">
        <v>0</v>
      </c>
      <c r="T564" s="477">
        <v>0</v>
      </c>
      <c r="U564" s="477">
        <v>0</v>
      </c>
      <c r="V564" s="477">
        <v>0</v>
      </c>
      <c r="W564" s="477">
        <v>0</v>
      </c>
      <c r="X564" s="477">
        <v>0</v>
      </c>
      <c r="Y564" s="477">
        <v>0</v>
      </c>
      <c r="Z564" s="477">
        <v>0</v>
      </c>
      <c r="AA564" s="477">
        <v>0</v>
      </c>
      <c r="AB564" s="477">
        <v>0</v>
      </c>
      <c r="AC564" s="477">
        <v>0</v>
      </c>
      <c r="AD564" s="477">
        <v>0</v>
      </c>
      <c r="AE564" s="477">
        <v>0</v>
      </c>
      <c r="AF564" s="477">
        <v>0</v>
      </c>
      <c r="AG564" s="477">
        <v>0</v>
      </c>
      <c r="AH564" s="477">
        <v>0</v>
      </c>
      <c r="AI564" s="477">
        <v>0</v>
      </c>
      <c r="AJ564" s="477">
        <v>0</v>
      </c>
      <c r="AK564" s="477">
        <v>0</v>
      </c>
      <c r="AL564" s="477">
        <v>0</v>
      </c>
      <c r="AM564" s="477">
        <v>0</v>
      </c>
      <c r="AN564" s="477">
        <v>0</v>
      </c>
      <c r="AO564" s="477">
        <v>0</v>
      </c>
      <c r="AP564" s="477">
        <v>0</v>
      </c>
      <c r="AQ564" s="433">
        <v>0</v>
      </c>
    </row>
    <row r="565" spans="2:43" ht="19.95" hidden="1" customHeight="1" x14ac:dyDescent="0.45">
      <c r="B565" s="296">
        <v>562</v>
      </c>
      <c r="C565" s="297" t="s">
        <v>1782</v>
      </c>
      <c r="D565" s="297" t="s">
        <v>1783</v>
      </c>
      <c r="E565" s="298" t="s">
        <v>1784</v>
      </c>
      <c r="F565" s="299"/>
      <c r="G565" s="510">
        <v>0</v>
      </c>
      <c r="H565" s="511"/>
      <c r="I565" s="476">
        <v>0</v>
      </c>
      <c r="J565" s="477">
        <v>0</v>
      </c>
      <c r="K565" s="477">
        <v>0</v>
      </c>
      <c r="L565" s="477">
        <v>0</v>
      </c>
      <c r="M565" s="477">
        <v>0</v>
      </c>
      <c r="N565" s="477">
        <v>0</v>
      </c>
      <c r="O565" s="477">
        <v>0</v>
      </c>
      <c r="P565" s="477">
        <v>0</v>
      </c>
      <c r="Q565" s="477">
        <v>0</v>
      </c>
      <c r="R565" s="477">
        <v>0</v>
      </c>
      <c r="S565" s="477">
        <v>0</v>
      </c>
      <c r="T565" s="477">
        <v>0</v>
      </c>
      <c r="U565" s="477">
        <v>0</v>
      </c>
      <c r="V565" s="477">
        <v>0</v>
      </c>
      <c r="W565" s="477">
        <v>0</v>
      </c>
      <c r="X565" s="477">
        <v>0</v>
      </c>
      <c r="Y565" s="477">
        <v>0</v>
      </c>
      <c r="Z565" s="477">
        <v>0</v>
      </c>
      <c r="AA565" s="477">
        <v>0</v>
      </c>
      <c r="AB565" s="477">
        <v>0</v>
      </c>
      <c r="AC565" s="477">
        <v>0</v>
      </c>
      <c r="AD565" s="477">
        <v>0</v>
      </c>
      <c r="AE565" s="477">
        <v>0</v>
      </c>
      <c r="AF565" s="477">
        <v>0</v>
      </c>
      <c r="AG565" s="477">
        <v>0</v>
      </c>
      <c r="AH565" s="477">
        <v>0</v>
      </c>
      <c r="AI565" s="477">
        <v>0</v>
      </c>
      <c r="AJ565" s="477">
        <v>0</v>
      </c>
      <c r="AK565" s="477">
        <v>0</v>
      </c>
      <c r="AL565" s="477">
        <v>0</v>
      </c>
      <c r="AM565" s="477">
        <v>0</v>
      </c>
      <c r="AN565" s="477">
        <v>0</v>
      </c>
      <c r="AO565" s="477">
        <v>0</v>
      </c>
      <c r="AP565" s="477">
        <v>0</v>
      </c>
      <c r="AQ565" s="433">
        <v>0</v>
      </c>
    </row>
    <row r="566" spans="2:43" ht="19.95" hidden="1" customHeight="1" x14ac:dyDescent="0.45">
      <c r="B566" s="296">
        <v>563</v>
      </c>
      <c r="C566" s="297" t="s">
        <v>1785</v>
      </c>
      <c r="D566" s="297" t="s">
        <v>1786</v>
      </c>
      <c r="E566" s="298" t="s">
        <v>1787</v>
      </c>
      <c r="F566" s="299"/>
      <c r="G566" s="510">
        <v>0</v>
      </c>
      <c r="H566" s="511"/>
      <c r="I566" s="476">
        <v>0</v>
      </c>
      <c r="J566" s="477">
        <v>0</v>
      </c>
      <c r="K566" s="477">
        <v>0</v>
      </c>
      <c r="L566" s="477">
        <v>0</v>
      </c>
      <c r="M566" s="477">
        <v>0</v>
      </c>
      <c r="N566" s="477">
        <v>0</v>
      </c>
      <c r="O566" s="477">
        <v>0</v>
      </c>
      <c r="P566" s="477">
        <v>0</v>
      </c>
      <c r="Q566" s="477">
        <v>0</v>
      </c>
      <c r="R566" s="477">
        <v>0</v>
      </c>
      <c r="S566" s="477">
        <v>0</v>
      </c>
      <c r="T566" s="477">
        <v>0</v>
      </c>
      <c r="U566" s="477">
        <v>0</v>
      </c>
      <c r="V566" s="477">
        <v>0</v>
      </c>
      <c r="W566" s="477">
        <v>0</v>
      </c>
      <c r="X566" s="477">
        <v>0</v>
      </c>
      <c r="Y566" s="477">
        <v>0</v>
      </c>
      <c r="Z566" s="477">
        <v>0</v>
      </c>
      <c r="AA566" s="477">
        <v>0</v>
      </c>
      <c r="AB566" s="477">
        <v>0</v>
      </c>
      <c r="AC566" s="477">
        <v>0</v>
      </c>
      <c r="AD566" s="477">
        <v>0</v>
      </c>
      <c r="AE566" s="477">
        <v>0</v>
      </c>
      <c r="AF566" s="477">
        <v>0</v>
      </c>
      <c r="AG566" s="477">
        <v>0</v>
      </c>
      <c r="AH566" s="477">
        <v>0</v>
      </c>
      <c r="AI566" s="477">
        <v>0</v>
      </c>
      <c r="AJ566" s="477">
        <v>0</v>
      </c>
      <c r="AK566" s="477">
        <v>0</v>
      </c>
      <c r="AL566" s="477">
        <v>0</v>
      </c>
      <c r="AM566" s="477">
        <v>0</v>
      </c>
      <c r="AN566" s="477">
        <v>0</v>
      </c>
      <c r="AO566" s="477">
        <v>0</v>
      </c>
      <c r="AP566" s="477">
        <v>0</v>
      </c>
      <c r="AQ566" s="433">
        <v>0</v>
      </c>
    </row>
    <row r="567" spans="2:43" ht="19.95" hidden="1" customHeight="1" x14ac:dyDescent="0.45">
      <c r="B567" s="296">
        <v>564</v>
      </c>
      <c r="C567" s="297" t="s">
        <v>1788</v>
      </c>
      <c r="D567" s="297" t="s">
        <v>1789</v>
      </c>
      <c r="E567" s="298" t="s">
        <v>1790</v>
      </c>
      <c r="F567" s="299"/>
      <c r="G567" s="510">
        <v>0</v>
      </c>
      <c r="H567" s="511"/>
      <c r="I567" s="476">
        <v>0</v>
      </c>
      <c r="J567" s="477">
        <v>0</v>
      </c>
      <c r="K567" s="477">
        <v>0</v>
      </c>
      <c r="L567" s="477">
        <v>0</v>
      </c>
      <c r="M567" s="477">
        <v>0</v>
      </c>
      <c r="N567" s="477">
        <v>0</v>
      </c>
      <c r="O567" s="477">
        <v>0</v>
      </c>
      <c r="P567" s="477">
        <v>0</v>
      </c>
      <c r="Q567" s="477">
        <v>0</v>
      </c>
      <c r="R567" s="477">
        <v>0</v>
      </c>
      <c r="S567" s="477">
        <v>0</v>
      </c>
      <c r="T567" s="477">
        <v>0</v>
      </c>
      <c r="U567" s="477">
        <v>0</v>
      </c>
      <c r="V567" s="477">
        <v>0</v>
      </c>
      <c r="W567" s="477">
        <v>0</v>
      </c>
      <c r="X567" s="477">
        <v>0</v>
      </c>
      <c r="Y567" s="477">
        <v>0</v>
      </c>
      <c r="Z567" s="477">
        <v>0</v>
      </c>
      <c r="AA567" s="477">
        <v>0</v>
      </c>
      <c r="AB567" s="477">
        <v>0</v>
      </c>
      <c r="AC567" s="477">
        <v>0</v>
      </c>
      <c r="AD567" s="477">
        <v>0</v>
      </c>
      <c r="AE567" s="477">
        <v>0</v>
      </c>
      <c r="AF567" s="477">
        <v>0</v>
      </c>
      <c r="AG567" s="477">
        <v>0</v>
      </c>
      <c r="AH567" s="477">
        <v>0</v>
      </c>
      <c r="AI567" s="477">
        <v>0</v>
      </c>
      <c r="AJ567" s="477">
        <v>0</v>
      </c>
      <c r="AK567" s="477">
        <v>0</v>
      </c>
      <c r="AL567" s="477">
        <v>0</v>
      </c>
      <c r="AM567" s="477">
        <v>0</v>
      </c>
      <c r="AN567" s="477">
        <v>0</v>
      </c>
      <c r="AO567" s="477">
        <v>0</v>
      </c>
      <c r="AP567" s="477">
        <v>0</v>
      </c>
      <c r="AQ567" s="433">
        <v>0</v>
      </c>
    </row>
    <row r="568" spans="2:43" ht="19.95" hidden="1" customHeight="1" x14ac:dyDescent="0.45">
      <c r="B568" s="296">
        <v>565</v>
      </c>
      <c r="C568" s="297" t="s">
        <v>1791</v>
      </c>
      <c r="D568" s="297" t="s">
        <v>1792</v>
      </c>
      <c r="E568" s="298" t="s">
        <v>1793</v>
      </c>
      <c r="F568" s="299"/>
      <c r="G568" s="510">
        <v>0</v>
      </c>
      <c r="H568" s="511"/>
      <c r="I568" s="476">
        <v>0</v>
      </c>
      <c r="J568" s="477">
        <v>0</v>
      </c>
      <c r="K568" s="477">
        <v>0</v>
      </c>
      <c r="L568" s="477">
        <v>0</v>
      </c>
      <c r="M568" s="477">
        <v>0</v>
      </c>
      <c r="N568" s="477">
        <v>0</v>
      </c>
      <c r="O568" s="477">
        <v>0</v>
      </c>
      <c r="P568" s="477">
        <v>0</v>
      </c>
      <c r="Q568" s="477">
        <v>0</v>
      </c>
      <c r="R568" s="477">
        <v>0</v>
      </c>
      <c r="S568" s="477">
        <v>0</v>
      </c>
      <c r="T568" s="477">
        <v>0</v>
      </c>
      <c r="U568" s="477">
        <v>0</v>
      </c>
      <c r="V568" s="477">
        <v>0</v>
      </c>
      <c r="W568" s="477">
        <v>0</v>
      </c>
      <c r="X568" s="477">
        <v>0</v>
      </c>
      <c r="Y568" s="477">
        <v>0</v>
      </c>
      <c r="Z568" s="477">
        <v>0</v>
      </c>
      <c r="AA568" s="477">
        <v>0</v>
      </c>
      <c r="AB568" s="477">
        <v>0</v>
      </c>
      <c r="AC568" s="477">
        <v>0</v>
      </c>
      <c r="AD568" s="477">
        <v>0</v>
      </c>
      <c r="AE568" s="477">
        <v>0</v>
      </c>
      <c r="AF568" s="477">
        <v>0</v>
      </c>
      <c r="AG568" s="477">
        <v>0</v>
      </c>
      <c r="AH568" s="477">
        <v>0</v>
      </c>
      <c r="AI568" s="477">
        <v>0</v>
      </c>
      <c r="AJ568" s="477">
        <v>0</v>
      </c>
      <c r="AK568" s="477">
        <v>0</v>
      </c>
      <c r="AL568" s="477">
        <v>0</v>
      </c>
      <c r="AM568" s="477">
        <v>0</v>
      </c>
      <c r="AN568" s="477">
        <v>0</v>
      </c>
      <c r="AO568" s="477">
        <v>0</v>
      </c>
      <c r="AP568" s="477">
        <v>0</v>
      </c>
      <c r="AQ568" s="433">
        <v>0</v>
      </c>
    </row>
    <row r="569" spans="2:43" ht="19.95" hidden="1" customHeight="1" x14ac:dyDescent="0.45">
      <c r="B569" s="296">
        <v>566</v>
      </c>
      <c r="C569" s="297" t="s">
        <v>1794</v>
      </c>
      <c r="D569" s="297" t="s">
        <v>1795</v>
      </c>
      <c r="E569" s="298" t="s">
        <v>1796</v>
      </c>
      <c r="F569" s="299"/>
      <c r="G569" s="510">
        <v>0</v>
      </c>
      <c r="H569" s="511"/>
      <c r="I569" s="476">
        <v>0</v>
      </c>
      <c r="J569" s="477">
        <v>0</v>
      </c>
      <c r="K569" s="477">
        <v>0</v>
      </c>
      <c r="L569" s="477">
        <v>0</v>
      </c>
      <c r="M569" s="477">
        <v>0</v>
      </c>
      <c r="N569" s="477">
        <v>0</v>
      </c>
      <c r="O569" s="477">
        <v>0</v>
      </c>
      <c r="P569" s="477">
        <v>0</v>
      </c>
      <c r="Q569" s="477">
        <v>0</v>
      </c>
      <c r="R569" s="477">
        <v>0</v>
      </c>
      <c r="S569" s="477">
        <v>0</v>
      </c>
      <c r="T569" s="477">
        <v>0</v>
      </c>
      <c r="U569" s="477">
        <v>0</v>
      </c>
      <c r="V569" s="477">
        <v>0</v>
      </c>
      <c r="W569" s="477">
        <v>0</v>
      </c>
      <c r="X569" s="477">
        <v>0</v>
      </c>
      <c r="Y569" s="477">
        <v>0</v>
      </c>
      <c r="Z569" s="477">
        <v>0</v>
      </c>
      <c r="AA569" s="477">
        <v>0</v>
      </c>
      <c r="AB569" s="477">
        <v>0</v>
      </c>
      <c r="AC569" s="477">
        <v>0</v>
      </c>
      <c r="AD569" s="477">
        <v>0</v>
      </c>
      <c r="AE569" s="477">
        <v>0</v>
      </c>
      <c r="AF569" s="477">
        <v>0</v>
      </c>
      <c r="AG569" s="477">
        <v>0</v>
      </c>
      <c r="AH569" s="477">
        <v>0</v>
      </c>
      <c r="AI569" s="477">
        <v>0</v>
      </c>
      <c r="AJ569" s="477">
        <v>0</v>
      </c>
      <c r="AK569" s="477">
        <v>0</v>
      </c>
      <c r="AL569" s="477">
        <v>0</v>
      </c>
      <c r="AM569" s="477">
        <v>0</v>
      </c>
      <c r="AN569" s="477">
        <v>0</v>
      </c>
      <c r="AO569" s="477">
        <v>0</v>
      </c>
      <c r="AP569" s="477">
        <v>0</v>
      </c>
      <c r="AQ569" s="433">
        <v>0</v>
      </c>
    </row>
    <row r="570" spans="2:43" ht="19.95" hidden="1" customHeight="1" x14ac:dyDescent="0.45">
      <c r="B570" s="296">
        <v>567</v>
      </c>
      <c r="C570" s="297" t="s">
        <v>1797</v>
      </c>
      <c r="D570" s="297" t="s">
        <v>1798</v>
      </c>
      <c r="E570" s="298" t="s">
        <v>1799</v>
      </c>
      <c r="F570" s="299"/>
      <c r="G570" s="510">
        <v>0</v>
      </c>
      <c r="H570" s="511"/>
      <c r="I570" s="476">
        <v>0</v>
      </c>
      <c r="J570" s="477">
        <v>0</v>
      </c>
      <c r="K570" s="477">
        <v>0</v>
      </c>
      <c r="L570" s="477">
        <v>0</v>
      </c>
      <c r="M570" s="477">
        <v>0</v>
      </c>
      <c r="N570" s="477">
        <v>0</v>
      </c>
      <c r="O570" s="477">
        <v>0</v>
      </c>
      <c r="P570" s="477">
        <v>0</v>
      </c>
      <c r="Q570" s="477">
        <v>0</v>
      </c>
      <c r="R570" s="477">
        <v>0</v>
      </c>
      <c r="S570" s="477">
        <v>0</v>
      </c>
      <c r="T570" s="477">
        <v>0</v>
      </c>
      <c r="U570" s="477">
        <v>0</v>
      </c>
      <c r="V570" s="477">
        <v>0</v>
      </c>
      <c r="W570" s="477">
        <v>0</v>
      </c>
      <c r="X570" s="477">
        <v>0</v>
      </c>
      <c r="Y570" s="477">
        <v>0</v>
      </c>
      <c r="Z570" s="477">
        <v>0</v>
      </c>
      <c r="AA570" s="477">
        <v>0</v>
      </c>
      <c r="AB570" s="477">
        <v>0</v>
      </c>
      <c r="AC570" s="477">
        <v>0</v>
      </c>
      <c r="AD570" s="477">
        <v>0</v>
      </c>
      <c r="AE570" s="477">
        <v>0</v>
      </c>
      <c r="AF570" s="477">
        <v>0</v>
      </c>
      <c r="AG570" s="477">
        <v>0</v>
      </c>
      <c r="AH570" s="477">
        <v>0</v>
      </c>
      <c r="AI570" s="477">
        <v>0</v>
      </c>
      <c r="AJ570" s="477">
        <v>0</v>
      </c>
      <c r="AK570" s="477">
        <v>0</v>
      </c>
      <c r="AL570" s="477">
        <v>0</v>
      </c>
      <c r="AM570" s="477">
        <v>0</v>
      </c>
      <c r="AN570" s="477">
        <v>0</v>
      </c>
      <c r="AO570" s="477">
        <v>0</v>
      </c>
      <c r="AP570" s="477">
        <v>0</v>
      </c>
      <c r="AQ570" s="433">
        <v>0</v>
      </c>
    </row>
    <row r="571" spans="2:43" ht="19.95" hidden="1" customHeight="1" x14ac:dyDescent="0.45">
      <c r="B571" s="296">
        <v>568</v>
      </c>
      <c r="C571" s="297" t="s">
        <v>1800</v>
      </c>
      <c r="D571" s="297" t="s">
        <v>1801</v>
      </c>
      <c r="E571" s="298" t="s">
        <v>1802</v>
      </c>
      <c r="F571" s="299"/>
      <c r="G571" s="510">
        <v>0</v>
      </c>
      <c r="H571" s="511"/>
      <c r="I571" s="476">
        <v>0</v>
      </c>
      <c r="J571" s="477">
        <v>0</v>
      </c>
      <c r="K571" s="477">
        <v>0</v>
      </c>
      <c r="L571" s="477">
        <v>0</v>
      </c>
      <c r="M571" s="477">
        <v>0</v>
      </c>
      <c r="N571" s="477">
        <v>0</v>
      </c>
      <c r="O571" s="477">
        <v>0</v>
      </c>
      <c r="P571" s="477">
        <v>0</v>
      </c>
      <c r="Q571" s="477">
        <v>0</v>
      </c>
      <c r="R571" s="477">
        <v>0</v>
      </c>
      <c r="S571" s="477">
        <v>0</v>
      </c>
      <c r="T571" s="477">
        <v>0</v>
      </c>
      <c r="U571" s="477">
        <v>0</v>
      </c>
      <c r="V571" s="477">
        <v>0</v>
      </c>
      <c r="W571" s="477">
        <v>0</v>
      </c>
      <c r="X571" s="477">
        <v>0</v>
      </c>
      <c r="Y571" s="477">
        <v>0</v>
      </c>
      <c r="Z571" s="477">
        <v>0</v>
      </c>
      <c r="AA571" s="477">
        <v>0</v>
      </c>
      <c r="AB571" s="477">
        <v>0</v>
      </c>
      <c r="AC571" s="477">
        <v>0</v>
      </c>
      <c r="AD571" s="477">
        <v>0</v>
      </c>
      <c r="AE571" s="477">
        <v>0</v>
      </c>
      <c r="AF571" s="477">
        <v>0</v>
      </c>
      <c r="AG571" s="477">
        <v>0</v>
      </c>
      <c r="AH571" s="477">
        <v>0</v>
      </c>
      <c r="AI571" s="477">
        <v>0</v>
      </c>
      <c r="AJ571" s="477">
        <v>0</v>
      </c>
      <c r="AK571" s="477">
        <v>0</v>
      </c>
      <c r="AL571" s="477">
        <v>0</v>
      </c>
      <c r="AM571" s="477">
        <v>0</v>
      </c>
      <c r="AN571" s="477">
        <v>0</v>
      </c>
      <c r="AO571" s="477">
        <v>0</v>
      </c>
      <c r="AP571" s="477">
        <v>0</v>
      </c>
      <c r="AQ571" s="433">
        <v>0</v>
      </c>
    </row>
    <row r="572" spans="2:43" ht="19.95" hidden="1" customHeight="1" x14ac:dyDescent="0.45">
      <c r="B572" s="296">
        <v>569</v>
      </c>
      <c r="C572" s="297" t="s">
        <v>1803</v>
      </c>
      <c r="D572" s="297" t="s">
        <v>1804</v>
      </c>
      <c r="E572" s="298" t="s">
        <v>1805</v>
      </c>
      <c r="F572" s="299"/>
      <c r="G572" s="510">
        <v>0</v>
      </c>
      <c r="H572" s="511"/>
      <c r="I572" s="476">
        <v>0</v>
      </c>
      <c r="J572" s="477">
        <v>0</v>
      </c>
      <c r="K572" s="477">
        <v>0</v>
      </c>
      <c r="L572" s="477">
        <v>0</v>
      </c>
      <c r="M572" s="477">
        <v>0</v>
      </c>
      <c r="N572" s="477">
        <v>0</v>
      </c>
      <c r="O572" s="477">
        <v>0</v>
      </c>
      <c r="P572" s="477">
        <v>0</v>
      </c>
      <c r="Q572" s="477">
        <v>0</v>
      </c>
      <c r="R572" s="477">
        <v>0</v>
      </c>
      <c r="S572" s="477">
        <v>0</v>
      </c>
      <c r="T572" s="477">
        <v>0</v>
      </c>
      <c r="U572" s="477">
        <v>0</v>
      </c>
      <c r="V572" s="477">
        <v>0</v>
      </c>
      <c r="W572" s="477">
        <v>0</v>
      </c>
      <c r="X572" s="477">
        <v>0</v>
      </c>
      <c r="Y572" s="477">
        <v>0</v>
      </c>
      <c r="Z572" s="477">
        <v>0</v>
      </c>
      <c r="AA572" s="477">
        <v>0</v>
      </c>
      <c r="AB572" s="477">
        <v>0</v>
      </c>
      <c r="AC572" s="477">
        <v>0</v>
      </c>
      <c r="AD572" s="477">
        <v>0</v>
      </c>
      <c r="AE572" s="477">
        <v>0</v>
      </c>
      <c r="AF572" s="477">
        <v>0</v>
      </c>
      <c r="AG572" s="477">
        <v>0</v>
      </c>
      <c r="AH572" s="477">
        <v>0</v>
      </c>
      <c r="AI572" s="477">
        <v>0</v>
      </c>
      <c r="AJ572" s="477">
        <v>0</v>
      </c>
      <c r="AK572" s="477">
        <v>0</v>
      </c>
      <c r="AL572" s="477">
        <v>0</v>
      </c>
      <c r="AM572" s="477">
        <v>0</v>
      </c>
      <c r="AN572" s="477">
        <v>0</v>
      </c>
      <c r="AO572" s="477">
        <v>0</v>
      </c>
      <c r="AP572" s="477">
        <v>0</v>
      </c>
      <c r="AQ572" s="433">
        <v>0</v>
      </c>
    </row>
    <row r="573" spans="2:43" ht="19.95" hidden="1" customHeight="1" x14ac:dyDescent="0.45">
      <c r="B573" s="296">
        <v>570</v>
      </c>
      <c r="C573" s="297" t="s">
        <v>1806</v>
      </c>
      <c r="D573" s="297" t="s">
        <v>1807</v>
      </c>
      <c r="E573" s="298" t="s">
        <v>1808</v>
      </c>
      <c r="F573" s="299"/>
      <c r="G573" s="510">
        <v>0</v>
      </c>
      <c r="H573" s="511"/>
      <c r="I573" s="476">
        <v>0</v>
      </c>
      <c r="J573" s="477">
        <v>0</v>
      </c>
      <c r="K573" s="477">
        <v>0</v>
      </c>
      <c r="L573" s="477">
        <v>0</v>
      </c>
      <c r="M573" s="477">
        <v>0</v>
      </c>
      <c r="N573" s="477">
        <v>0</v>
      </c>
      <c r="O573" s="477">
        <v>0</v>
      </c>
      <c r="P573" s="477">
        <v>0</v>
      </c>
      <c r="Q573" s="477">
        <v>0</v>
      </c>
      <c r="R573" s="477">
        <v>0</v>
      </c>
      <c r="S573" s="477">
        <v>0</v>
      </c>
      <c r="T573" s="477">
        <v>0</v>
      </c>
      <c r="U573" s="477">
        <v>0</v>
      </c>
      <c r="V573" s="477">
        <v>0</v>
      </c>
      <c r="W573" s="477">
        <v>0</v>
      </c>
      <c r="X573" s="477">
        <v>0</v>
      </c>
      <c r="Y573" s="477">
        <v>0</v>
      </c>
      <c r="Z573" s="477">
        <v>0</v>
      </c>
      <c r="AA573" s="477">
        <v>0</v>
      </c>
      <c r="AB573" s="477">
        <v>0</v>
      </c>
      <c r="AC573" s="477">
        <v>0</v>
      </c>
      <c r="AD573" s="477">
        <v>0</v>
      </c>
      <c r="AE573" s="477">
        <v>0</v>
      </c>
      <c r="AF573" s="477">
        <v>0</v>
      </c>
      <c r="AG573" s="477">
        <v>0</v>
      </c>
      <c r="AH573" s="477">
        <v>0</v>
      </c>
      <c r="AI573" s="477">
        <v>0</v>
      </c>
      <c r="AJ573" s="477">
        <v>0</v>
      </c>
      <c r="AK573" s="477">
        <v>0</v>
      </c>
      <c r="AL573" s="477">
        <v>0</v>
      </c>
      <c r="AM573" s="477">
        <v>0</v>
      </c>
      <c r="AN573" s="477">
        <v>0</v>
      </c>
      <c r="AO573" s="477">
        <v>0</v>
      </c>
      <c r="AP573" s="477">
        <v>0</v>
      </c>
      <c r="AQ573" s="433">
        <v>0</v>
      </c>
    </row>
    <row r="574" spans="2:43" ht="19.95" hidden="1" customHeight="1" x14ac:dyDescent="0.45">
      <c r="B574" s="296">
        <v>571</v>
      </c>
      <c r="C574" s="297" t="s">
        <v>1809</v>
      </c>
      <c r="D574" s="297" t="s">
        <v>1810</v>
      </c>
      <c r="E574" s="298" t="s">
        <v>1811</v>
      </c>
      <c r="F574" s="299"/>
      <c r="G574" s="510">
        <v>0</v>
      </c>
      <c r="H574" s="511"/>
      <c r="I574" s="476">
        <v>0</v>
      </c>
      <c r="J574" s="477">
        <v>0</v>
      </c>
      <c r="K574" s="477">
        <v>0</v>
      </c>
      <c r="L574" s="477">
        <v>0</v>
      </c>
      <c r="M574" s="477">
        <v>0</v>
      </c>
      <c r="N574" s="477">
        <v>0</v>
      </c>
      <c r="O574" s="477">
        <v>0</v>
      </c>
      <c r="P574" s="477">
        <v>0</v>
      </c>
      <c r="Q574" s="477">
        <v>0</v>
      </c>
      <c r="R574" s="477">
        <v>0</v>
      </c>
      <c r="S574" s="477">
        <v>0</v>
      </c>
      <c r="T574" s="477">
        <v>0</v>
      </c>
      <c r="U574" s="477">
        <v>0</v>
      </c>
      <c r="V574" s="477">
        <v>0</v>
      </c>
      <c r="W574" s="477">
        <v>0</v>
      </c>
      <c r="X574" s="477">
        <v>0</v>
      </c>
      <c r="Y574" s="477">
        <v>0</v>
      </c>
      <c r="Z574" s="477">
        <v>0</v>
      </c>
      <c r="AA574" s="477">
        <v>0</v>
      </c>
      <c r="AB574" s="477">
        <v>0</v>
      </c>
      <c r="AC574" s="477">
        <v>0</v>
      </c>
      <c r="AD574" s="477">
        <v>0</v>
      </c>
      <c r="AE574" s="477">
        <v>0</v>
      </c>
      <c r="AF574" s="477">
        <v>0</v>
      </c>
      <c r="AG574" s="477">
        <v>0</v>
      </c>
      <c r="AH574" s="477">
        <v>0</v>
      </c>
      <c r="AI574" s="477">
        <v>0</v>
      </c>
      <c r="AJ574" s="477">
        <v>0</v>
      </c>
      <c r="AK574" s="477">
        <v>0</v>
      </c>
      <c r="AL574" s="477">
        <v>0</v>
      </c>
      <c r="AM574" s="477">
        <v>0</v>
      </c>
      <c r="AN574" s="477">
        <v>0</v>
      </c>
      <c r="AO574" s="477">
        <v>0</v>
      </c>
      <c r="AP574" s="477">
        <v>0</v>
      </c>
      <c r="AQ574" s="433">
        <v>0</v>
      </c>
    </row>
    <row r="575" spans="2:43" ht="19.95" hidden="1" customHeight="1" x14ac:dyDescent="0.45">
      <c r="B575" s="296">
        <v>572</v>
      </c>
      <c r="C575" s="297" t="s">
        <v>1812</v>
      </c>
      <c r="D575" s="297" t="s">
        <v>1813</v>
      </c>
      <c r="E575" s="298" t="s">
        <v>1814</v>
      </c>
      <c r="F575" s="299"/>
      <c r="G575" s="510">
        <v>0</v>
      </c>
      <c r="H575" s="511"/>
      <c r="I575" s="476">
        <v>0</v>
      </c>
      <c r="J575" s="477">
        <v>0</v>
      </c>
      <c r="K575" s="477">
        <v>0</v>
      </c>
      <c r="L575" s="477">
        <v>0</v>
      </c>
      <c r="M575" s="477">
        <v>0</v>
      </c>
      <c r="N575" s="477">
        <v>0</v>
      </c>
      <c r="O575" s="477">
        <v>0</v>
      </c>
      <c r="P575" s="477">
        <v>0</v>
      </c>
      <c r="Q575" s="477">
        <v>0</v>
      </c>
      <c r="R575" s="477">
        <v>0</v>
      </c>
      <c r="S575" s="477">
        <v>0</v>
      </c>
      <c r="T575" s="477">
        <v>0</v>
      </c>
      <c r="U575" s="477">
        <v>0</v>
      </c>
      <c r="V575" s="477">
        <v>0</v>
      </c>
      <c r="W575" s="477">
        <v>0</v>
      </c>
      <c r="X575" s="477">
        <v>0</v>
      </c>
      <c r="Y575" s="477">
        <v>0</v>
      </c>
      <c r="Z575" s="477">
        <v>0</v>
      </c>
      <c r="AA575" s="477">
        <v>0</v>
      </c>
      <c r="AB575" s="477">
        <v>0</v>
      </c>
      <c r="AC575" s="477">
        <v>0</v>
      </c>
      <c r="AD575" s="477">
        <v>0</v>
      </c>
      <c r="AE575" s="477">
        <v>0</v>
      </c>
      <c r="AF575" s="477">
        <v>0</v>
      </c>
      <c r="AG575" s="477">
        <v>0</v>
      </c>
      <c r="AH575" s="477">
        <v>0</v>
      </c>
      <c r="AI575" s="477">
        <v>0</v>
      </c>
      <c r="AJ575" s="477">
        <v>0</v>
      </c>
      <c r="AK575" s="477">
        <v>0</v>
      </c>
      <c r="AL575" s="477">
        <v>0</v>
      </c>
      <c r="AM575" s="477">
        <v>0</v>
      </c>
      <c r="AN575" s="477">
        <v>0</v>
      </c>
      <c r="AO575" s="477">
        <v>0</v>
      </c>
      <c r="AP575" s="477">
        <v>0</v>
      </c>
      <c r="AQ575" s="433">
        <v>0</v>
      </c>
    </row>
    <row r="576" spans="2:43" ht="19.95" hidden="1" customHeight="1" x14ac:dyDescent="0.45">
      <c r="B576" s="296">
        <v>573</v>
      </c>
      <c r="C576" s="297" t="s">
        <v>1815</v>
      </c>
      <c r="D576" s="297" t="s">
        <v>1816</v>
      </c>
      <c r="E576" s="298" t="s">
        <v>1817</v>
      </c>
      <c r="F576" s="299"/>
      <c r="G576" s="510">
        <v>0</v>
      </c>
      <c r="H576" s="511"/>
      <c r="I576" s="476">
        <v>0</v>
      </c>
      <c r="J576" s="477">
        <v>0</v>
      </c>
      <c r="K576" s="477">
        <v>0</v>
      </c>
      <c r="L576" s="477">
        <v>0</v>
      </c>
      <c r="M576" s="477">
        <v>0</v>
      </c>
      <c r="N576" s="477">
        <v>0</v>
      </c>
      <c r="O576" s="477">
        <v>0</v>
      </c>
      <c r="P576" s="477">
        <v>0</v>
      </c>
      <c r="Q576" s="477">
        <v>0</v>
      </c>
      <c r="R576" s="477">
        <v>0</v>
      </c>
      <c r="S576" s="477">
        <v>0</v>
      </c>
      <c r="T576" s="477">
        <v>0</v>
      </c>
      <c r="U576" s="477">
        <v>0</v>
      </c>
      <c r="V576" s="477">
        <v>0</v>
      </c>
      <c r="W576" s="477">
        <v>0</v>
      </c>
      <c r="X576" s="477">
        <v>0</v>
      </c>
      <c r="Y576" s="477">
        <v>0</v>
      </c>
      <c r="Z576" s="477">
        <v>0</v>
      </c>
      <c r="AA576" s="477">
        <v>0</v>
      </c>
      <c r="AB576" s="477">
        <v>0</v>
      </c>
      <c r="AC576" s="477">
        <v>0</v>
      </c>
      <c r="AD576" s="477">
        <v>0</v>
      </c>
      <c r="AE576" s="477">
        <v>0</v>
      </c>
      <c r="AF576" s="477">
        <v>0</v>
      </c>
      <c r="AG576" s="477">
        <v>0</v>
      </c>
      <c r="AH576" s="477">
        <v>0</v>
      </c>
      <c r="AI576" s="477">
        <v>0</v>
      </c>
      <c r="AJ576" s="477">
        <v>0</v>
      </c>
      <c r="AK576" s="477">
        <v>0</v>
      </c>
      <c r="AL576" s="477">
        <v>0</v>
      </c>
      <c r="AM576" s="477">
        <v>0</v>
      </c>
      <c r="AN576" s="477">
        <v>0</v>
      </c>
      <c r="AO576" s="477">
        <v>0</v>
      </c>
      <c r="AP576" s="477">
        <v>0</v>
      </c>
      <c r="AQ576" s="433">
        <v>0</v>
      </c>
    </row>
    <row r="577" spans="2:43" ht="19.95" hidden="1" customHeight="1" x14ac:dyDescent="0.45">
      <c r="B577" s="296">
        <v>574</v>
      </c>
      <c r="C577" s="297" t="s">
        <v>1818</v>
      </c>
      <c r="D577" s="297" t="s">
        <v>1819</v>
      </c>
      <c r="E577" s="298" t="s">
        <v>1820</v>
      </c>
      <c r="F577" s="299"/>
      <c r="G577" s="510">
        <v>0</v>
      </c>
      <c r="H577" s="511"/>
      <c r="I577" s="476">
        <v>0</v>
      </c>
      <c r="J577" s="477">
        <v>0</v>
      </c>
      <c r="K577" s="477">
        <v>0</v>
      </c>
      <c r="L577" s="477">
        <v>0</v>
      </c>
      <c r="M577" s="477">
        <v>0</v>
      </c>
      <c r="N577" s="477">
        <v>0</v>
      </c>
      <c r="O577" s="477">
        <v>0</v>
      </c>
      <c r="P577" s="477">
        <v>0</v>
      </c>
      <c r="Q577" s="477">
        <v>0</v>
      </c>
      <c r="R577" s="477">
        <v>0</v>
      </c>
      <c r="S577" s="477">
        <v>0</v>
      </c>
      <c r="T577" s="477">
        <v>0</v>
      </c>
      <c r="U577" s="477">
        <v>0</v>
      </c>
      <c r="V577" s="477">
        <v>0</v>
      </c>
      <c r="W577" s="477">
        <v>0</v>
      </c>
      <c r="X577" s="477">
        <v>0</v>
      </c>
      <c r="Y577" s="477">
        <v>0</v>
      </c>
      <c r="Z577" s="477">
        <v>0</v>
      </c>
      <c r="AA577" s="477">
        <v>0</v>
      </c>
      <c r="AB577" s="477">
        <v>0</v>
      </c>
      <c r="AC577" s="477">
        <v>0</v>
      </c>
      <c r="AD577" s="477">
        <v>0</v>
      </c>
      <c r="AE577" s="477">
        <v>0</v>
      </c>
      <c r="AF577" s="477">
        <v>0</v>
      </c>
      <c r="AG577" s="477">
        <v>0</v>
      </c>
      <c r="AH577" s="477">
        <v>0</v>
      </c>
      <c r="AI577" s="477">
        <v>0</v>
      </c>
      <c r="AJ577" s="477">
        <v>0</v>
      </c>
      <c r="AK577" s="477">
        <v>0</v>
      </c>
      <c r="AL577" s="477">
        <v>0</v>
      </c>
      <c r="AM577" s="477">
        <v>0</v>
      </c>
      <c r="AN577" s="477">
        <v>0</v>
      </c>
      <c r="AO577" s="477">
        <v>0</v>
      </c>
      <c r="AP577" s="477">
        <v>0</v>
      </c>
      <c r="AQ577" s="433">
        <v>0</v>
      </c>
    </row>
    <row r="578" spans="2:43" ht="19.95" hidden="1" customHeight="1" x14ac:dyDescent="0.45">
      <c r="B578" s="296">
        <v>575</v>
      </c>
      <c r="C578" s="297" t="s">
        <v>1821</v>
      </c>
      <c r="D578" s="297" t="s">
        <v>1822</v>
      </c>
      <c r="E578" s="298" t="s">
        <v>1823</v>
      </c>
      <c r="F578" s="299"/>
      <c r="G578" s="510">
        <v>0</v>
      </c>
      <c r="H578" s="511"/>
      <c r="I578" s="476">
        <v>0</v>
      </c>
      <c r="J578" s="477">
        <v>0</v>
      </c>
      <c r="K578" s="477">
        <v>0</v>
      </c>
      <c r="L578" s="477">
        <v>0</v>
      </c>
      <c r="M578" s="477">
        <v>0</v>
      </c>
      <c r="N578" s="477">
        <v>0</v>
      </c>
      <c r="O578" s="477">
        <v>0</v>
      </c>
      <c r="P578" s="477">
        <v>0</v>
      </c>
      <c r="Q578" s="477">
        <v>0</v>
      </c>
      <c r="R578" s="477">
        <v>0</v>
      </c>
      <c r="S578" s="477">
        <v>0</v>
      </c>
      <c r="T578" s="477">
        <v>0</v>
      </c>
      <c r="U578" s="477">
        <v>0</v>
      </c>
      <c r="V578" s="477">
        <v>0</v>
      </c>
      <c r="W578" s="477">
        <v>0</v>
      </c>
      <c r="X578" s="477">
        <v>0</v>
      </c>
      <c r="Y578" s="477">
        <v>0</v>
      </c>
      <c r="Z578" s="477">
        <v>0</v>
      </c>
      <c r="AA578" s="477">
        <v>0</v>
      </c>
      <c r="AB578" s="477">
        <v>0</v>
      </c>
      <c r="AC578" s="477">
        <v>0</v>
      </c>
      <c r="AD578" s="477">
        <v>0</v>
      </c>
      <c r="AE578" s="477">
        <v>0</v>
      </c>
      <c r="AF578" s="477">
        <v>0</v>
      </c>
      <c r="AG578" s="477">
        <v>0</v>
      </c>
      <c r="AH578" s="477">
        <v>0</v>
      </c>
      <c r="AI578" s="477">
        <v>0</v>
      </c>
      <c r="AJ578" s="477">
        <v>0</v>
      </c>
      <c r="AK578" s="477">
        <v>0</v>
      </c>
      <c r="AL578" s="477">
        <v>0</v>
      </c>
      <c r="AM578" s="477">
        <v>0</v>
      </c>
      <c r="AN578" s="477">
        <v>0</v>
      </c>
      <c r="AO578" s="477">
        <v>0</v>
      </c>
      <c r="AP578" s="477">
        <v>0</v>
      </c>
      <c r="AQ578" s="433">
        <v>0</v>
      </c>
    </row>
    <row r="579" spans="2:43" ht="19.95" hidden="1" customHeight="1" x14ac:dyDescent="0.45">
      <c r="B579" s="296">
        <v>576</v>
      </c>
      <c r="C579" s="297" t="s">
        <v>1824</v>
      </c>
      <c r="D579" s="297" t="s">
        <v>1825</v>
      </c>
      <c r="E579" s="298" t="s">
        <v>1826</v>
      </c>
      <c r="F579" s="299"/>
      <c r="G579" s="510">
        <v>0</v>
      </c>
      <c r="H579" s="511"/>
      <c r="I579" s="476">
        <v>0</v>
      </c>
      <c r="J579" s="477">
        <v>0</v>
      </c>
      <c r="K579" s="477">
        <v>0</v>
      </c>
      <c r="L579" s="477">
        <v>0</v>
      </c>
      <c r="M579" s="477">
        <v>0</v>
      </c>
      <c r="N579" s="477">
        <v>0</v>
      </c>
      <c r="O579" s="477">
        <v>0</v>
      </c>
      <c r="P579" s="477">
        <v>0</v>
      </c>
      <c r="Q579" s="477">
        <v>0</v>
      </c>
      <c r="R579" s="477">
        <v>0</v>
      </c>
      <c r="S579" s="477">
        <v>0</v>
      </c>
      <c r="T579" s="477">
        <v>0</v>
      </c>
      <c r="U579" s="477">
        <v>0</v>
      </c>
      <c r="V579" s="477">
        <v>0</v>
      </c>
      <c r="W579" s="477">
        <v>0</v>
      </c>
      <c r="X579" s="477">
        <v>0</v>
      </c>
      <c r="Y579" s="477">
        <v>0</v>
      </c>
      <c r="Z579" s="477">
        <v>0</v>
      </c>
      <c r="AA579" s="477">
        <v>0</v>
      </c>
      <c r="AB579" s="477">
        <v>0</v>
      </c>
      <c r="AC579" s="477">
        <v>0</v>
      </c>
      <c r="AD579" s="477">
        <v>0</v>
      </c>
      <c r="AE579" s="477">
        <v>0</v>
      </c>
      <c r="AF579" s="477">
        <v>0</v>
      </c>
      <c r="AG579" s="477">
        <v>0</v>
      </c>
      <c r="AH579" s="477">
        <v>0</v>
      </c>
      <c r="AI579" s="477">
        <v>0</v>
      </c>
      <c r="AJ579" s="477">
        <v>0</v>
      </c>
      <c r="AK579" s="477">
        <v>0</v>
      </c>
      <c r="AL579" s="477">
        <v>0</v>
      </c>
      <c r="AM579" s="477">
        <v>0</v>
      </c>
      <c r="AN579" s="477">
        <v>0</v>
      </c>
      <c r="AO579" s="477">
        <v>0</v>
      </c>
      <c r="AP579" s="477">
        <v>0</v>
      </c>
      <c r="AQ579" s="433">
        <v>0</v>
      </c>
    </row>
    <row r="580" spans="2:43" ht="19.95" hidden="1" customHeight="1" x14ac:dyDescent="0.45">
      <c r="B580" s="296">
        <v>577</v>
      </c>
      <c r="C580" s="297" t="s">
        <v>1827</v>
      </c>
      <c r="D580" s="297" t="s">
        <v>1828</v>
      </c>
      <c r="E580" s="298" t="s">
        <v>1829</v>
      </c>
      <c r="F580" s="299"/>
      <c r="G580" s="510">
        <v>0</v>
      </c>
      <c r="H580" s="511"/>
      <c r="I580" s="476">
        <v>0</v>
      </c>
      <c r="J580" s="477">
        <v>0</v>
      </c>
      <c r="K580" s="477">
        <v>0</v>
      </c>
      <c r="L580" s="477">
        <v>0</v>
      </c>
      <c r="M580" s="477">
        <v>0</v>
      </c>
      <c r="N580" s="477">
        <v>0</v>
      </c>
      <c r="O580" s="477">
        <v>0</v>
      </c>
      <c r="P580" s="477">
        <v>0</v>
      </c>
      <c r="Q580" s="477">
        <v>0</v>
      </c>
      <c r="R580" s="477">
        <v>0</v>
      </c>
      <c r="S580" s="477">
        <v>0</v>
      </c>
      <c r="T580" s="477">
        <v>0</v>
      </c>
      <c r="U580" s="477">
        <v>0</v>
      </c>
      <c r="V580" s="477">
        <v>0</v>
      </c>
      <c r="W580" s="477">
        <v>0</v>
      </c>
      <c r="X580" s="477">
        <v>0</v>
      </c>
      <c r="Y580" s="477">
        <v>0</v>
      </c>
      <c r="Z580" s="477">
        <v>0</v>
      </c>
      <c r="AA580" s="477">
        <v>0</v>
      </c>
      <c r="AB580" s="477">
        <v>0</v>
      </c>
      <c r="AC580" s="477">
        <v>0</v>
      </c>
      <c r="AD580" s="477">
        <v>0</v>
      </c>
      <c r="AE580" s="477">
        <v>0</v>
      </c>
      <c r="AF580" s="477">
        <v>0</v>
      </c>
      <c r="AG580" s="477">
        <v>0</v>
      </c>
      <c r="AH580" s="477">
        <v>0</v>
      </c>
      <c r="AI580" s="477">
        <v>0</v>
      </c>
      <c r="AJ580" s="477">
        <v>0</v>
      </c>
      <c r="AK580" s="477">
        <v>0</v>
      </c>
      <c r="AL580" s="477">
        <v>0</v>
      </c>
      <c r="AM580" s="477">
        <v>0</v>
      </c>
      <c r="AN580" s="477">
        <v>0</v>
      </c>
      <c r="AO580" s="477">
        <v>0</v>
      </c>
      <c r="AP580" s="477">
        <v>0</v>
      </c>
      <c r="AQ580" s="433">
        <v>0</v>
      </c>
    </row>
    <row r="581" spans="2:43" ht="19.95" hidden="1" customHeight="1" x14ac:dyDescent="0.45">
      <c r="B581" s="296">
        <v>578</v>
      </c>
      <c r="C581" s="297" t="s">
        <v>1830</v>
      </c>
      <c r="D581" s="297" t="s">
        <v>1831</v>
      </c>
      <c r="E581" s="298" t="s">
        <v>1832</v>
      </c>
      <c r="F581" s="299"/>
      <c r="G581" s="510">
        <v>0</v>
      </c>
      <c r="H581" s="511"/>
      <c r="I581" s="476">
        <v>0</v>
      </c>
      <c r="J581" s="477">
        <v>0</v>
      </c>
      <c r="K581" s="477">
        <v>0</v>
      </c>
      <c r="L581" s="477">
        <v>0</v>
      </c>
      <c r="M581" s="477">
        <v>0</v>
      </c>
      <c r="N581" s="477">
        <v>0</v>
      </c>
      <c r="O581" s="477">
        <v>0</v>
      </c>
      <c r="P581" s="477">
        <v>0</v>
      </c>
      <c r="Q581" s="477">
        <v>0</v>
      </c>
      <c r="R581" s="477">
        <v>0</v>
      </c>
      <c r="S581" s="477">
        <v>0</v>
      </c>
      <c r="T581" s="477">
        <v>0</v>
      </c>
      <c r="U581" s="477">
        <v>0</v>
      </c>
      <c r="V581" s="477">
        <v>0</v>
      </c>
      <c r="W581" s="477">
        <v>0</v>
      </c>
      <c r="X581" s="477">
        <v>0</v>
      </c>
      <c r="Y581" s="477">
        <v>0</v>
      </c>
      <c r="Z581" s="477">
        <v>0</v>
      </c>
      <c r="AA581" s="477">
        <v>0</v>
      </c>
      <c r="AB581" s="477">
        <v>0</v>
      </c>
      <c r="AC581" s="477">
        <v>0</v>
      </c>
      <c r="AD581" s="477">
        <v>0</v>
      </c>
      <c r="AE581" s="477">
        <v>0</v>
      </c>
      <c r="AF581" s="477">
        <v>0</v>
      </c>
      <c r="AG581" s="477">
        <v>0</v>
      </c>
      <c r="AH581" s="477">
        <v>0</v>
      </c>
      <c r="AI581" s="477">
        <v>0</v>
      </c>
      <c r="AJ581" s="477">
        <v>0</v>
      </c>
      <c r="AK581" s="477">
        <v>0</v>
      </c>
      <c r="AL581" s="477">
        <v>0</v>
      </c>
      <c r="AM581" s="477">
        <v>0</v>
      </c>
      <c r="AN581" s="477">
        <v>0</v>
      </c>
      <c r="AO581" s="477">
        <v>0</v>
      </c>
      <c r="AP581" s="477">
        <v>0</v>
      </c>
      <c r="AQ581" s="433">
        <v>0</v>
      </c>
    </row>
    <row r="582" spans="2:43" ht="19.95" hidden="1" customHeight="1" x14ac:dyDescent="0.45">
      <c r="B582" s="296">
        <v>579</v>
      </c>
      <c r="C582" s="297" t="s">
        <v>1833</v>
      </c>
      <c r="D582" s="297" t="s">
        <v>1834</v>
      </c>
      <c r="E582" s="298" t="s">
        <v>1835</v>
      </c>
      <c r="F582" s="299"/>
      <c r="G582" s="510">
        <v>0</v>
      </c>
      <c r="H582" s="511"/>
      <c r="I582" s="476">
        <v>0</v>
      </c>
      <c r="J582" s="477">
        <v>0</v>
      </c>
      <c r="K582" s="477">
        <v>0</v>
      </c>
      <c r="L582" s="477">
        <v>0</v>
      </c>
      <c r="M582" s="477">
        <v>0</v>
      </c>
      <c r="N582" s="477">
        <v>0</v>
      </c>
      <c r="O582" s="477">
        <v>0</v>
      </c>
      <c r="P582" s="477">
        <v>0</v>
      </c>
      <c r="Q582" s="477">
        <v>0</v>
      </c>
      <c r="R582" s="477">
        <v>0</v>
      </c>
      <c r="S582" s="477">
        <v>0</v>
      </c>
      <c r="T582" s="477">
        <v>0</v>
      </c>
      <c r="U582" s="477">
        <v>0</v>
      </c>
      <c r="V582" s="477">
        <v>0</v>
      </c>
      <c r="W582" s="477">
        <v>0</v>
      </c>
      <c r="X582" s="477">
        <v>0</v>
      </c>
      <c r="Y582" s="477">
        <v>0</v>
      </c>
      <c r="Z582" s="477">
        <v>0</v>
      </c>
      <c r="AA582" s="477">
        <v>0</v>
      </c>
      <c r="AB582" s="477">
        <v>0</v>
      </c>
      <c r="AC582" s="477">
        <v>0</v>
      </c>
      <c r="AD582" s="477">
        <v>0</v>
      </c>
      <c r="AE582" s="477">
        <v>0</v>
      </c>
      <c r="AF582" s="477">
        <v>0</v>
      </c>
      <c r="AG582" s="477">
        <v>0</v>
      </c>
      <c r="AH582" s="477">
        <v>0</v>
      </c>
      <c r="AI582" s="477">
        <v>0</v>
      </c>
      <c r="AJ582" s="477">
        <v>0</v>
      </c>
      <c r="AK582" s="477">
        <v>0</v>
      </c>
      <c r="AL582" s="477">
        <v>0</v>
      </c>
      <c r="AM582" s="477">
        <v>0</v>
      </c>
      <c r="AN582" s="477">
        <v>0</v>
      </c>
      <c r="AO582" s="477">
        <v>0</v>
      </c>
      <c r="AP582" s="477">
        <v>0</v>
      </c>
      <c r="AQ582" s="433">
        <v>0</v>
      </c>
    </row>
    <row r="583" spans="2:43" ht="19.95" hidden="1" customHeight="1" x14ac:dyDescent="0.45">
      <c r="B583" s="296">
        <v>580</v>
      </c>
      <c r="C583" s="297" t="s">
        <v>1836</v>
      </c>
      <c r="D583" s="297" t="s">
        <v>1837</v>
      </c>
      <c r="E583" s="298" t="s">
        <v>1838</v>
      </c>
      <c r="F583" s="299"/>
      <c r="G583" s="510">
        <v>0</v>
      </c>
      <c r="H583" s="511"/>
      <c r="I583" s="476">
        <v>0</v>
      </c>
      <c r="J583" s="477">
        <v>0</v>
      </c>
      <c r="K583" s="477">
        <v>0</v>
      </c>
      <c r="L583" s="477">
        <v>0</v>
      </c>
      <c r="M583" s="477">
        <v>0</v>
      </c>
      <c r="N583" s="477">
        <v>0</v>
      </c>
      <c r="O583" s="477">
        <v>0</v>
      </c>
      <c r="P583" s="477">
        <v>0</v>
      </c>
      <c r="Q583" s="477">
        <v>0</v>
      </c>
      <c r="R583" s="477">
        <v>0</v>
      </c>
      <c r="S583" s="477">
        <v>0</v>
      </c>
      <c r="T583" s="477">
        <v>0</v>
      </c>
      <c r="U583" s="477">
        <v>0</v>
      </c>
      <c r="V583" s="477">
        <v>0</v>
      </c>
      <c r="W583" s="477">
        <v>0</v>
      </c>
      <c r="X583" s="477">
        <v>0</v>
      </c>
      <c r="Y583" s="477">
        <v>0</v>
      </c>
      <c r="Z583" s="477">
        <v>0</v>
      </c>
      <c r="AA583" s="477">
        <v>0</v>
      </c>
      <c r="AB583" s="477">
        <v>0</v>
      </c>
      <c r="AC583" s="477">
        <v>0</v>
      </c>
      <c r="AD583" s="477">
        <v>0</v>
      </c>
      <c r="AE583" s="477">
        <v>0</v>
      </c>
      <c r="AF583" s="477">
        <v>0</v>
      </c>
      <c r="AG583" s="477">
        <v>0</v>
      </c>
      <c r="AH583" s="477">
        <v>0</v>
      </c>
      <c r="AI583" s="477">
        <v>0</v>
      </c>
      <c r="AJ583" s="477">
        <v>0</v>
      </c>
      <c r="AK583" s="477">
        <v>0</v>
      </c>
      <c r="AL583" s="477">
        <v>0</v>
      </c>
      <c r="AM583" s="477">
        <v>0</v>
      </c>
      <c r="AN583" s="477">
        <v>0</v>
      </c>
      <c r="AO583" s="477">
        <v>0</v>
      </c>
      <c r="AP583" s="477">
        <v>0</v>
      </c>
      <c r="AQ583" s="433">
        <v>0</v>
      </c>
    </row>
    <row r="584" spans="2:43" ht="19.95" hidden="1" customHeight="1" x14ac:dyDescent="0.45">
      <c r="B584" s="296">
        <v>581</v>
      </c>
      <c r="C584" s="297" t="s">
        <v>1839</v>
      </c>
      <c r="D584" s="297" t="s">
        <v>1840</v>
      </c>
      <c r="E584" s="298" t="s">
        <v>1841</v>
      </c>
      <c r="F584" s="299"/>
      <c r="G584" s="510">
        <v>0</v>
      </c>
      <c r="H584" s="511"/>
      <c r="I584" s="476">
        <v>0</v>
      </c>
      <c r="J584" s="477">
        <v>0</v>
      </c>
      <c r="K584" s="477">
        <v>0</v>
      </c>
      <c r="L584" s="477">
        <v>0</v>
      </c>
      <c r="M584" s="477">
        <v>0</v>
      </c>
      <c r="N584" s="477">
        <v>0</v>
      </c>
      <c r="O584" s="477">
        <v>0</v>
      </c>
      <c r="P584" s="477">
        <v>0</v>
      </c>
      <c r="Q584" s="477">
        <v>0</v>
      </c>
      <c r="R584" s="477">
        <v>0</v>
      </c>
      <c r="S584" s="477">
        <v>0</v>
      </c>
      <c r="T584" s="477">
        <v>0</v>
      </c>
      <c r="U584" s="477">
        <v>0</v>
      </c>
      <c r="V584" s="477">
        <v>0</v>
      </c>
      <c r="W584" s="477">
        <v>0</v>
      </c>
      <c r="X584" s="477">
        <v>0</v>
      </c>
      <c r="Y584" s="477">
        <v>0</v>
      </c>
      <c r="Z584" s="477">
        <v>0</v>
      </c>
      <c r="AA584" s="477">
        <v>0</v>
      </c>
      <c r="AB584" s="477">
        <v>0</v>
      </c>
      <c r="AC584" s="477">
        <v>0</v>
      </c>
      <c r="AD584" s="477">
        <v>0</v>
      </c>
      <c r="AE584" s="477">
        <v>0</v>
      </c>
      <c r="AF584" s="477">
        <v>0</v>
      </c>
      <c r="AG584" s="477">
        <v>0</v>
      </c>
      <c r="AH584" s="477">
        <v>0</v>
      </c>
      <c r="AI584" s="477">
        <v>0</v>
      </c>
      <c r="AJ584" s="477">
        <v>0</v>
      </c>
      <c r="AK584" s="477">
        <v>0</v>
      </c>
      <c r="AL584" s="477">
        <v>0</v>
      </c>
      <c r="AM584" s="477">
        <v>0</v>
      </c>
      <c r="AN584" s="477">
        <v>0</v>
      </c>
      <c r="AO584" s="477">
        <v>0</v>
      </c>
      <c r="AP584" s="477">
        <v>0</v>
      </c>
      <c r="AQ584" s="433">
        <v>0</v>
      </c>
    </row>
    <row r="585" spans="2:43" ht="19.95" hidden="1" customHeight="1" x14ac:dyDescent="0.45">
      <c r="B585" s="296">
        <v>582</v>
      </c>
      <c r="C585" s="297" t="s">
        <v>1842</v>
      </c>
      <c r="D585" s="297" t="s">
        <v>1843</v>
      </c>
      <c r="E585" s="298" t="s">
        <v>1844</v>
      </c>
      <c r="F585" s="299"/>
      <c r="G585" s="510">
        <v>0</v>
      </c>
      <c r="H585" s="511"/>
      <c r="I585" s="476">
        <v>0</v>
      </c>
      <c r="J585" s="477">
        <v>0</v>
      </c>
      <c r="K585" s="477">
        <v>0</v>
      </c>
      <c r="L585" s="477">
        <v>0</v>
      </c>
      <c r="M585" s="477">
        <v>0</v>
      </c>
      <c r="N585" s="477">
        <v>0</v>
      </c>
      <c r="O585" s="477">
        <v>0</v>
      </c>
      <c r="P585" s="477">
        <v>0</v>
      </c>
      <c r="Q585" s="477">
        <v>0</v>
      </c>
      <c r="R585" s="477">
        <v>0</v>
      </c>
      <c r="S585" s="477">
        <v>0</v>
      </c>
      <c r="T585" s="477">
        <v>0</v>
      </c>
      <c r="U585" s="477">
        <v>0</v>
      </c>
      <c r="V585" s="477">
        <v>0</v>
      </c>
      <c r="W585" s="477">
        <v>0</v>
      </c>
      <c r="X585" s="477">
        <v>0</v>
      </c>
      <c r="Y585" s="477">
        <v>0</v>
      </c>
      <c r="Z585" s="477">
        <v>0</v>
      </c>
      <c r="AA585" s="477">
        <v>0</v>
      </c>
      <c r="AB585" s="477">
        <v>0</v>
      </c>
      <c r="AC585" s="477">
        <v>0</v>
      </c>
      <c r="AD585" s="477">
        <v>0</v>
      </c>
      <c r="AE585" s="477">
        <v>0</v>
      </c>
      <c r="AF585" s="477">
        <v>0</v>
      </c>
      <c r="AG585" s="477">
        <v>0</v>
      </c>
      <c r="AH585" s="477">
        <v>0</v>
      </c>
      <c r="AI585" s="477">
        <v>0</v>
      </c>
      <c r="AJ585" s="477">
        <v>0</v>
      </c>
      <c r="AK585" s="477">
        <v>0</v>
      </c>
      <c r="AL585" s="477">
        <v>0</v>
      </c>
      <c r="AM585" s="477">
        <v>0</v>
      </c>
      <c r="AN585" s="477">
        <v>0</v>
      </c>
      <c r="AO585" s="477">
        <v>0</v>
      </c>
      <c r="AP585" s="477">
        <v>0</v>
      </c>
      <c r="AQ585" s="433">
        <v>0</v>
      </c>
    </row>
    <row r="586" spans="2:43" ht="19.95" hidden="1" customHeight="1" x14ac:dyDescent="0.45">
      <c r="B586" s="296">
        <v>583</v>
      </c>
      <c r="C586" s="297" t="s">
        <v>1845</v>
      </c>
      <c r="D586" s="297" t="s">
        <v>1846</v>
      </c>
      <c r="E586" s="298" t="s">
        <v>1847</v>
      </c>
      <c r="F586" s="299"/>
      <c r="G586" s="510">
        <v>0</v>
      </c>
      <c r="H586" s="511"/>
      <c r="I586" s="476">
        <v>0</v>
      </c>
      <c r="J586" s="477">
        <v>0</v>
      </c>
      <c r="K586" s="477">
        <v>0</v>
      </c>
      <c r="L586" s="477">
        <v>0</v>
      </c>
      <c r="M586" s="477">
        <v>0</v>
      </c>
      <c r="N586" s="477">
        <v>0</v>
      </c>
      <c r="O586" s="477">
        <v>0</v>
      </c>
      <c r="P586" s="477">
        <v>0</v>
      </c>
      <c r="Q586" s="477">
        <v>0</v>
      </c>
      <c r="R586" s="477">
        <v>0</v>
      </c>
      <c r="S586" s="477">
        <v>0</v>
      </c>
      <c r="T586" s="477">
        <v>0</v>
      </c>
      <c r="U586" s="477">
        <v>0</v>
      </c>
      <c r="V586" s="477">
        <v>0</v>
      </c>
      <c r="W586" s="477">
        <v>0</v>
      </c>
      <c r="X586" s="477">
        <v>0</v>
      </c>
      <c r="Y586" s="477">
        <v>0</v>
      </c>
      <c r="Z586" s="477">
        <v>0</v>
      </c>
      <c r="AA586" s="477">
        <v>0</v>
      </c>
      <c r="AB586" s="477">
        <v>0</v>
      </c>
      <c r="AC586" s="477">
        <v>0</v>
      </c>
      <c r="AD586" s="477">
        <v>0</v>
      </c>
      <c r="AE586" s="477">
        <v>0</v>
      </c>
      <c r="AF586" s="477">
        <v>0</v>
      </c>
      <c r="AG586" s="477">
        <v>0</v>
      </c>
      <c r="AH586" s="477">
        <v>0</v>
      </c>
      <c r="AI586" s="477">
        <v>0</v>
      </c>
      <c r="AJ586" s="477">
        <v>0</v>
      </c>
      <c r="AK586" s="477">
        <v>0</v>
      </c>
      <c r="AL586" s="477">
        <v>0</v>
      </c>
      <c r="AM586" s="477">
        <v>0</v>
      </c>
      <c r="AN586" s="477">
        <v>0</v>
      </c>
      <c r="AO586" s="477">
        <v>0</v>
      </c>
      <c r="AP586" s="477">
        <v>0</v>
      </c>
      <c r="AQ586" s="433">
        <v>0</v>
      </c>
    </row>
    <row r="587" spans="2:43" ht="19.95" hidden="1" customHeight="1" x14ac:dyDescent="0.45">
      <c r="B587" s="296">
        <v>584</v>
      </c>
      <c r="C587" s="297" t="s">
        <v>1848</v>
      </c>
      <c r="D587" s="297" t="s">
        <v>1849</v>
      </c>
      <c r="E587" s="298" t="s">
        <v>1850</v>
      </c>
      <c r="F587" s="299"/>
      <c r="G587" s="510">
        <v>0</v>
      </c>
      <c r="H587" s="511"/>
      <c r="I587" s="476">
        <v>0</v>
      </c>
      <c r="J587" s="477">
        <v>0</v>
      </c>
      <c r="K587" s="477">
        <v>0</v>
      </c>
      <c r="L587" s="477">
        <v>0</v>
      </c>
      <c r="M587" s="477">
        <v>0</v>
      </c>
      <c r="N587" s="477">
        <v>0</v>
      </c>
      <c r="O587" s="477">
        <v>0</v>
      </c>
      <c r="P587" s="477">
        <v>0</v>
      </c>
      <c r="Q587" s="477">
        <v>0</v>
      </c>
      <c r="R587" s="477">
        <v>0</v>
      </c>
      <c r="S587" s="477">
        <v>0</v>
      </c>
      <c r="T587" s="477">
        <v>0</v>
      </c>
      <c r="U587" s="477">
        <v>0</v>
      </c>
      <c r="V587" s="477">
        <v>0</v>
      </c>
      <c r="W587" s="477">
        <v>0</v>
      </c>
      <c r="X587" s="477">
        <v>0</v>
      </c>
      <c r="Y587" s="477">
        <v>0</v>
      </c>
      <c r="Z587" s="477">
        <v>0</v>
      </c>
      <c r="AA587" s="477">
        <v>0</v>
      </c>
      <c r="AB587" s="477">
        <v>0</v>
      </c>
      <c r="AC587" s="477">
        <v>0</v>
      </c>
      <c r="AD587" s="477">
        <v>0</v>
      </c>
      <c r="AE587" s="477">
        <v>0</v>
      </c>
      <c r="AF587" s="477">
        <v>0</v>
      </c>
      <c r="AG587" s="477">
        <v>0</v>
      </c>
      <c r="AH587" s="477">
        <v>0</v>
      </c>
      <c r="AI587" s="477">
        <v>0</v>
      </c>
      <c r="AJ587" s="477">
        <v>0</v>
      </c>
      <c r="AK587" s="477">
        <v>0</v>
      </c>
      <c r="AL587" s="477">
        <v>0</v>
      </c>
      <c r="AM587" s="477">
        <v>0</v>
      </c>
      <c r="AN587" s="477">
        <v>0</v>
      </c>
      <c r="AO587" s="477">
        <v>0</v>
      </c>
      <c r="AP587" s="477">
        <v>0</v>
      </c>
      <c r="AQ587" s="433">
        <v>0</v>
      </c>
    </row>
    <row r="588" spans="2:43" ht="19.95" hidden="1" customHeight="1" x14ac:dyDescent="0.45">
      <c r="B588" s="296">
        <v>585</v>
      </c>
      <c r="C588" s="297" t="s">
        <v>1851</v>
      </c>
      <c r="D588" s="297" t="s">
        <v>1852</v>
      </c>
      <c r="E588" s="298" t="s">
        <v>1853</v>
      </c>
      <c r="F588" s="299"/>
      <c r="G588" s="510">
        <v>0</v>
      </c>
      <c r="H588" s="511"/>
      <c r="I588" s="476">
        <v>0</v>
      </c>
      <c r="J588" s="477">
        <v>0</v>
      </c>
      <c r="K588" s="477">
        <v>0</v>
      </c>
      <c r="L588" s="477">
        <v>0</v>
      </c>
      <c r="M588" s="477">
        <v>0</v>
      </c>
      <c r="N588" s="477">
        <v>0</v>
      </c>
      <c r="O588" s="477">
        <v>0</v>
      </c>
      <c r="P588" s="477">
        <v>0</v>
      </c>
      <c r="Q588" s="477">
        <v>0</v>
      </c>
      <c r="R588" s="477">
        <v>0</v>
      </c>
      <c r="S588" s="477">
        <v>0</v>
      </c>
      <c r="T588" s="477">
        <v>0</v>
      </c>
      <c r="U588" s="477">
        <v>0</v>
      </c>
      <c r="V588" s="477">
        <v>0</v>
      </c>
      <c r="W588" s="477">
        <v>0</v>
      </c>
      <c r="X588" s="477">
        <v>0</v>
      </c>
      <c r="Y588" s="477">
        <v>0</v>
      </c>
      <c r="Z588" s="477">
        <v>0</v>
      </c>
      <c r="AA588" s="477">
        <v>0</v>
      </c>
      <c r="AB588" s="477">
        <v>0</v>
      </c>
      <c r="AC588" s="477">
        <v>0</v>
      </c>
      <c r="AD588" s="477">
        <v>0</v>
      </c>
      <c r="AE588" s="477">
        <v>0</v>
      </c>
      <c r="AF588" s="477">
        <v>0</v>
      </c>
      <c r="AG588" s="477">
        <v>0</v>
      </c>
      <c r="AH588" s="477">
        <v>0</v>
      </c>
      <c r="AI588" s="477">
        <v>0</v>
      </c>
      <c r="AJ588" s="477">
        <v>0</v>
      </c>
      <c r="AK588" s="477">
        <v>0</v>
      </c>
      <c r="AL588" s="477">
        <v>0</v>
      </c>
      <c r="AM588" s="477">
        <v>0</v>
      </c>
      <c r="AN588" s="477">
        <v>0</v>
      </c>
      <c r="AO588" s="477">
        <v>0</v>
      </c>
      <c r="AP588" s="477">
        <v>0</v>
      </c>
      <c r="AQ588" s="433">
        <v>0</v>
      </c>
    </row>
    <row r="589" spans="2:43" ht="19.95" hidden="1" customHeight="1" x14ac:dyDescent="0.45">
      <c r="B589" s="296">
        <v>586</v>
      </c>
      <c r="C589" s="297" t="s">
        <v>1854</v>
      </c>
      <c r="D589" s="297" t="s">
        <v>1855</v>
      </c>
      <c r="E589" s="298" t="s">
        <v>1856</v>
      </c>
      <c r="F589" s="299"/>
      <c r="G589" s="510">
        <v>0</v>
      </c>
      <c r="H589" s="511"/>
      <c r="I589" s="476">
        <v>0</v>
      </c>
      <c r="J589" s="477">
        <v>0</v>
      </c>
      <c r="K589" s="477">
        <v>0</v>
      </c>
      <c r="L589" s="477">
        <v>0</v>
      </c>
      <c r="M589" s="477">
        <v>0</v>
      </c>
      <c r="N589" s="477">
        <v>0</v>
      </c>
      <c r="O589" s="477">
        <v>0</v>
      </c>
      <c r="P589" s="477">
        <v>0</v>
      </c>
      <c r="Q589" s="477">
        <v>0</v>
      </c>
      <c r="R589" s="477">
        <v>0</v>
      </c>
      <c r="S589" s="477">
        <v>0</v>
      </c>
      <c r="T589" s="477">
        <v>0</v>
      </c>
      <c r="U589" s="477">
        <v>0</v>
      </c>
      <c r="V589" s="477">
        <v>0</v>
      </c>
      <c r="W589" s="477">
        <v>0</v>
      </c>
      <c r="X589" s="477">
        <v>0</v>
      </c>
      <c r="Y589" s="477">
        <v>0</v>
      </c>
      <c r="Z589" s="477">
        <v>0</v>
      </c>
      <c r="AA589" s="477">
        <v>0</v>
      </c>
      <c r="AB589" s="477">
        <v>0</v>
      </c>
      <c r="AC589" s="477">
        <v>0</v>
      </c>
      <c r="AD589" s="477">
        <v>0</v>
      </c>
      <c r="AE589" s="477">
        <v>0</v>
      </c>
      <c r="AF589" s="477">
        <v>0</v>
      </c>
      <c r="AG589" s="477">
        <v>0</v>
      </c>
      <c r="AH589" s="477">
        <v>0</v>
      </c>
      <c r="AI589" s="477">
        <v>0</v>
      </c>
      <c r="AJ589" s="477">
        <v>0</v>
      </c>
      <c r="AK589" s="477">
        <v>0</v>
      </c>
      <c r="AL589" s="477">
        <v>0</v>
      </c>
      <c r="AM589" s="477">
        <v>0</v>
      </c>
      <c r="AN589" s="477">
        <v>0</v>
      </c>
      <c r="AO589" s="477">
        <v>0</v>
      </c>
      <c r="AP589" s="477">
        <v>0</v>
      </c>
      <c r="AQ589" s="433">
        <v>0</v>
      </c>
    </row>
    <row r="590" spans="2:43" ht="19.95" hidden="1" customHeight="1" x14ac:dyDescent="0.45">
      <c r="B590" s="296">
        <v>587</v>
      </c>
      <c r="C590" s="297" t="s">
        <v>1857</v>
      </c>
      <c r="D590" s="297" t="s">
        <v>1858</v>
      </c>
      <c r="E590" s="298" t="s">
        <v>1859</v>
      </c>
      <c r="F590" s="299"/>
      <c r="G590" s="510">
        <v>0</v>
      </c>
      <c r="H590" s="511"/>
      <c r="I590" s="476">
        <v>0</v>
      </c>
      <c r="J590" s="477">
        <v>0</v>
      </c>
      <c r="K590" s="477">
        <v>0</v>
      </c>
      <c r="L590" s="477">
        <v>0</v>
      </c>
      <c r="M590" s="477">
        <v>0</v>
      </c>
      <c r="N590" s="477">
        <v>0</v>
      </c>
      <c r="O590" s="477">
        <v>0</v>
      </c>
      <c r="P590" s="477">
        <v>0</v>
      </c>
      <c r="Q590" s="477">
        <v>0</v>
      </c>
      <c r="R590" s="477">
        <v>0</v>
      </c>
      <c r="S590" s="477">
        <v>0</v>
      </c>
      <c r="T590" s="477">
        <v>0</v>
      </c>
      <c r="U590" s="477">
        <v>0</v>
      </c>
      <c r="V590" s="477">
        <v>0</v>
      </c>
      <c r="W590" s="477">
        <v>0</v>
      </c>
      <c r="X590" s="477">
        <v>0</v>
      </c>
      <c r="Y590" s="477">
        <v>0</v>
      </c>
      <c r="Z590" s="477">
        <v>0</v>
      </c>
      <c r="AA590" s="477">
        <v>0</v>
      </c>
      <c r="AB590" s="477">
        <v>0</v>
      </c>
      <c r="AC590" s="477">
        <v>0</v>
      </c>
      <c r="AD590" s="477">
        <v>0</v>
      </c>
      <c r="AE590" s="477">
        <v>0</v>
      </c>
      <c r="AF590" s="477">
        <v>0</v>
      </c>
      <c r="AG590" s="477">
        <v>0</v>
      </c>
      <c r="AH590" s="477">
        <v>0</v>
      </c>
      <c r="AI590" s="477">
        <v>0</v>
      </c>
      <c r="AJ590" s="477">
        <v>0</v>
      </c>
      <c r="AK590" s="477">
        <v>0</v>
      </c>
      <c r="AL590" s="477">
        <v>0</v>
      </c>
      <c r="AM590" s="477">
        <v>0</v>
      </c>
      <c r="AN590" s="477">
        <v>0</v>
      </c>
      <c r="AO590" s="477">
        <v>0</v>
      </c>
      <c r="AP590" s="477">
        <v>0</v>
      </c>
      <c r="AQ590" s="433">
        <v>0</v>
      </c>
    </row>
    <row r="591" spans="2:43" ht="19.95" hidden="1" customHeight="1" x14ac:dyDescent="0.45">
      <c r="B591" s="296">
        <v>588</v>
      </c>
      <c r="C591" s="297" t="s">
        <v>1860</v>
      </c>
      <c r="D591" s="297" t="s">
        <v>1861</v>
      </c>
      <c r="E591" s="298" t="s">
        <v>1862</v>
      </c>
      <c r="F591" s="299"/>
      <c r="G591" s="510">
        <v>0</v>
      </c>
      <c r="H591" s="511"/>
      <c r="I591" s="476">
        <v>0</v>
      </c>
      <c r="J591" s="477">
        <v>0</v>
      </c>
      <c r="K591" s="477">
        <v>0</v>
      </c>
      <c r="L591" s="477">
        <v>0</v>
      </c>
      <c r="M591" s="477">
        <v>0</v>
      </c>
      <c r="N591" s="477">
        <v>0</v>
      </c>
      <c r="O591" s="477">
        <v>0</v>
      </c>
      <c r="P591" s="477">
        <v>0</v>
      </c>
      <c r="Q591" s="477">
        <v>0</v>
      </c>
      <c r="R591" s="477">
        <v>0</v>
      </c>
      <c r="S591" s="477">
        <v>0</v>
      </c>
      <c r="T591" s="477">
        <v>0</v>
      </c>
      <c r="U591" s="477">
        <v>0</v>
      </c>
      <c r="V591" s="477">
        <v>0</v>
      </c>
      <c r="W591" s="477">
        <v>0</v>
      </c>
      <c r="X591" s="477">
        <v>0</v>
      </c>
      <c r="Y591" s="477">
        <v>0</v>
      </c>
      <c r="Z591" s="477">
        <v>0</v>
      </c>
      <c r="AA591" s="477">
        <v>0</v>
      </c>
      <c r="AB591" s="477">
        <v>0</v>
      </c>
      <c r="AC591" s="477">
        <v>0</v>
      </c>
      <c r="AD591" s="477">
        <v>0</v>
      </c>
      <c r="AE591" s="477">
        <v>0</v>
      </c>
      <c r="AF591" s="477">
        <v>0</v>
      </c>
      <c r="AG591" s="477">
        <v>0</v>
      </c>
      <c r="AH591" s="477">
        <v>0</v>
      </c>
      <c r="AI591" s="477">
        <v>0</v>
      </c>
      <c r="AJ591" s="477">
        <v>0</v>
      </c>
      <c r="AK591" s="477">
        <v>0</v>
      </c>
      <c r="AL591" s="477">
        <v>0</v>
      </c>
      <c r="AM591" s="477">
        <v>0</v>
      </c>
      <c r="AN591" s="477">
        <v>0</v>
      </c>
      <c r="AO591" s="477">
        <v>0</v>
      </c>
      <c r="AP591" s="477">
        <v>0</v>
      </c>
      <c r="AQ591" s="433">
        <v>0</v>
      </c>
    </row>
    <row r="592" spans="2:43" ht="19.95" hidden="1" customHeight="1" x14ac:dyDescent="0.45">
      <c r="B592" s="296">
        <v>589</v>
      </c>
      <c r="C592" s="297" t="s">
        <v>1863</v>
      </c>
      <c r="D592" s="297" t="s">
        <v>1864</v>
      </c>
      <c r="E592" s="298" t="s">
        <v>1865</v>
      </c>
      <c r="F592" s="299"/>
      <c r="G592" s="510">
        <v>0</v>
      </c>
      <c r="H592" s="511"/>
      <c r="I592" s="476">
        <v>0</v>
      </c>
      <c r="J592" s="477">
        <v>0</v>
      </c>
      <c r="K592" s="477">
        <v>0</v>
      </c>
      <c r="L592" s="477">
        <v>0</v>
      </c>
      <c r="M592" s="477">
        <v>0</v>
      </c>
      <c r="N592" s="477">
        <v>0</v>
      </c>
      <c r="O592" s="477">
        <v>0</v>
      </c>
      <c r="P592" s="477">
        <v>0</v>
      </c>
      <c r="Q592" s="477">
        <v>0</v>
      </c>
      <c r="R592" s="477">
        <v>0</v>
      </c>
      <c r="S592" s="477">
        <v>0</v>
      </c>
      <c r="T592" s="477">
        <v>0</v>
      </c>
      <c r="U592" s="477">
        <v>0</v>
      </c>
      <c r="V592" s="477">
        <v>0</v>
      </c>
      <c r="W592" s="477">
        <v>0</v>
      </c>
      <c r="X592" s="477">
        <v>0</v>
      </c>
      <c r="Y592" s="477">
        <v>0</v>
      </c>
      <c r="Z592" s="477">
        <v>0</v>
      </c>
      <c r="AA592" s="477">
        <v>0</v>
      </c>
      <c r="AB592" s="477">
        <v>0</v>
      </c>
      <c r="AC592" s="477">
        <v>0</v>
      </c>
      <c r="AD592" s="477">
        <v>0</v>
      </c>
      <c r="AE592" s="477">
        <v>0</v>
      </c>
      <c r="AF592" s="477">
        <v>0</v>
      </c>
      <c r="AG592" s="477">
        <v>0</v>
      </c>
      <c r="AH592" s="477">
        <v>0</v>
      </c>
      <c r="AI592" s="477">
        <v>0</v>
      </c>
      <c r="AJ592" s="477">
        <v>0</v>
      </c>
      <c r="AK592" s="477">
        <v>0</v>
      </c>
      <c r="AL592" s="477">
        <v>0</v>
      </c>
      <c r="AM592" s="477">
        <v>0</v>
      </c>
      <c r="AN592" s="477">
        <v>0</v>
      </c>
      <c r="AO592" s="477">
        <v>0</v>
      </c>
      <c r="AP592" s="477">
        <v>0</v>
      </c>
      <c r="AQ592" s="433">
        <v>0</v>
      </c>
    </row>
    <row r="593" spans="2:43" ht="19.95" hidden="1" customHeight="1" x14ac:dyDescent="0.45">
      <c r="B593" s="296">
        <v>590</v>
      </c>
      <c r="C593" s="297" t="s">
        <v>1866</v>
      </c>
      <c r="D593" s="297" t="s">
        <v>1867</v>
      </c>
      <c r="E593" s="298" t="s">
        <v>1868</v>
      </c>
      <c r="F593" s="299"/>
      <c r="G593" s="510">
        <v>0</v>
      </c>
      <c r="H593" s="511"/>
      <c r="I593" s="476">
        <v>0</v>
      </c>
      <c r="J593" s="477">
        <v>0</v>
      </c>
      <c r="K593" s="477">
        <v>0</v>
      </c>
      <c r="L593" s="477">
        <v>0</v>
      </c>
      <c r="M593" s="477">
        <v>0</v>
      </c>
      <c r="N593" s="477">
        <v>0</v>
      </c>
      <c r="O593" s="477">
        <v>0</v>
      </c>
      <c r="P593" s="477">
        <v>0</v>
      </c>
      <c r="Q593" s="477">
        <v>0</v>
      </c>
      <c r="R593" s="477">
        <v>0</v>
      </c>
      <c r="S593" s="477">
        <v>0</v>
      </c>
      <c r="T593" s="477">
        <v>0</v>
      </c>
      <c r="U593" s="477">
        <v>0</v>
      </c>
      <c r="V593" s="477">
        <v>0</v>
      </c>
      <c r="W593" s="477">
        <v>0</v>
      </c>
      <c r="X593" s="477">
        <v>0</v>
      </c>
      <c r="Y593" s="477">
        <v>0</v>
      </c>
      <c r="Z593" s="477">
        <v>0</v>
      </c>
      <c r="AA593" s="477">
        <v>0</v>
      </c>
      <c r="AB593" s="477">
        <v>0</v>
      </c>
      <c r="AC593" s="477">
        <v>0</v>
      </c>
      <c r="AD593" s="477">
        <v>0</v>
      </c>
      <c r="AE593" s="477">
        <v>0</v>
      </c>
      <c r="AF593" s="477">
        <v>0</v>
      </c>
      <c r="AG593" s="477">
        <v>0</v>
      </c>
      <c r="AH593" s="477">
        <v>0</v>
      </c>
      <c r="AI593" s="477">
        <v>0</v>
      </c>
      <c r="AJ593" s="477">
        <v>0</v>
      </c>
      <c r="AK593" s="477">
        <v>0</v>
      </c>
      <c r="AL593" s="477">
        <v>0</v>
      </c>
      <c r="AM593" s="477">
        <v>0</v>
      </c>
      <c r="AN593" s="477">
        <v>0</v>
      </c>
      <c r="AO593" s="477">
        <v>0</v>
      </c>
      <c r="AP593" s="477">
        <v>0</v>
      </c>
      <c r="AQ593" s="433">
        <v>0</v>
      </c>
    </row>
    <row r="594" spans="2:43" ht="19.95" hidden="1" customHeight="1" x14ac:dyDescent="0.45">
      <c r="B594" s="296">
        <v>591</v>
      </c>
      <c r="C594" s="297" t="s">
        <v>1869</v>
      </c>
      <c r="D594" s="297" t="s">
        <v>1870</v>
      </c>
      <c r="E594" s="298" t="s">
        <v>1871</v>
      </c>
      <c r="F594" s="299"/>
      <c r="G594" s="510">
        <v>0</v>
      </c>
      <c r="H594" s="511"/>
      <c r="I594" s="476">
        <v>0</v>
      </c>
      <c r="J594" s="477">
        <v>0</v>
      </c>
      <c r="K594" s="477">
        <v>0</v>
      </c>
      <c r="L594" s="477">
        <v>0</v>
      </c>
      <c r="M594" s="477">
        <v>0</v>
      </c>
      <c r="N594" s="477">
        <v>0</v>
      </c>
      <c r="O594" s="477">
        <v>0</v>
      </c>
      <c r="P594" s="477">
        <v>0</v>
      </c>
      <c r="Q594" s="477">
        <v>0</v>
      </c>
      <c r="R594" s="477">
        <v>0</v>
      </c>
      <c r="S594" s="477">
        <v>0</v>
      </c>
      <c r="T594" s="477">
        <v>0</v>
      </c>
      <c r="U594" s="477">
        <v>0</v>
      </c>
      <c r="V594" s="477">
        <v>0</v>
      </c>
      <c r="W594" s="477">
        <v>0</v>
      </c>
      <c r="X594" s="477">
        <v>0</v>
      </c>
      <c r="Y594" s="477">
        <v>0</v>
      </c>
      <c r="Z594" s="477">
        <v>0</v>
      </c>
      <c r="AA594" s="477">
        <v>0</v>
      </c>
      <c r="AB594" s="477">
        <v>0</v>
      </c>
      <c r="AC594" s="477">
        <v>0</v>
      </c>
      <c r="AD594" s="477">
        <v>0</v>
      </c>
      <c r="AE594" s="477">
        <v>0</v>
      </c>
      <c r="AF594" s="477">
        <v>0</v>
      </c>
      <c r="AG594" s="477">
        <v>0</v>
      </c>
      <c r="AH594" s="477">
        <v>0</v>
      </c>
      <c r="AI594" s="477">
        <v>0</v>
      </c>
      <c r="AJ594" s="477">
        <v>0</v>
      </c>
      <c r="AK594" s="477">
        <v>0</v>
      </c>
      <c r="AL594" s="477">
        <v>0</v>
      </c>
      <c r="AM594" s="477">
        <v>0</v>
      </c>
      <c r="AN594" s="477">
        <v>0</v>
      </c>
      <c r="AO594" s="477">
        <v>0</v>
      </c>
      <c r="AP594" s="477">
        <v>0</v>
      </c>
      <c r="AQ594" s="433">
        <v>0</v>
      </c>
    </row>
    <row r="595" spans="2:43" ht="19.95" hidden="1" customHeight="1" x14ac:dyDescent="0.45">
      <c r="B595" s="296">
        <v>592</v>
      </c>
      <c r="C595" s="297" t="s">
        <v>1872</v>
      </c>
      <c r="D595" s="297" t="s">
        <v>1873</v>
      </c>
      <c r="E595" s="298" t="s">
        <v>1874</v>
      </c>
      <c r="F595" s="299"/>
      <c r="G595" s="510">
        <v>0</v>
      </c>
      <c r="H595" s="511"/>
      <c r="I595" s="476">
        <v>0</v>
      </c>
      <c r="J595" s="477">
        <v>0</v>
      </c>
      <c r="K595" s="477">
        <v>0</v>
      </c>
      <c r="L595" s="477">
        <v>0</v>
      </c>
      <c r="M595" s="477">
        <v>0</v>
      </c>
      <c r="N595" s="477">
        <v>0</v>
      </c>
      <c r="O595" s="477">
        <v>0</v>
      </c>
      <c r="P595" s="477">
        <v>0</v>
      </c>
      <c r="Q595" s="477">
        <v>0</v>
      </c>
      <c r="R595" s="477">
        <v>0</v>
      </c>
      <c r="S595" s="477">
        <v>0</v>
      </c>
      <c r="T595" s="477">
        <v>0</v>
      </c>
      <c r="U595" s="477">
        <v>0</v>
      </c>
      <c r="V595" s="477">
        <v>0</v>
      </c>
      <c r="W595" s="477">
        <v>0</v>
      </c>
      <c r="X595" s="477">
        <v>0</v>
      </c>
      <c r="Y595" s="477">
        <v>0</v>
      </c>
      <c r="Z595" s="477">
        <v>0</v>
      </c>
      <c r="AA595" s="477">
        <v>0</v>
      </c>
      <c r="AB595" s="477">
        <v>0</v>
      </c>
      <c r="AC595" s="477">
        <v>0</v>
      </c>
      <c r="AD595" s="477">
        <v>0</v>
      </c>
      <c r="AE595" s="477">
        <v>0</v>
      </c>
      <c r="AF595" s="477">
        <v>0</v>
      </c>
      <c r="AG595" s="477">
        <v>0</v>
      </c>
      <c r="AH595" s="477">
        <v>0</v>
      </c>
      <c r="AI595" s="477">
        <v>0</v>
      </c>
      <c r="AJ595" s="477">
        <v>0</v>
      </c>
      <c r="AK595" s="477">
        <v>0</v>
      </c>
      <c r="AL595" s="477">
        <v>0</v>
      </c>
      <c r="AM595" s="477">
        <v>0</v>
      </c>
      <c r="AN595" s="477">
        <v>0</v>
      </c>
      <c r="AO595" s="477">
        <v>0</v>
      </c>
      <c r="AP595" s="477">
        <v>0</v>
      </c>
      <c r="AQ595" s="433">
        <v>0</v>
      </c>
    </row>
    <row r="596" spans="2:43" ht="19.95" hidden="1" customHeight="1" x14ac:dyDescent="0.45">
      <c r="B596" s="296">
        <v>593</v>
      </c>
      <c r="C596" s="297" t="s">
        <v>1875</v>
      </c>
      <c r="D596" s="297" t="s">
        <v>1876</v>
      </c>
      <c r="E596" s="298" t="s">
        <v>1877</v>
      </c>
      <c r="F596" s="299"/>
      <c r="G596" s="510">
        <v>0</v>
      </c>
      <c r="H596" s="511"/>
      <c r="I596" s="476">
        <v>0</v>
      </c>
      <c r="J596" s="477">
        <v>0</v>
      </c>
      <c r="K596" s="477">
        <v>0</v>
      </c>
      <c r="L596" s="477">
        <v>0</v>
      </c>
      <c r="M596" s="477">
        <v>0</v>
      </c>
      <c r="N596" s="477">
        <v>0</v>
      </c>
      <c r="O596" s="477">
        <v>0</v>
      </c>
      <c r="P596" s="477">
        <v>0</v>
      </c>
      <c r="Q596" s="477">
        <v>0</v>
      </c>
      <c r="R596" s="477">
        <v>0</v>
      </c>
      <c r="S596" s="477">
        <v>0</v>
      </c>
      <c r="T596" s="477">
        <v>0</v>
      </c>
      <c r="U596" s="477">
        <v>0</v>
      </c>
      <c r="V596" s="477">
        <v>0</v>
      </c>
      <c r="W596" s="477">
        <v>0</v>
      </c>
      <c r="X596" s="477">
        <v>0</v>
      </c>
      <c r="Y596" s="477">
        <v>0</v>
      </c>
      <c r="Z596" s="477">
        <v>0</v>
      </c>
      <c r="AA596" s="477">
        <v>0</v>
      </c>
      <c r="AB596" s="477">
        <v>0</v>
      </c>
      <c r="AC596" s="477">
        <v>0</v>
      </c>
      <c r="AD596" s="477">
        <v>0</v>
      </c>
      <c r="AE596" s="477">
        <v>0</v>
      </c>
      <c r="AF596" s="477">
        <v>0</v>
      </c>
      <c r="AG596" s="477">
        <v>0</v>
      </c>
      <c r="AH596" s="477">
        <v>0</v>
      </c>
      <c r="AI596" s="477">
        <v>0</v>
      </c>
      <c r="AJ596" s="477">
        <v>0</v>
      </c>
      <c r="AK596" s="477">
        <v>0</v>
      </c>
      <c r="AL596" s="477">
        <v>0</v>
      </c>
      <c r="AM596" s="477">
        <v>0</v>
      </c>
      <c r="AN596" s="477">
        <v>0</v>
      </c>
      <c r="AO596" s="477">
        <v>0</v>
      </c>
      <c r="AP596" s="477">
        <v>0</v>
      </c>
      <c r="AQ596" s="433">
        <v>0</v>
      </c>
    </row>
    <row r="597" spans="2:43" ht="19.95" hidden="1" customHeight="1" x14ac:dyDescent="0.45">
      <c r="B597" s="296">
        <v>594</v>
      </c>
      <c r="C597" s="297" t="s">
        <v>1878</v>
      </c>
      <c r="D597" s="297" t="s">
        <v>1879</v>
      </c>
      <c r="E597" s="298" t="s">
        <v>1880</v>
      </c>
      <c r="F597" s="299"/>
      <c r="G597" s="510">
        <v>0</v>
      </c>
      <c r="H597" s="511"/>
      <c r="I597" s="476">
        <v>0</v>
      </c>
      <c r="J597" s="477">
        <v>0</v>
      </c>
      <c r="K597" s="477">
        <v>0</v>
      </c>
      <c r="L597" s="477">
        <v>0</v>
      </c>
      <c r="M597" s="477">
        <v>0</v>
      </c>
      <c r="N597" s="477">
        <v>0</v>
      </c>
      <c r="O597" s="477">
        <v>0</v>
      </c>
      <c r="P597" s="477">
        <v>0</v>
      </c>
      <c r="Q597" s="477">
        <v>0</v>
      </c>
      <c r="R597" s="477">
        <v>0</v>
      </c>
      <c r="S597" s="477">
        <v>0</v>
      </c>
      <c r="T597" s="477">
        <v>0</v>
      </c>
      <c r="U597" s="477">
        <v>0</v>
      </c>
      <c r="V597" s="477">
        <v>0</v>
      </c>
      <c r="W597" s="477">
        <v>0</v>
      </c>
      <c r="X597" s="477">
        <v>0</v>
      </c>
      <c r="Y597" s="477">
        <v>0</v>
      </c>
      <c r="Z597" s="477">
        <v>0</v>
      </c>
      <c r="AA597" s="477">
        <v>0</v>
      </c>
      <c r="AB597" s="477">
        <v>0</v>
      </c>
      <c r="AC597" s="477">
        <v>0</v>
      </c>
      <c r="AD597" s="477">
        <v>0</v>
      </c>
      <c r="AE597" s="477">
        <v>0</v>
      </c>
      <c r="AF597" s="477">
        <v>0</v>
      </c>
      <c r="AG597" s="477">
        <v>0</v>
      </c>
      <c r="AH597" s="477">
        <v>0</v>
      </c>
      <c r="AI597" s="477">
        <v>0</v>
      </c>
      <c r="AJ597" s="477">
        <v>0</v>
      </c>
      <c r="AK597" s="477">
        <v>0</v>
      </c>
      <c r="AL597" s="477">
        <v>0</v>
      </c>
      <c r="AM597" s="477">
        <v>0</v>
      </c>
      <c r="AN597" s="477">
        <v>0</v>
      </c>
      <c r="AO597" s="477">
        <v>0</v>
      </c>
      <c r="AP597" s="477">
        <v>0</v>
      </c>
      <c r="AQ597" s="433">
        <v>0</v>
      </c>
    </row>
    <row r="598" spans="2:43" ht="19.95" hidden="1" customHeight="1" x14ac:dyDescent="0.45">
      <c r="B598" s="296">
        <v>595</v>
      </c>
      <c r="C598" s="297" t="s">
        <v>1881</v>
      </c>
      <c r="D598" s="297" t="s">
        <v>1882</v>
      </c>
      <c r="E598" s="298" t="s">
        <v>1883</v>
      </c>
      <c r="F598" s="299"/>
      <c r="G598" s="510">
        <v>0</v>
      </c>
      <c r="H598" s="511"/>
      <c r="I598" s="476">
        <v>0</v>
      </c>
      <c r="J598" s="477">
        <v>0</v>
      </c>
      <c r="K598" s="477">
        <v>0</v>
      </c>
      <c r="L598" s="477">
        <v>0</v>
      </c>
      <c r="M598" s="477">
        <v>0</v>
      </c>
      <c r="N598" s="477">
        <v>0</v>
      </c>
      <c r="O598" s="477">
        <v>0</v>
      </c>
      <c r="P598" s="477">
        <v>0</v>
      </c>
      <c r="Q598" s="477">
        <v>0</v>
      </c>
      <c r="R598" s="477">
        <v>0</v>
      </c>
      <c r="S598" s="477">
        <v>0</v>
      </c>
      <c r="T598" s="477">
        <v>0</v>
      </c>
      <c r="U598" s="477">
        <v>0</v>
      </c>
      <c r="V598" s="477">
        <v>0</v>
      </c>
      <c r="W598" s="477">
        <v>0</v>
      </c>
      <c r="X598" s="477">
        <v>0</v>
      </c>
      <c r="Y598" s="477">
        <v>0</v>
      </c>
      <c r="Z598" s="477">
        <v>0</v>
      </c>
      <c r="AA598" s="477">
        <v>0</v>
      </c>
      <c r="AB598" s="477">
        <v>0</v>
      </c>
      <c r="AC598" s="477">
        <v>0</v>
      </c>
      <c r="AD598" s="477">
        <v>0</v>
      </c>
      <c r="AE598" s="477">
        <v>0</v>
      </c>
      <c r="AF598" s="477">
        <v>0</v>
      </c>
      <c r="AG598" s="477">
        <v>0</v>
      </c>
      <c r="AH598" s="477">
        <v>0</v>
      </c>
      <c r="AI598" s="477">
        <v>0</v>
      </c>
      <c r="AJ598" s="477">
        <v>0</v>
      </c>
      <c r="AK598" s="477">
        <v>0</v>
      </c>
      <c r="AL598" s="477">
        <v>0</v>
      </c>
      <c r="AM598" s="477">
        <v>0</v>
      </c>
      <c r="AN598" s="477">
        <v>0</v>
      </c>
      <c r="AO598" s="477">
        <v>0</v>
      </c>
      <c r="AP598" s="477">
        <v>0</v>
      </c>
      <c r="AQ598" s="433">
        <v>0</v>
      </c>
    </row>
    <row r="599" spans="2:43" ht="19.95" hidden="1" customHeight="1" x14ac:dyDescent="0.45">
      <c r="B599" s="296">
        <v>596</v>
      </c>
      <c r="C599" s="297" t="s">
        <v>1884</v>
      </c>
      <c r="D599" s="297" t="s">
        <v>1885</v>
      </c>
      <c r="E599" s="298" t="s">
        <v>1886</v>
      </c>
      <c r="F599" s="299"/>
      <c r="G599" s="510">
        <v>0</v>
      </c>
      <c r="H599" s="511"/>
      <c r="I599" s="476">
        <v>0</v>
      </c>
      <c r="J599" s="477">
        <v>0</v>
      </c>
      <c r="K599" s="477">
        <v>0</v>
      </c>
      <c r="L599" s="477">
        <v>0</v>
      </c>
      <c r="M599" s="477">
        <v>0</v>
      </c>
      <c r="N599" s="477">
        <v>0</v>
      </c>
      <c r="O599" s="477">
        <v>0</v>
      </c>
      <c r="P599" s="477">
        <v>0</v>
      </c>
      <c r="Q599" s="477">
        <v>0</v>
      </c>
      <c r="R599" s="477">
        <v>0</v>
      </c>
      <c r="S599" s="477">
        <v>0</v>
      </c>
      <c r="T599" s="477">
        <v>0</v>
      </c>
      <c r="U599" s="477">
        <v>0</v>
      </c>
      <c r="V599" s="477">
        <v>0</v>
      </c>
      <c r="W599" s="477">
        <v>0</v>
      </c>
      <c r="X599" s="477">
        <v>0</v>
      </c>
      <c r="Y599" s="477">
        <v>0</v>
      </c>
      <c r="Z599" s="477">
        <v>0</v>
      </c>
      <c r="AA599" s="477">
        <v>0</v>
      </c>
      <c r="AB599" s="477">
        <v>0</v>
      </c>
      <c r="AC599" s="477">
        <v>0</v>
      </c>
      <c r="AD599" s="477">
        <v>0</v>
      </c>
      <c r="AE599" s="477">
        <v>0</v>
      </c>
      <c r="AF599" s="477">
        <v>0</v>
      </c>
      <c r="AG599" s="477">
        <v>0</v>
      </c>
      <c r="AH599" s="477">
        <v>0</v>
      </c>
      <c r="AI599" s="477">
        <v>0</v>
      </c>
      <c r="AJ599" s="477">
        <v>0</v>
      </c>
      <c r="AK599" s="477">
        <v>0</v>
      </c>
      <c r="AL599" s="477">
        <v>0</v>
      </c>
      <c r="AM599" s="477">
        <v>0</v>
      </c>
      <c r="AN599" s="477">
        <v>0</v>
      </c>
      <c r="AO599" s="477">
        <v>0</v>
      </c>
      <c r="AP599" s="477">
        <v>0</v>
      </c>
      <c r="AQ599" s="433">
        <v>0</v>
      </c>
    </row>
    <row r="600" spans="2:43" ht="19.95" hidden="1" customHeight="1" x14ac:dyDescent="0.45">
      <c r="B600" s="296">
        <v>597</v>
      </c>
      <c r="C600" s="297" t="s">
        <v>1887</v>
      </c>
      <c r="D600" s="297" t="s">
        <v>1888</v>
      </c>
      <c r="E600" s="298" t="s">
        <v>1889</v>
      </c>
      <c r="F600" s="299"/>
      <c r="G600" s="510">
        <v>0</v>
      </c>
      <c r="H600" s="511"/>
      <c r="I600" s="476">
        <v>0</v>
      </c>
      <c r="J600" s="477">
        <v>0</v>
      </c>
      <c r="K600" s="477">
        <v>0</v>
      </c>
      <c r="L600" s="477">
        <v>0</v>
      </c>
      <c r="M600" s="477">
        <v>0</v>
      </c>
      <c r="N600" s="477">
        <v>0</v>
      </c>
      <c r="O600" s="477">
        <v>0</v>
      </c>
      <c r="P600" s="477">
        <v>0</v>
      </c>
      <c r="Q600" s="477">
        <v>0</v>
      </c>
      <c r="R600" s="477">
        <v>0</v>
      </c>
      <c r="S600" s="477">
        <v>0</v>
      </c>
      <c r="T600" s="477">
        <v>0</v>
      </c>
      <c r="U600" s="477">
        <v>0</v>
      </c>
      <c r="V600" s="477">
        <v>0</v>
      </c>
      <c r="W600" s="477">
        <v>0</v>
      </c>
      <c r="X600" s="477">
        <v>0</v>
      </c>
      <c r="Y600" s="477">
        <v>0</v>
      </c>
      <c r="Z600" s="477">
        <v>0</v>
      </c>
      <c r="AA600" s="477">
        <v>0</v>
      </c>
      <c r="AB600" s="477">
        <v>0</v>
      </c>
      <c r="AC600" s="477">
        <v>0</v>
      </c>
      <c r="AD600" s="477">
        <v>0</v>
      </c>
      <c r="AE600" s="477">
        <v>0</v>
      </c>
      <c r="AF600" s="477">
        <v>0</v>
      </c>
      <c r="AG600" s="477">
        <v>0</v>
      </c>
      <c r="AH600" s="477">
        <v>0</v>
      </c>
      <c r="AI600" s="477">
        <v>0</v>
      </c>
      <c r="AJ600" s="477">
        <v>0</v>
      </c>
      <c r="AK600" s="477">
        <v>0</v>
      </c>
      <c r="AL600" s="477">
        <v>0</v>
      </c>
      <c r="AM600" s="477">
        <v>0</v>
      </c>
      <c r="AN600" s="477">
        <v>0</v>
      </c>
      <c r="AO600" s="477">
        <v>0</v>
      </c>
      <c r="AP600" s="477">
        <v>0</v>
      </c>
      <c r="AQ600" s="433">
        <v>0</v>
      </c>
    </row>
    <row r="601" spans="2:43" ht="19.95" hidden="1" customHeight="1" x14ac:dyDescent="0.45">
      <c r="B601" s="296">
        <v>598</v>
      </c>
      <c r="C601" s="297" t="s">
        <v>1890</v>
      </c>
      <c r="D601" s="297" t="s">
        <v>1891</v>
      </c>
      <c r="E601" s="298" t="s">
        <v>1892</v>
      </c>
      <c r="F601" s="299"/>
      <c r="G601" s="510">
        <v>0</v>
      </c>
      <c r="H601" s="511"/>
      <c r="I601" s="476">
        <v>0</v>
      </c>
      <c r="J601" s="477">
        <v>0</v>
      </c>
      <c r="K601" s="477">
        <v>0</v>
      </c>
      <c r="L601" s="477">
        <v>0</v>
      </c>
      <c r="M601" s="477">
        <v>0</v>
      </c>
      <c r="N601" s="477">
        <v>0</v>
      </c>
      <c r="O601" s="477">
        <v>0</v>
      </c>
      <c r="P601" s="477">
        <v>0</v>
      </c>
      <c r="Q601" s="477">
        <v>0</v>
      </c>
      <c r="R601" s="477">
        <v>0</v>
      </c>
      <c r="S601" s="477">
        <v>0</v>
      </c>
      <c r="T601" s="477">
        <v>0</v>
      </c>
      <c r="U601" s="477">
        <v>0</v>
      </c>
      <c r="V601" s="477">
        <v>0</v>
      </c>
      <c r="W601" s="477">
        <v>0</v>
      </c>
      <c r="X601" s="477">
        <v>0</v>
      </c>
      <c r="Y601" s="477">
        <v>0</v>
      </c>
      <c r="Z601" s="477">
        <v>0</v>
      </c>
      <c r="AA601" s="477">
        <v>0</v>
      </c>
      <c r="AB601" s="477">
        <v>0</v>
      </c>
      <c r="AC601" s="477">
        <v>0</v>
      </c>
      <c r="AD601" s="477">
        <v>0</v>
      </c>
      <c r="AE601" s="477">
        <v>0</v>
      </c>
      <c r="AF601" s="477">
        <v>0</v>
      </c>
      <c r="AG601" s="477">
        <v>0</v>
      </c>
      <c r="AH601" s="477">
        <v>0</v>
      </c>
      <c r="AI601" s="477">
        <v>0</v>
      </c>
      <c r="AJ601" s="477">
        <v>0</v>
      </c>
      <c r="AK601" s="477">
        <v>0</v>
      </c>
      <c r="AL601" s="477">
        <v>0</v>
      </c>
      <c r="AM601" s="477">
        <v>0</v>
      </c>
      <c r="AN601" s="477">
        <v>0</v>
      </c>
      <c r="AO601" s="477">
        <v>0</v>
      </c>
      <c r="AP601" s="477">
        <v>0</v>
      </c>
      <c r="AQ601" s="433">
        <v>0</v>
      </c>
    </row>
    <row r="602" spans="2:43" ht="19.95" hidden="1" customHeight="1" x14ac:dyDescent="0.45">
      <c r="B602" s="296">
        <v>599</v>
      </c>
      <c r="C602" s="297" t="s">
        <v>1893</v>
      </c>
      <c r="D602" s="297" t="s">
        <v>1894</v>
      </c>
      <c r="E602" s="298" t="s">
        <v>1895</v>
      </c>
      <c r="F602" s="299"/>
      <c r="G602" s="510">
        <v>0</v>
      </c>
      <c r="H602" s="511"/>
      <c r="I602" s="476">
        <v>0</v>
      </c>
      <c r="J602" s="477">
        <v>0</v>
      </c>
      <c r="K602" s="477">
        <v>0</v>
      </c>
      <c r="L602" s="477">
        <v>0</v>
      </c>
      <c r="M602" s="477">
        <v>0</v>
      </c>
      <c r="N602" s="477">
        <v>0</v>
      </c>
      <c r="O602" s="477">
        <v>0</v>
      </c>
      <c r="P602" s="477">
        <v>0</v>
      </c>
      <c r="Q602" s="477">
        <v>0</v>
      </c>
      <c r="R602" s="477">
        <v>0</v>
      </c>
      <c r="S602" s="477">
        <v>0</v>
      </c>
      <c r="T602" s="477">
        <v>0</v>
      </c>
      <c r="U602" s="477">
        <v>0</v>
      </c>
      <c r="V602" s="477">
        <v>0</v>
      </c>
      <c r="W602" s="477">
        <v>0</v>
      </c>
      <c r="X602" s="477">
        <v>0</v>
      </c>
      <c r="Y602" s="477">
        <v>0</v>
      </c>
      <c r="Z602" s="477">
        <v>0</v>
      </c>
      <c r="AA602" s="477">
        <v>0</v>
      </c>
      <c r="AB602" s="477">
        <v>0</v>
      </c>
      <c r="AC602" s="477">
        <v>0</v>
      </c>
      <c r="AD602" s="477">
        <v>0</v>
      </c>
      <c r="AE602" s="477">
        <v>0</v>
      </c>
      <c r="AF602" s="477">
        <v>0</v>
      </c>
      <c r="AG602" s="477">
        <v>0</v>
      </c>
      <c r="AH602" s="477">
        <v>0</v>
      </c>
      <c r="AI602" s="477">
        <v>0</v>
      </c>
      <c r="AJ602" s="477">
        <v>0</v>
      </c>
      <c r="AK602" s="477">
        <v>0</v>
      </c>
      <c r="AL602" s="477">
        <v>0</v>
      </c>
      <c r="AM602" s="477">
        <v>0</v>
      </c>
      <c r="AN602" s="477">
        <v>0</v>
      </c>
      <c r="AO602" s="477">
        <v>0</v>
      </c>
      <c r="AP602" s="477">
        <v>0</v>
      </c>
      <c r="AQ602" s="433">
        <v>0</v>
      </c>
    </row>
    <row r="603" spans="2:43" ht="19.95" hidden="1" customHeight="1" x14ac:dyDescent="0.45">
      <c r="B603" s="296">
        <v>600</v>
      </c>
      <c r="C603" s="297" t="s">
        <v>1896</v>
      </c>
      <c r="D603" s="297" t="s">
        <v>1897</v>
      </c>
      <c r="E603" s="298" t="s">
        <v>1898</v>
      </c>
      <c r="F603" s="299"/>
      <c r="G603" s="510">
        <v>0</v>
      </c>
      <c r="H603" s="511"/>
      <c r="I603" s="476">
        <v>0</v>
      </c>
      <c r="J603" s="477">
        <v>0</v>
      </c>
      <c r="K603" s="477">
        <v>0</v>
      </c>
      <c r="L603" s="477">
        <v>0</v>
      </c>
      <c r="M603" s="477">
        <v>0</v>
      </c>
      <c r="N603" s="477">
        <v>0</v>
      </c>
      <c r="O603" s="477">
        <v>0</v>
      </c>
      <c r="P603" s="477">
        <v>0</v>
      </c>
      <c r="Q603" s="477">
        <v>0</v>
      </c>
      <c r="R603" s="477">
        <v>0</v>
      </c>
      <c r="S603" s="477">
        <v>0</v>
      </c>
      <c r="T603" s="477">
        <v>0</v>
      </c>
      <c r="U603" s="477">
        <v>0</v>
      </c>
      <c r="V603" s="477">
        <v>0</v>
      </c>
      <c r="W603" s="477">
        <v>0</v>
      </c>
      <c r="X603" s="477">
        <v>0</v>
      </c>
      <c r="Y603" s="477">
        <v>0</v>
      </c>
      <c r="Z603" s="477">
        <v>0</v>
      </c>
      <c r="AA603" s="477">
        <v>0</v>
      </c>
      <c r="AB603" s="477">
        <v>0</v>
      </c>
      <c r="AC603" s="477">
        <v>0</v>
      </c>
      <c r="AD603" s="477">
        <v>0</v>
      </c>
      <c r="AE603" s="477">
        <v>0</v>
      </c>
      <c r="AF603" s="477">
        <v>0</v>
      </c>
      <c r="AG603" s="477">
        <v>0</v>
      </c>
      <c r="AH603" s="477">
        <v>0</v>
      </c>
      <c r="AI603" s="477">
        <v>0</v>
      </c>
      <c r="AJ603" s="477">
        <v>0</v>
      </c>
      <c r="AK603" s="477">
        <v>0</v>
      </c>
      <c r="AL603" s="477">
        <v>0</v>
      </c>
      <c r="AM603" s="477">
        <v>0</v>
      </c>
      <c r="AN603" s="477">
        <v>0</v>
      </c>
      <c r="AO603" s="477">
        <v>0</v>
      </c>
      <c r="AP603" s="477">
        <v>0</v>
      </c>
      <c r="AQ603" s="433">
        <v>0</v>
      </c>
    </row>
    <row r="604" spans="2:43" ht="19.95" hidden="1" customHeight="1" x14ac:dyDescent="0.45">
      <c r="B604" s="296">
        <v>601</v>
      </c>
      <c r="C604" s="297" t="s">
        <v>1899</v>
      </c>
      <c r="D604" s="297" t="s">
        <v>1900</v>
      </c>
      <c r="E604" s="298" t="s">
        <v>1901</v>
      </c>
      <c r="F604" s="299"/>
      <c r="G604" s="510">
        <v>0</v>
      </c>
      <c r="H604" s="511"/>
      <c r="I604" s="476">
        <v>0</v>
      </c>
      <c r="J604" s="477">
        <v>0</v>
      </c>
      <c r="K604" s="477">
        <v>0</v>
      </c>
      <c r="L604" s="477">
        <v>0</v>
      </c>
      <c r="M604" s="477">
        <v>0</v>
      </c>
      <c r="N604" s="477">
        <v>0</v>
      </c>
      <c r="O604" s="477">
        <v>0</v>
      </c>
      <c r="P604" s="477">
        <v>0</v>
      </c>
      <c r="Q604" s="477">
        <v>0</v>
      </c>
      <c r="R604" s="477">
        <v>0</v>
      </c>
      <c r="S604" s="477">
        <v>0</v>
      </c>
      <c r="T604" s="477">
        <v>0</v>
      </c>
      <c r="U604" s="477">
        <v>0</v>
      </c>
      <c r="V604" s="477">
        <v>0</v>
      </c>
      <c r="W604" s="477">
        <v>0</v>
      </c>
      <c r="X604" s="477">
        <v>0</v>
      </c>
      <c r="Y604" s="477">
        <v>0</v>
      </c>
      <c r="Z604" s="477">
        <v>0</v>
      </c>
      <c r="AA604" s="477">
        <v>0</v>
      </c>
      <c r="AB604" s="477">
        <v>0</v>
      </c>
      <c r="AC604" s="477">
        <v>0</v>
      </c>
      <c r="AD604" s="477">
        <v>0</v>
      </c>
      <c r="AE604" s="477">
        <v>0</v>
      </c>
      <c r="AF604" s="477">
        <v>0</v>
      </c>
      <c r="AG604" s="477">
        <v>0</v>
      </c>
      <c r="AH604" s="477">
        <v>0</v>
      </c>
      <c r="AI604" s="477">
        <v>0</v>
      </c>
      <c r="AJ604" s="477">
        <v>0</v>
      </c>
      <c r="AK604" s="477">
        <v>0</v>
      </c>
      <c r="AL604" s="477">
        <v>0</v>
      </c>
      <c r="AM604" s="477">
        <v>0</v>
      </c>
      <c r="AN604" s="477">
        <v>0</v>
      </c>
      <c r="AO604" s="477">
        <v>0</v>
      </c>
      <c r="AP604" s="477">
        <v>0</v>
      </c>
      <c r="AQ604" s="433">
        <v>0</v>
      </c>
    </row>
    <row r="605" spans="2:43" ht="19.95" hidden="1" customHeight="1" x14ac:dyDescent="0.45">
      <c r="B605" s="296">
        <v>602</v>
      </c>
      <c r="C605" s="297" t="s">
        <v>1902</v>
      </c>
      <c r="D605" s="297" t="s">
        <v>1903</v>
      </c>
      <c r="E605" s="298" t="s">
        <v>1904</v>
      </c>
      <c r="F605" s="299"/>
      <c r="G605" s="510">
        <v>0</v>
      </c>
      <c r="H605" s="511"/>
      <c r="I605" s="476">
        <v>0</v>
      </c>
      <c r="J605" s="477">
        <v>0</v>
      </c>
      <c r="K605" s="477">
        <v>0</v>
      </c>
      <c r="L605" s="477">
        <v>0</v>
      </c>
      <c r="M605" s="477">
        <v>0</v>
      </c>
      <c r="N605" s="477">
        <v>0</v>
      </c>
      <c r="O605" s="477">
        <v>0</v>
      </c>
      <c r="P605" s="477">
        <v>0</v>
      </c>
      <c r="Q605" s="477">
        <v>0</v>
      </c>
      <c r="R605" s="477">
        <v>0</v>
      </c>
      <c r="S605" s="477">
        <v>0</v>
      </c>
      <c r="T605" s="477">
        <v>0</v>
      </c>
      <c r="U605" s="477">
        <v>0</v>
      </c>
      <c r="V605" s="477">
        <v>0</v>
      </c>
      <c r="W605" s="477">
        <v>0</v>
      </c>
      <c r="X605" s="477">
        <v>0</v>
      </c>
      <c r="Y605" s="477">
        <v>0</v>
      </c>
      <c r="Z605" s="477">
        <v>0</v>
      </c>
      <c r="AA605" s="477">
        <v>0</v>
      </c>
      <c r="AB605" s="477">
        <v>0</v>
      </c>
      <c r="AC605" s="477">
        <v>0</v>
      </c>
      <c r="AD605" s="477">
        <v>0</v>
      </c>
      <c r="AE605" s="477">
        <v>0</v>
      </c>
      <c r="AF605" s="477">
        <v>0</v>
      </c>
      <c r="AG605" s="477">
        <v>0</v>
      </c>
      <c r="AH605" s="477">
        <v>0</v>
      </c>
      <c r="AI605" s="477">
        <v>0</v>
      </c>
      <c r="AJ605" s="477">
        <v>0</v>
      </c>
      <c r="AK605" s="477">
        <v>0</v>
      </c>
      <c r="AL605" s="477">
        <v>0</v>
      </c>
      <c r="AM605" s="477">
        <v>0</v>
      </c>
      <c r="AN605" s="477">
        <v>0</v>
      </c>
      <c r="AO605" s="477">
        <v>0</v>
      </c>
      <c r="AP605" s="477">
        <v>0</v>
      </c>
      <c r="AQ605" s="433">
        <v>0</v>
      </c>
    </row>
    <row r="606" spans="2:43" ht="19.95" hidden="1" customHeight="1" x14ac:dyDescent="0.45">
      <c r="B606" s="296">
        <v>603</v>
      </c>
      <c r="C606" s="297" t="s">
        <v>1905</v>
      </c>
      <c r="D606" s="297" t="s">
        <v>1906</v>
      </c>
      <c r="E606" s="298" t="s">
        <v>1907</v>
      </c>
      <c r="F606" s="299"/>
      <c r="G606" s="510">
        <v>0</v>
      </c>
      <c r="H606" s="511"/>
      <c r="I606" s="476">
        <v>0</v>
      </c>
      <c r="J606" s="477">
        <v>0</v>
      </c>
      <c r="K606" s="477">
        <v>0</v>
      </c>
      <c r="L606" s="477">
        <v>0</v>
      </c>
      <c r="M606" s="477">
        <v>0</v>
      </c>
      <c r="N606" s="477">
        <v>0</v>
      </c>
      <c r="O606" s="477">
        <v>0</v>
      </c>
      <c r="P606" s="477">
        <v>0</v>
      </c>
      <c r="Q606" s="477">
        <v>0</v>
      </c>
      <c r="R606" s="477">
        <v>0</v>
      </c>
      <c r="S606" s="477">
        <v>0</v>
      </c>
      <c r="T606" s="477">
        <v>0</v>
      </c>
      <c r="U606" s="477">
        <v>0</v>
      </c>
      <c r="V606" s="477">
        <v>0</v>
      </c>
      <c r="W606" s="477">
        <v>0</v>
      </c>
      <c r="X606" s="477">
        <v>0</v>
      </c>
      <c r="Y606" s="477">
        <v>0</v>
      </c>
      <c r="Z606" s="477">
        <v>0</v>
      </c>
      <c r="AA606" s="477">
        <v>0</v>
      </c>
      <c r="AB606" s="477">
        <v>0</v>
      </c>
      <c r="AC606" s="477">
        <v>0</v>
      </c>
      <c r="AD606" s="477">
        <v>0</v>
      </c>
      <c r="AE606" s="477">
        <v>0</v>
      </c>
      <c r="AF606" s="477">
        <v>0</v>
      </c>
      <c r="AG606" s="477">
        <v>0</v>
      </c>
      <c r="AH606" s="477">
        <v>0</v>
      </c>
      <c r="AI606" s="477">
        <v>0</v>
      </c>
      <c r="AJ606" s="477">
        <v>0</v>
      </c>
      <c r="AK606" s="477">
        <v>0</v>
      </c>
      <c r="AL606" s="477">
        <v>0</v>
      </c>
      <c r="AM606" s="477">
        <v>0</v>
      </c>
      <c r="AN606" s="477">
        <v>0</v>
      </c>
      <c r="AO606" s="477">
        <v>0</v>
      </c>
      <c r="AP606" s="477">
        <v>0</v>
      </c>
      <c r="AQ606" s="433">
        <v>0</v>
      </c>
    </row>
    <row r="607" spans="2:43" ht="19.95" hidden="1" customHeight="1" x14ac:dyDescent="0.45">
      <c r="B607" s="296">
        <v>604</v>
      </c>
      <c r="C607" s="297" t="s">
        <v>1908</v>
      </c>
      <c r="D607" s="297" t="s">
        <v>1909</v>
      </c>
      <c r="E607" s="298" t="s">
        <v>1910</v>
      </c>
      <c r="F607" s="299"/>
      <c r="G607" s="510">
        <v>0</v>
      </c>
      <c r="H607" s="511"/>
      <c r="I607" s="476">
        <v>0</v>
      </c>
      <c r="J607" s="477">
        <v>0</v>
      </c>
      <c r="K607" s="477">
        <v>0</v>
      </c>
      <c r="L607" s="477">
        <v>0</v>
      </c>
      <c r="M607" s="477">
        <v>0</v>
      </c>
      <c r="N607" s="477">
        <v>0</v>
      </c>
      <c r="O607" s="477">
        <v>0</v>
      </c>
      <c r="P607" s="477">
        <v>0</v>
      </c>
      <c r="Q607" s="477">
        <v>0</v>
      </c>
      <c r="R607" s="477">
        <v>0</v>
      </c>
      <c r="S607" s="477">
        <v>0</v>
      </c>
      <c r="T607" s="477">
        <v>0</v>
      </c>
      <c r="U607" s="477">
        <v>0</v>
      </c>
      <c r="V607" s="477">
        <v>0</v>
      </c>
      <c r="W607" s="477">
        <v>0</v>
      </c>
      <c r="X607" s="477">
        <v>0</v>
      </c>
      <c r="Y607" s="477">
        <v>0</v>
      </c>
      <c r="Z607" s="477">
        <v>0</v>
      </c>
      <c r="AA607" s="477">
        <v>0</v>
      </c>
      <c r="AB607" s="477">
        <v>0</v>
      </c>
      <c r="AC607" s="477">
        <v>0</v>
      </c>
      <c r="AD607" s="477">
        <v>0</v>
      </c>
      <c r="AE607" s="477">
        <v>0</v>
      </c>
      <c r="AF607" s="477">
        <v>0</v>
      </c>
      <c r="AG607" s="477">
        <v>0</v>
      </c>
      <c r="AH607" s="477">
        <v>0</v>
      </c>
      <c r="AI607" s="477">
        <v>0</v>
      </c>
      <c r="AJ607" s="477">
        <v>0</v>
      </c>
      <c r="AK607" s="477">
        <v>0</v>
      </c>
      <c r="AL607" s="477">
        <v>0</v>
      </c>
      <c r="AM607" s="477">
        <v>0</v>
      </c>
      <c r="AN607" s="477">
        <v>0</v>
      </c>
      <c r="AO607" s="477">
        <v>0</v>
      </c>
      <c r="AP607" s="477">
        <v>0</v>
      </c>
      <c r="AQ607" s="433">
        <v>0</v>
      </c>
    </row>
    <row r="608" spans="2:43" ht="19.95" hidden="1" customHeight="1" x14ac:dyDescent="0.45">
      <c r="B608" s="296">
        <v>605</v>
      </c>
      <c r="C608" s="297" t="s">
        <v>1911</v>
      </c>
      <c r="D608" s="297" t="s">
        <v>1912</v>
      </c>
      <c r="E608" s="298" t="s">
        <v>1913</v>
      </c>
      <c r="F608" s="299"/>
      <c r="G608" s="510">
        <v>0</v>
      </c>
      <c r="H608" s="511"/>
      <c r="I608" s="476">
        <v>0</v>
      </c>
      <c r="J608" s="477">
        <v>0</v>
      </c>
      <c r="K608" s="477">
        <v>0</v>
      </c>
      <c r="L608" s="477">
        <v>0</v>
      </c>
      <c r="M608" s="477">
        <v>0</v>
      </c>
      <c r="N608" s="477">
        <v>0</v>
      </c>
      <c r="O608" s="477">
        <v>0</v>
      </c>
      <c r="P608" s="477">
        <v>0</v>
      </c>
      <c r="Q608" s="477">
        <v>0</v>
      </c>
      <c r="R608" s="477">
        <v>0</v>
      </c>
      <c r="S608" s="477">
        <v>0</v>
      </c>
      <c r="T608" s="477">
        <v>0</v>
      </c>
      <c r="U608" s="477">
        <v>0</v>
      </c>
      <c r="V608" s="477">
        <v>0</v>
      </c>
      <c r="W608" s="477">
        <v>0</v>
      </c>
      <c r="X608" s="477">
        <v>0</v>
      </c>
      <c r="Y608" s="477">
        <v>0</v>
      </c>
      <c r="Z608" s="477">
        <v>0</v>
      </c>
      <c r="AA608" s="477">
        <v>0</v>
      </c>
      <c r="AB608" s="477">
        <v>0</v>
      </c>
      <c r="AC608" s="477">
        <v>0</v>
      </c>
      <c r="AD608" s="477">
        <v>0</v>
      </c>
      <c r="AE608" s="477">
        <v>0</v>
      </c>
      <c r="AF608" s="477">
        <v>0</v>
      </c>
      <c r="AG608" s="477">
        <v>0</v>
      </c>
      <c r="AH608" s="477">
        <v>0</v>
      </c>
      <c r="AI608" s="477">
        <v>0</v>
      </c>
      <c r="AJ608" s="477">
        <v>0</v>
      </c>
      <c r="AK608" s="477">
        <v>0</v>
      </c>
      <c r="AL608" s="477">
        <v>0</v>
      </c>
      <c r="AM608" s="477">
        <v>0</v>
      </c>
      <c r="AN608" s="477">
        <v>0</v>
      </c>
      <c r="AO608" s="477">
        <v>0</v>
      </c>
      <c r="AP608" s="477">
        <v>0</v>
      </c>
      <c r="AQ608" s="433">
        <v>0</v>
      </c>
    </row>
    <row r="609" spans="2:43" ht="19.95" hidden="1" customHeight="1" x14ac:dyDescent="0.45">
      <c r="B609" s="296">
        <v>606</v>
      </c>
      <c r="C609" s="297" t="s">
        <v>1914</v>
      </c>
      <c r="D609" s="297" t="s">
        <v>1915</v>
      </c>
      <c r="E609" s="298" t="s">
        <v>1916</v>
      </c>
      <c r="F609" s="299"/>
      <c r="G609" s="510">
        <v>0</v>
      </c>
      <c r="H609" s="511"/>
      <c r="I609" s="476">
        <v>0</v>
      </c>
      <c r="J609" s="477">
        <v>0</v>
      </c>
      <c r="K609" s="477">
        <v>0</v>
      </c>
      <c r="L609" s="477">
        <v>0</v>
      </c>
      <c r="M609" s="477">
        <v>0</v>
      </c>
      <c r="N609" s="477">
        <v>0</v>
      </c>
      <c r="O609" s="477">
        <v>0</v>
      </c>
      <c r="P609" s="477">
        <v>0</v>
      </c>
      <c r="Q609" s="477">
        <v>0</v>
      </c>
      <c r="R609" s="477">
        <v>0</v>
      </c>
      <c r="S609" s="477">
        <v>0</v>
      </c>
      <c r="T609" s="477">
        <v>0</v>
      </c>
      <c r="U609" s="477">
        <v>0</v>
      </c>
      <c r="V609" s="477">
        <v>0</v>
      </c>
      <c r="W609" s="477">
        <v>0</v>
      </c>
      <c r="X609" s="477">
        <v>0</v>
      </c>
      <c r="Y609" s="477">
        <v>0</v>
      </c>
      <c r="Z609" s="477">
        <v>0</v>
      </c>
      <c r="AA609" s="477">
        <v>0</v>
      </c>
      <c r="AB609" s="477">
        <v>0</v>
      </c>
      <c r="AC609" s="477">
        <v>0</v>
      </c>
      <c r="AD609" s="477">
        <v>0</v>
      </c>
      <c r="AE609" s="477">
        <v>0</v>
      </c>
      <c r="AF609" s="477">
        <v>0</v>
      </c>
      <c r="AG609" s="477">
        <v>0</v>
      </c>
      <c r="AH609" s="477">
        <v>0</v>
      </c>
      <c r="AI609" s="477">
        <v>0</v>
      </c>
      <c r="AJ609" s="477">
        <v>0</v>
      </c>
      <c r="AK609" s="477">
        <v>0</v>
      </c>
      <c r="AL609" s="477">
        <v>0</v>
      </c>
      <c r="AM609" s="477">
        <v>0</v>
      </c>
      <c r="AN609" s="477">
        <v>0</v>
      </c>
      <c r="AO609" s="477">
        <v>0</v>
      </c>
      <c r="AP609" s="477">
        <v>0</v>
      </c>
      <c r="AQ609" s="433">
        <v>0</v>
      </c>
    </row>
    <row r="610" spans="2:43" ht="19.95" hidden="1" customHeight="1" x14ac:dyDescent="0.45">
      <c r="B610" s="296">
        <v>607</v>
      </c>
      <c r="C610" s="297" t="s">
        <v>1917</v>
      </c>
      <c r="D610" s="297" t="s">
        <v>1918</v>
      </c>
      <c r="E610" s="298" t="s">
        <v>1919</v>
      </c>
      <c r="F610" s="299"/>
      <c r="G610" s="510">
        <v>0</v>
      </c>
      <c r="H610" s="511"/>
      <c r="I610" s="476">
        <v>0</v>
      </c>
      <c r="J610" s="477">
        <v>0</v>
      </c>
      <c r="K610" s="477">
        <v>0</v>
      </c>
      <c r="L610" s="477">
        <v>0</v>
      </c>
      <c r="M610" s="477">
        <v>0</v>
      </c>
      <c r="N610" s="477">
        <v>0</v>
      </c>
      <c r="O610" s="477">
        <v>0</v>
      </c>
      <c r="P610" s="477">
        <v>0</v>
      </c>
      <c r="Q610" s="477">
        <v>0</v>
      </c>
      <c r="R610" s="477">
        <v>0</v>
      </c>
      <c r="S610" s="477">
        <v>0</v>
      </c>
      <c r="T610" s="477">
        <v>0</v>
      </c>
      <c r="U610" s="477">
        <v>0</v>
      </c>
      <c r="V610" s="477">
        <v>0</v>
      </c>
      <c r="W610" s="477">
        <v>0</v>
      </c>
      <c r="X610" s="477">
        <v>0</v>
      </c>
      <c r="Y610" s="477">
        <v>0</v>
      </c>
      <c r="Z610" s="477">
        <v>0</v>
      </c>
      <c r="AA610" s="477">
        <v>0</v>
      </c>
      <c r="AB610" s="477">
        <v>0</v>
      </c>
      <c r="AC610" s="477">
        <v>0</v>
      </c>
      <c r="AD610" s="477">
        <v>0</v>
      </c>
      <c r="AE610" s="477">
        <v>0</v>
      </c>
      <c r="AF610" s="477">
        <v>0</v>
      </c>
      <c r="AG610" s="477">
        <v>0</v>
      </c>
      <c r="AH610" s="477">
        <v>0</v>
      </c>
      <c r="AI610" s="477">
        <v>0</v>
      </c>
      <c r="AJ610" s="477">
        <v>0</v>
      </c>
      <c r="AK610" s="477">
        <v>0</v>
      </c>
      <c r="AL610" s="477">
        <v>0</v>
      </c>
      <c r="AM610" s="477">
        <v>0</v>
      </c>
      <c r="AN610" s="477">
        <v>0</v>
      </c>
      <c r="AO610" s="477">
        <v>0</v>
      </c>
      <c r="AP610" s="477">
        <v>0</v>
      </c>
      <c r="AQ610" s="433">
        <v>0</v>
      </c>
    </row>
    <row r="611" spans="2:43" ht="19.95" hidden="1" customHeight="1" x14ac:dyDescent="0.45">
      <c r="B611" s="296">
        <v>608</v>
      </c>
      <c r="C611" s="297" t="s">
        <v>1920</v>
      </c>
      <c r="D611" s="297" t="s">
        <v>1921</v>
      </c>
      <c r="E611" s="298" t="s">
        <v>1922</v>
      </c>
      <c r="F611" s="299"/>
      <c r="G611" s="510">
        <v>0</v>
      </c>
      <c r="H611" s="511"/>
      <c r="I611" s="476">
        <v>0</v>
      </c>
      <c r="J611" s="477">
        <v>0</v>
      </c>
      <c r="K611" s="477">
        <v>0</v>
      </c>
      <c r="L611" s="477">
        <v>0</v>
      </c>
      <c r="M611" s="477">
        <v>0</v>
      </c>
      <c r="N611" s="477">
        <v>0</v>
      </c>
      <c r="O611" s="477">
        <v>0</v>
      </c>
      <c r="P611" s="477">
        <v>0</v>
      </c>
      <c r="Q611" s="477">
        <v>0</v>
      </c>
      <c r="R611" s="477">
        <v>0</v>
      </c>
      <c r="S611" s="477">
        <v>0</v>
      </c>
      <c r="T611" s="477">
        <v>0</v>
      </c>
      <c r="U611" s="477">
        <v>0</v>
      </c>
      <c r="V611" s="477">
        <v>0</v>
      </c>
      <c r="W611" s="477">
        <v>0</v>
      </c>
      <c r="X611" s="477">
        <v>0</v>
      </c>
      <c r="Y611" s="477">
        <v>0</v>
      </c>
      <c r="Z611" s="477">
        <v>0</v>
      </c>
      <c r="AA611" s="477">
        <v>0</v>
      </c>
      <c r="AB611" s="477">
        <v>0</v>
      </c>
      <c r="AC611" s="477">
        <v>0</v>
      </c>
      <c r="AD611" s="477">
        <v>0</v>
      </c>
      <c r="AE611" s="477">
        <v>0</v>
      </c>
      <c r="AF611" s="477">
        <v>0</v>
      </c>
      <c r="AG611" s="477">
        <v>0</v>
      </c>
      <c r="AH611" s="477">
        <v>0</v>
      </c>
      <c r="AI611" s="477">
        <v>0</v>
      </c>
      <c r="AJ611" s="477">
        <v>0</v>
      </c>
      <c r="AK611" s="477">
        <v>0</v>
      </c>
      <c r="AL611" s="477">
        <v>0</v>
      </c>
      <c r="AM611" s="477">
        <v>0</v>
      </c>
      <c r="AN611" s="477">
        <v>0</v>
      </c>
      <c r="AO611" s="477">
        <v>0</v>
      </c>
      <c r="AP611" s="477">
        <v>0</v>
      </c>
      <c r="AQ611" s="433">
        <v>0</v>
      </c>
    </row>
    <row r="612" spans="2:43" ht="19.95" hidden="1" customHeight="1" x14ac:dyDescent="0.45">
      <c r="B612" s="296">
        <v>609</v>
      </c>
      <c r="C612" s="297" t="s">
        <v>1923</v>
      </c>
      <c r="D612" s="297" t="s">
        <v>1924</v>
      </c>
      <c r="E612" s="298" t="s">
        <v>1925</v>
      </c>
      <c r="F612" s="299"/>
      <c r="G612" s="510">
        <v>0</v>
      </c>
      <c r="H612" s="511"/>
      <c r="I612" s="476">
        <v>0</v>
      </c>
      <c r="J612" s="477">
        <v>0</v>
      </c>
      <c r="K612" s="477">
        <v>0</v>
      </c>
      <c r="L612" s="477">
        <v>0</v>
      </c>
      <c r="M612" s="477">
        <v>0</v>
      </c>
      <c r="N612" s="477">
        <v>0</v>
      </c>
      <c r="O612" s="477">
        <v>0</v>
      </c>
      <c r="P612" s="477">
        <v>0</v>
      </c>
      <c r="Q612" s="477">
        <v>0</v>
      </c>
      <c r="R612" s="477">
        <v>0</v>
      </c>
      <c r="S612" s="477">
        <v>0</v>
      </c>
      <c r="T612" s="477">
        <v>0</v>
      </c>
      <c r="U612" s="477">
        <v>0</v>
      </c>
      <c r="V612" s="477">
        <v>0</v>
      </c>
      <c r="W612" s="477">
        <v>0</v>
      </c>
      <c r="X612" s="477">
        <v>0</v>
      </c>
      <c r="Y612" s="477">
        <v>0</v>
      </c>
      <c r="Z612" s="477">
        <v>0</v>
      </c>
      <c r="AA612" s="477">
        <v>0</v>
      </c>
      <c r="AB612" s="477">
        <v>0</v>
      </c>
      <c r="AC612" s="477">
        <v>0</v>
      </c>
      <c r="AD612" s="477">
        <v>0</v>
      </c>
      <c r="AE612" s="477">
        <v>0</v>
      </c>
      <c r="AF612" s="477">
        <v>0</v>
      </c>
      <c r="AG612" s="477">
        <v>0</v>
      </c>
      <c r="AH612" s="477">
        <v>0</v>
      </c>
      <c r="AI612" s="477">
        <v>0</v>
      </c>
      <c r="AJ612" s="477">
        <v>0</v>
      </c>
      <c r="AK612" s="477">
        <v>0</v>
      </c>
      <c r="AL612" s="477">
        <v>0</v>
      </c>
      <c r="AM612" s="477">
        <v>0</v>
      </c>
      <c r="AN612" s="477">
        <v>0</v>
      </c>
      <c r="AO612" s="477">
        <v>0</v>
      </c>
      <c r="AP612" s="477">
        <v>0</v>
      </c>
      <c r="AQ612" s="433">
        <v>0</v>
      </c>
    </row>
    <row r="613" spans="2:43" ht="19.95" hidden="1" customHeight="1" x14ac:dyDescent="0.45">
      <c r="B613" s="296">
        <v>610</v>
      </c>
      <c r="C613" s="297" t="s">
        <v>1926</v>
      </c>
      <c r="D613" s="297" t="s">
        <v>1927</v>
      </c>
      <c r="E613" s="298" t="s">
        <v>1928</v>
      </c>
      <c r="F613" s="299"/>
      <c r="G613" s="510">
        <v>0</v>
      </c>
      <c r="H613" s="511"/>
      <c r="I613" s="476">
        <v>0</v>
      </c>
      <c r="J613" s="477">
        <v>0</v>
      </c>
      <c r="K613" s="477">
        <v>0</v>
      </c>
      <c r="L613" s="477">
        <v>0</v>
      </c>
      <c r="M613" s="477">
        <v>0</v>
      </c>
      <c r="N613" s="477">
        <v>0</v>
      </c>
      <c r="O613" s="477">
        <v>0</v>
      </c>
      <c r="P613" s="477">
        <v>0</v>
      </c>
      <c r="Q613" s="477">
        <v>0</v>
      </c>
      <c r="R613" s="477">
        <v>0</v>
      </c>
      <c r="S613" s="477">
        <v>0</v>
      </c>
      <c r="T613" s="477">
        <v>0</v>
      </c>
      <c r="U613" s="477">
        <v>0</v>
      </c>
      <c r="V613" s="477">
        <v>0</v>
      </c>
      <c r="W613" s="477">
        <v>0</v>
      </c>
      <c r="X613" s="477">
        <v>0</v>
      </c>
      <c r="Y613" s="477">
        <v>0</v>
      </c>
      <c r="Z613" s="477">
        <v>0</v>
      </c>
      <c r="AA613" s="477">
        <v>0</v>
      </c>
      <c r="AB613" s="477">
        <v>0</v>
      </c>
      <c r="AC613" s="477">
        <v>0</v>
      </c>
      <c r="AD613" s="477">
        <v>0</v>
      </c>
      <c r="AE613" s="477">
        <v>0</v>
      </c>
      <c r="AF613" s="477">
        <v>0</v>
      </c>
      <c r="AG613" s="477">
        <v>0</v>
      </c>
      <c r="AH613" s="477">
        <v>0</v>
      </c>
      <c r="AI613" s="477">
        <v>0</v>
      </c>
      <c r="AJ613" s="477">
        <v>0</v>
      </c>
      <c r="AK613" s="477">
        <v>0</v>
      </c>
      <c r="AL613" s="477">
        <v>0</v>
      </c>
      <c r="AM613" s="477">
        <v>0</v>
      </c>
      <c r="AN613" s="477">
        <v>0</v>
      </c>
      <c r="AO613" s="477">
        <v>0</v>
      </c>
      <c r="AP613" s="477">
        <v>0</v>
      </c>
      <c r="AQ613" s="433">
        <v>0</v>
      </c>
    </row>
    <row r="614" spans="2:43" ht="19.95" hidden="1" customHeight="1" thickBot="1" x14ac:dyDescent="0.45">
      <c r="B614" s="360">
        <v>611</v>
      </c>
      <c r="C614" s="361" t="s">
        <v>1929</v>
      </c>
      <c r="D614" s="361" t="s">
        <v>1930</v>
      </c>
      <c r="E614" s="362" t="s">
        <v>1931</v>
      </c>
      <c r="F614" s="363"/>
      <c r="G614" s="541">
        <v>0</v>
      </c>
      <c r="H614" s="542"/>
      <c r="I614" s="547">
        <v>0</v>
      </c>
      <c r="J614" s="548">
        <v>0</v>
      </c>
      <c r="K614" s="548">
        <v>0</v>
      </c>
      <c r="L614" s="548">
        <v>0</v>
      </c>
      <c r="M614" s="548">
        <v>0</v>
      </c>
      <c r="N614" s="548">
        <v>0</v>
      </c>
      <c r="O614" s="548">
        <v>0</v>
      </c>
      <c r="P614" s="548">
        <v>0</v>
      </c>
      <c r="Q614" s="548">
        <v>0</v>
      </c>
      <c r="R614" s="548">
        <v>0</v>
      </c>
      <c r="S614" s="548">
        <v>0</v>
      </c>
      <c r="T614" s="548">
        <v>0</v>
      </c>
      <c r="U614" s="548">
        <v>0</v>
      </c>
      <c r="V614" s="548">
        <v>0</v>
      </c>
      <c r="W614" s="548">
        <v>0</v>
      </c>
      <c r="X614" s="548">
        <v>0</v>
      </c>
      <c r="Y614" s="548">
        <v>0</v>
      </c>
      <c r="Z614" s="548">
        <v>0</v>
      </c>
      <c r="AA614" s="548">
        <v>0</v>
      </c>
      <c r="AB614" s="548">
        <v>0</v>
      </c>
      <c r="AC614" s="548">
        <v>0</v>
      </c>
      <c r="AD614" s="548">
        <v>0</v>
      </c>
      <c r="AE614" s="548">
        <v>0</v>
      </c>
      <c r="AF614" s="548">
        <v>0</v>
      </c>
      <c r="AG614" s="548">
        <v>0</v>
      </c>
      <c r="AH614" s="548">
        <v>0</v>
      </c>
      <c r="AI614" s="548">
        <v>0</v>
      </c>
      <c r="AJ614" s="548">
        <v>0</v>
      </c>
      <c r="AK614" s="548">
        <v>0</v>
      </c>
      <c r="AL614" s="548">
        <v>0</v>
      </c>
      <c r="AM614" s="548">
        <v>0</v>
      </c>
      <c r="AN614" s="548">
        <v>0</v>
      </c>
      <c r="AO614" s="548">
        <v>0</v>
      </c>
      <c r="AP614" s="548">
        <v>0</v>
      </c>
      <c r="AQ614" s="549">
        <v>0</v>
      </c>
    </row>
    <row r="615" spans="2:43" ht="19.95" customHeight="1" x14ac:dyDescent="0.4">
      <c r="B615" s="290">
        <v>612</v>
      </c>
      <c r="C615" s="291" t="s">
        <v>924</v>
      </c>
      <c r="D615" s="291" t="s">
        <v>925</v>
      </c>
      <c r="E615" s="292" t="s">
        <v>1933</v>
      </c>
      <c r="F615" s="293"/>
      <c r="G615" s="328" t="s">
        <v>1932</v>
      </c>
      <c r="H615" s="410" t="s">
        <v>2697</v>
      </c>
      <c r="I615" s="330" t="str">
        <f>'3_운전방안(4)'!$AN$7</f>
        <v>1 / I/O Terminal</v>
      </c>
      <c r="J615" s="331" t="str">
        <f>'3_운전방안(4)'!$AN$8</f>
        <v>1 / I/O Terminal</v>
      </c>
      <c r="K615" s="331" t="str">
        <f>'3_운전방안(4)'!$AN$9</f>
        <v>2 / Keypad Cntrl</v>
      </c>
      <c r="L615" s="331" t="str">
        <f>'3_운전방안(4)'!$AN$10</f>
        <v>2 / Keypad Cntrl</v>
      </c>
      <c r="M615" s="331" t="str">
        <f>'3_운전방안(4)'!$AN$11</f>
        <v>2 / Keypad Cntrl</v>
      </c>
      <c r="N615" s="331" t="str">
        <f>'3_운전방안(4)'!$AN$12</f>
        <v>2 / Keypad Cntrl</v>
      </c>
      <c r="O615" s="331" t="str">
        <f>'3_운전방안(4)'!$AN$13</f>
        <v>2 / Keypad Cntrl</v>
      </c>
      <c r="P615" s="331" t="str">
        <f>'3_운전방안(4)'!$AN$14</f>
        <v>2 / Keypad Cntrl</v>
      </c>
      <c r="Q615" s="331" t="str">
        <f>'3_운전방안(4)'!$AN$15</f>
        <v>2 / Keypad Cntrl</v>
      </c>
      <c r="R615" s="331" t="str">
        <f>'3_운전방안(4)'!$AN$16</f>
        <v>2 / Keypad Cntrl</v>
      </c>
      <c r="S615" s="331" t="str">
        <f>'3_운전방안(4)'!$AN$17</f>
        <v>2 / Keypad Cntrl</v>
      </c>
      <c r="T615" s="331" t="str">
        <f>'3_운전방안(4)'!$AN$18</f>
        <v>2 / Keypad Cntrl</v>
      </c>
      <c r="U615" s="331" t="str">
        <f>'3_운전방안(4)'!$AN$19</f>
        <v>2 / Keypad Cntrl</v>
      </c>
      <c r="V615" s="331" t="str">
        <f>'3_운전방안(4)'!$AN$20</f>
        <v>2 / Keypad Cntrl</v>
      </c>
      <c r="W615" s="331" t="str">
        <f>'3_운전방안(4)'!$AN$21</f>
        <v>2 / Keypad Cntrl</v>
      </c>
      <c r="X615" s="331" t="str">
        <f>'3_운전방안(4)'!$AN$22</f>
        <v>2 / Keypad Cntrl</v>
      </c>
      <c r="Y615" s="331" t="str">
        <f>'3_운전방안(4)'!$AN$23</f>
        <v>2 / Keypad Cntrl</v>
      </c>
      <c r="Z615" s="331" t="str">
        <f>'3_운전방안(4)'!$AN$24</f>
        <v>2 / Keypad Cntrl</v>
      </c>
      <c r="AA615" s="331" t="str">
        <f>'3_운전방안(4)'!$AN$25</f>
        <v>2 / Keypad Cntrl</v>
      </c>
      <c r="AB615" s="331" t="str">
        <f>'3_운전방안(4)'!$AN$26</f>
        <v>2 / Keypad Cntrl</v>
      </c>
      <c r="AC615" s="331" t="str">
        <f>'3_운전방안(4)'!$AN$27</f>
        <v>2 / Keypad Cntrl</v>
      </c>
      <c r="AD615" s="331" t="str">
        <f>'3_운전방안(4)'!$AN$28</f>
        <v>2 / Keypad Cntrl</v>
      </c>
      <c r="AE615" s="331" t="str">
        <f>'3_운전방안(4)'!$AN$29</f>
        <v>2 / Keypad Cntrl</v>
      </c>
      <c r="AF615" s="331" t="str">
        <f>'3_운전방안(4)'!$AN$30</f>
        <v>2 / Keypad Cntrl</v>
      </c>
      <c r="AG615" s="331" t="str">
        <f>'3_운전방안(4)'!$AN$31</f>
        <v>2 / Keypad Cntrl</v>
      </c>
      <c r="AH615" s="331" t="str">
        <f>'3_운전방안(4)'!$AN$32</f>
        <v>2 / Keypad Cntrl</v>
      </c>
      <c r="AI615" s="331" t="str">
        <f>'3_운전방안(4)'!$AN$33</f>
        <v>2 / Keypad Cntrl</v>
      </c>
      <c r="AJ615" s="331" t="str">
        <f>'3_운전방안(4)'!$AN$34</f>
        <v>2 / Keypad Cntrl</v>
      </c>
      <c r="AK615" s="331" t="str">
        <f>'3_운전방안(4)'!$AN$35</f>
        <v>2 / Keypad Cntrl</v>
      </c>
      <c r="AL615" s="331" t="str">
        <f>'3_운전방안(4)'!$AN$36</f>
        <v>2 / Keypad Cntrl</v>
      </c>
      <c r="AM615" s="331" t="str">
        <f>'3_운전방안(4)'!$AN$37</f>
        <v>2 / Keypad Cntrl</v>
      </c>
      <c r="AN615" s="331" t="str">
        <f>'3_운전방안(4)'!$AN$38</f>
        <v>2 / Keypad Cntrl</v>
      </c>
      <c r="AO615" s="331" t="str">
        <f>'3_운전방안(4)'!$AN$39</f>
        <v>2 / Keypad Cntrl</v>
      </c>
      <c r="AP615" s="331" t="str">
        <f>'3_운전방안(4)'!$AN$40</f>
        <v>2 / Keypad Cntrl</v>
      </c>
      <c r="AQ615" s="332" t="str">
        <f>'3_운전방안(4)'!$AN$41</f>
        <v>2 / Keypad Cntrl</v>
      </c>
    </row>
    <row r="616" spans="2:43" ht="19.95" customHeight="1" x14ac:dyDescent="0.4">
      <c r="B616" s="296">
        <v>613</v>
      </c>
      <c r="C616" s="297" t="s">
        <v>926</v>
      </c>
      <c r="D616" s="297" t="s">
        <v>927</v>
      </c>
      <c r="E616" s="298" t="s">
        <v>1934</v>
      </c>
      <c r="F616" s="299"/>
      <c r="G616" s="316" t="s">
        <v>928</v>
      </c>
      <c r="H616" s="306"/>
      <c r="I616" s="281" t="s">
        <v>928</v>
      </c>
      <c r="J616" s="282" t="s">
        <v>928</v>
      </c>
      <c r="K616" s="282" t="s">
        <v>928</v>
      </c>
      <c r="L616" s="282" t="s">
        <v>928</v>
      </c>
      <c r="M616" s="282" t="s">
        <v>928</v>
      </c>
      <c r="N616" s="282" t="s">
        <v>928</v>
      </c>
      <c r="O616" s="282" t="s">
        <v>928</v>
      </c>
      <c r="P616" s="282" t="s">
        <v>928</v>
      </c>
      <c r="Q616" s="282" t="s">
        <v>928</v>
      </c>
      <c r="R616" s="282" t="s">
        <v>928</v>
      </c>
      <c r="S616" s="282" t="s">
        <v>928</v>
      </c>
      <c r="T616" s="282" t="s">
        <v>928</v>
      </c>
      <c r="U616" s="282" t="s">
        <v>928</v>
      </c>
      <c r="V616" s="282" t="s">
        <v>928</v>
      </c>
      <c r="W616" s="282" t="s">
        <v>928</v>
      </c>
      <c r="X616" s="282" t="s">
        <v>928</v>
      </c>
      <c r="Y616" s="282" t="s">
        <v>928</v>
      </c>
      <c r="Z616" s="282" t="s">
        <v>928</v>
      </c>
      <c r="AA616" s="282" t="s">
        <v>928</v>
      </c>
      <c r="AB616" s="282" t="s">
        <v>928</v>
      </c>
      <c r="AC616" s="282" t="s">
        <v>928</v>
      </c>
      <c r="AD616" s="282" t="s">
        <v>928</v>
      </c>
      <c r="AE616" s="282" t="s">
        <v>928</v>
      </c>
      <c r="AF616" s="282" t="s">
        <v>928</v>
      </c>
      <c r="AG616" s="282" t="s">
        <v>928</v>
      </c>
      <c r="AH616" s="282" t="s">
        <v>928</v>
      </c>
      <c r="AI616" s="282" t="s">
        <v>928</v>
      </c>
      <c r="AJ616" s="282" t="s">
        <v>928</v>
      </c>
      <c r="AK616" s="282" t="s">
        <v>928</v>
      </c>
      <c r="AL616" s="282" t="s">
        <v>928</v>
      </c>
      <c r="AM616" s="282" t="s">
        <v>928</v>
      </c>
      <c r="AN616" s="282" t="s">
        <v>928</v>
      </c>
      <c r="AO616" s="282" t="s">
        <v>928</v>
      </c>
      <c r="AP616" s="282" t="s">
        <v>928</v>
      </c>
      <c r="AQ616" s="283" t="s">
        <v>928</v>
      </c>
    </row>
    <row r="617" spans="2:43" ht="19.95" customHeight="1" x14ac:dyDescent="0.4">
      <c r="B617" s="296">
        <v>614</v>
      </c>
      <c r="C617" s="297" t="s">
        <v>929</v>
      </c>
      <c r="D617" s="297" t="s">
        <v>930</v>
      </c>
      <c r="E617" s="298" t="s">
        <v>1935</v>
      </c>
      <c r="F617" s="299"/>
      <c r="G617" s="316" t="s">
        <v>443</v>
      </c>
      <c r="H617" s="306"/>
      <c r="I617" s="281" t="s">
        <v>443</v>
      </c>
      <c r="J617" s="282" t="s">
        <v>443</v>
      </c>
      <c r="K617" s="282" t="s">
        <v>443</v>
      </c>
      <c r="L617" s="282" t="s">
        <v>443</v>
      </c>
      <c r="M617" s="282" t="s">
        <v>443</v>
      </c>
      <c r="N617" s="282" t="s">
        <v>443</v>
      </c>
      <c r="O617" s="282" t="s">
        <v>443</v>
      </c>
      <c r="P617" s="282" t="s">
        <v>443</v>
      </c>
      <c r="Q617" s="282" t="s">
        <v>443</v>
      </c>
      <c r="R617" s="282" t="s">
        <v>443</v>
      </c>
      <c r="S617" s="282" t="s">
        <v>443</v>
      </c>
      <c r="T617" s="282" t="s">
        <v>443</v>
      </c>
      <c r="U617" s="282" t="s">
        <v>443</v>
      </c>
      <c r="V617" s="282" t="s">
        <v>443</v>
      </c>
      <c r="W617" s="282" t="s">
        <v>443</v>
      </c>
      <c r="X617" s="282" t="s">
        <v>443</v>
      </c>
      <c r="Y617" s="282" t="s">
        <v>443</v>
      </c>
      <c r="Z617" s="282" t="s">
        <v>443</v>
      </c>
      <c r="AA617" s="282" t="s">
        <v>443</v>
      </c>
      <c r="AB617" s="282" t="s">
        <v>443</v>
      </c>
      <c r="AC617" s="282" t="s">
        <v>443</v>
      </c>
      <c r="AD617" s="282" t="s">
        <v>443</v>
      </c>
      <c r="AE617" s="282" t="s">
        <v>443</v>
      </c>
      <c r="AF617" s="282" t="s">
        <v>443</v>
      </c>
      <c r="AG617" s="282" t="s">
        <v>443</v>
      </c>
      <c r="AH617" s="282" t="s">
        <v>443</v>
      </c>
      <c r="AI617" s="282" t="s">
        <v>443</v>
      </c>
      <c r="AJ617" s="282" t="s">
        <v>443</v>
      </c>
      <c r="AK617" s="282" t="s">
        <v>443</v>
      </c>
      <c r="AL617" s="282" t="s">
        <v>443</v>
      </c>
      <c r="AM617" s="282" t="s">
        <v>443</v>
      </c>
      <c r="AN617" s="282" t="s">
        <v>443</v>
      </c>
      <c r="AO617" s="282" t="s">
        <v>443</v>
      </c>
      <c r="AP617" s="282" t="s">
        <v>443</v>
      </c>
      <c r="AQ617" s="283" t="s">
        <v>443</v>
      </c>
    </row>
    <row r="618" spans="2:43" ht="19.95" customHeight="1" thickBot="1" x14ac:dyDescent="0.45">
      <c r="B618" s="320">
        <v>615</v>
      </c>
      <c r="C618" s="321" t="s">
        <v>931</v>
      </c>
      <c r="D618" s="321" t="s">
        <v>932</v>
      </c>
      <c r="E618" s="322" t="s">
        <v>1936</v>
      </c>
      <c r="F618" s="323" t="s">
        <v>25</v>
      </c>
      <c r="G618" s="629">
        <v>0</v>
      </c>
      <c r="H618" s="630"/>
      <c r="I618" s="547">
        <v>0</v>
      </c>
      <c r="J618" s="548">
        <v>0</v>
      </c>
      <c r="K618" s="548">
        <v>0</v>
      </c>
      <c r="L618" s="548">
        <v>0</v>
      </c>
      <c r="M618" s="548">
        <v>0</v>
      </c>
      <c r="N618" s="548">
        <v>0</v>
      </c>
      <c r="O618" s="548">
        <v>0</v>
      </c>
      <c r="P618" s="548">
        <v>0</v>
      </c>
      <c r="Q618" s="548">
        <v>0</v>
      </c>
      <c r="R618" s="548">
        <v>0</v>
      </c>
      <c r="S618" s="548">
        <v>0</v>
      </c>
      <c r="T618" s="548">
        <v>0</v>
      </c>
      <c r="U618" s="548">
        <v>0</v>
      </c>
      <c r="V618" s="548">
        <v>0</v>
      </c>
      <c r="W618" s="548">
        <v>0</v>
      </c>
      <c r="X618" s="548">
        <v>0</v>
      </c>
      <c r="Y618" s="548">
        <v>0</v>
      </c>
      <c r="Z618" s="548">
        <v>0</v>
      </c>
      <c r="AA618" s="548">
        <v>0</v>
      </c>
      <c r="AB618" s="548">
        <v>0</v>
      </c>
      <c r="AC618" s="548">
        <v>0</v>
      </c>
      <c r="AD618" s="548">
        <v>0</v>
      </c>
      <c r="AE618" s="548">
        <v>0</v>
      </c>
      <c r="AF618" s="548">
        <v>0</v>
      </c>
      <c r="AG618" s="548">
        <v>0</v>
      </c>
      <c r="AH618" s="548">
        <v>0</v>
      </c>
      <c r="AI618" s="548">
        <v>0</v>
      </c>
      <c r="AJ618" s="548">
        <v>0</v>
      </c>
      <c r="AK618" s="548">
        <v>0</v>
      </c>
      <c r="AL618" s="548">
        <v>0</v>
      </c>
      <c r="AM618" s="548">
        <v>0</v>
      </c>
      <c r="AN618" s="548">
        <v>0</v>
      </c>
      <c r="AO618" s="548">
        <v>0</v>
      </c>
      <c r="AP618" s="548">
        <v>0</v>
      </c>
      <c r="AQ618" s="549">
        <v>0</v>
      </c>
    </row>
    <row r="619" spans="2:43" ht="19.95" customHeight="1" x14ac:dyDescent="0.4">
      <c r="B619" s="290">
        <v>616</v>
      </c>
      <c r="C619" s="291" t="s">
        <v>933</v>
      </c>
      <c r="D619" s="291" t="s">
        <v>934</v>
      </c>
      <c r="E619" s="292" t="s">
        <v>1937</v>
      </c>
      <c r="F619" s="293"/>
      <c r="G619" s="337" t="s">
        <v>1967</v>
      </c>
      <c r="H619" s="512"/>
      <c r="I619" s="383" t="s">
        <v>935</v>
      </c>
      <c r="J619" s="384" t="s">
        <v>935</v>
      </c>
      <c r="K619" s="384" t="s">
        <v>935</v>
      </c>
      <c r="L619" s="384" t="s">
        <v>935</v>
      </c>
      <c r="M619" s="384" t="s">
        <v>935</v>
      </c>
      <c r="N619" s="384" t="s">
        <v>935</v>
      </c>
      <c r="O619" s="384" t="s">
        <v>935</v>
      </c>
      <c r="P619" s="384" t="s">
        <v>935</v>
      </c>
      <c r="Q619" s="384" t="s">
        <v>935</v>
      </c>
      <c r="R619" s="384" t="s">
        <v>935</v>
      </c>
      <c r="S619" s="384" t="s">
        <v>935</v>
      </c>
      <c r="T619" s="384" t="s">
        <v>935</v>
      </c>
      <c r="U619" s="384" t="s">
        <v>935</v>
      </c>
      <c r="V619" s="384" t="s">
        <v>935</v>
      </c>
      <c r="W619" s="384" t="s">
        <v>935</v>
      </c>
      <c r="X619" s="384" t="s">
        <v>935</v>
      </c>
      <c r="Y619" s="384" t="s">
        <v>935</v>
      </c>
      <c r="Z619" s="384" t="s">
        <v>935</v>
      </c>
      <c r="AA619" s="384" t="s">
        <v>935</v>
      </c>
      <c r="AB619" s="384" t="s">
        <v>935</v>
      </c>
      <c r="AC619" s="384" t="s">
        <v>935</v>
      </c>
      <c r="AD619" s="384" t="s">
        <v>935</v>
      </c>
      <c r="AE619" s="384" t="s">
        <v>935</v>
      </c>
      <c r="AF619" s="384" t="s">
        <v>935</v>
      </c>
      <c r="AG619" s="384" t="s">
        <v>935</v>
      </c>
      <c r="AH619" s="384" t="s">
        <v>935</v>
      </c>
      <c r="AI619" s="384" t="s">
        <v>935</v>
      </c>
      <c r="AJ619" s="384" t="s">
        <v>935</v>
      </c>
      <c r="AK619" s="384" t="s">
        <v>935</v>
      </c>
      <c r="AL619" s="384" t="s">
        <v>935</v>
      </c>
      <c r="AM619" s="384" t="s">
        <v>935</v>
      </c>
      <c r="AN619" s="384" t="s">
        <v>935</v>
      </c>
      <c r="AO619" s="384" t="s">
        <v>935</v>
      </c>
      <c r="AP619" s="384" t="s">
        <v>935</v>
      </c>
      <c r="AQ619" s="385" t="s">
        <v>935</v>
      </c>
    </row>
    <row r="620" spans="2:43" ht="19.95" customHeight="1" x14ac:dyDescent="0.4">
      <c r="B620" s="296">
        <v>617</v>
      </c>
      <c r="C620" s="297" t="s">
        <v>936</v>
      </c>
      <c r="D620" s="297" t="s">
        <v>937</v>
      </c>
      <c r="E620" s="298" t="s">
        <v>1938</v>
      </c>
      <c r="F620" s="299"/>
      <c r="G620" s="316" t="s">
        <v>938</v>
      </c>
      <c r="H620" s="306"/>
      <c r="I620" s="281" t="s">
        <v>938</v>
      </c>
      <c r="J620" s="282" t="s">
        <v>938</v>
      </c>
      <c r="K620" s="282" t="s">
        <v>938</v>
      </c>
      <c r="L620" s="282" t="s">
        <v>938</v>
      </c>
      <c r="M620" s="282" t="s">
        <v>938</v>
      </c>
      <c r="N620" s="282" t="s">
        <v>938</v>
      </c>
      <c r="O620" s="282" t="s">
        <v>938</v>
      </c>
      <c r="P620" s="282" t="s">
        <v>938</v>
      </c>
      <c r="Q620" s="282" t="s">
        <v>938</v>
      </c>
      <c r="R620" s="282" t="s">
        <v>938</v>
      </c>
      <c r="S620" s="282" t="s">
        <v>938</v>
      </c>
      <c r="T620" s="282" t="s">
        <v>938</v>
      </c>
      <c r="U620" s="282" t="s">
        <v>938</v>
      </c>
      <c r="V620" s="282" t="s">
        <v>938</v>
      </c>
      <c r="W620" s="282" t="s">
        <v>938</v>
      </c>
      <c r="X620" s="282" t="s">
        <v>938</v>
      </c>
      <c r="Y620" s="282" t="s">
        <v>938</v>
      </c>
      <c r="Z620" s="282" t="s">
        <v>938</v>
      </c>
      <c r="AA620" s="282" t="s">
        <v>938</v>
      </c>
      <c r="AB620" s="282" t="s">
        <v>938</v>
      </c>
      <c r="AC620" s="282" t="s">
        <v>938</v>
      </c>
      <c r="AD620" s="282" t="s">
        <v>938</v>
      </c>
      <c r="AE620" s="282" t="s">
        <v>938</v>
      </c>
      <c r="AF620" s="282" t="s">
        <v>938</v>
      </c>
      <c r="AG620" s="282" t="s">
        <v>938</v>
      </c>
      <c r="AH620" s="282" t="s">
        <v>938</v>
      </c>
      <c r="AI620" s="282" t="s">
        <v>938</v>
      </c>
      <c r="AJ620" s="282" t="s">
        <v>938</v>
      </c>
      <c r="AK620" s="282" t="s">
        <v>938</v>
      </c>
      <c r="AL620" s="282" t="s">
        <v>938</v>
      </c>
      <c r="AM620" s="282" t="s">
        <v>938</v>
      </c>
      <c r="AN620" s="282" t="s">
        <v>938</v>
      </c>
      <c r="AO620" s="282" t="s">
        <v>938</v>
      </c>
      <c r="AP620" s="282" t="s">
        <v>938</v>
      </c>
      <c r="AQ620" s="283" t="s">
        <v>938</v>
      </c>
    </row>
    <row r="621" spans="2:43" ht="19.95" customHeight="1" x14ac:dyDescent="0.4">
      <c r="B621" s="296">
        <v>618</v>
      </c>
      <c r="C621" s="297" t="s">
        <v>939</v>
      </c>
      <c r="D621" s="297" t="s">
        <v>940</v>
      </c>
      <c r="E621" s="298" t="s">
        <v>1939</v>
      </c>
      <c r="F621" s="299"/>
      <c r="G621" s="316" t="s">
        <v>443</v>
      </c>
      <c r="H621" s="306"/>
      <c r="I621" s="281" t="s">
        <v>239</v>
      </c>
      <c r="J621" s="282" t="s">
        <v>239</v>
      </c>
      <c r="K621" s="282" t="s">
        <v>239</v>
      </c>
      <c r="L621" s="282" t="s">
        <v>239</v>
      </c>
      <c r="M621" s="282" t="s">
        <v>239</v>
      </c>
      <c r="N621" s="282" t="s">
        <v>239</v>
      </c>
      <c r="O621" s="282" t="s">
        <v>239</v>
      </c>
      <c r="P621" s="282" t="s">
        <v>239</v>
      </c>
      <c r="Q621" s="282" t="s">
        <v>239</v>
      </c>
      <c r="R621" s="282" t="s">
        <v>239</v>
      </c>
      <c r="S621" s="282" t="s">
        <v>239</v>
      </c>
      <c r="T621" s="282" t="s">
        <v>239</v>
      </c>
      <c r="U621" s="282" t="s">
        <v>239</v>
      </c>
      <c r="V621" s="282" t="s">
        <v>239</v>
      </c>
      <c r="W621" s="282" t="s">
        <v>239</v>
      </c>
      <c r="X621" s="282" t="s">
        <v>239</v>
      </c>
      <c r="Y621" s="282" t="s">
        <v>239</v>
      </c>
      <c r="Z621" s="282" t="s">
        <v>239</v>
      </c>
      <c r="AA621" s="282" t="s">
        <v>239</v>
      </c>
      <c r="AB621" s="282" t="s">
        <v>239</v>
      </c>
      <c r="AC621" s="282" t="s">
        <v>239</v>
      </c>
      <c r="AD621" s="282" t="s">
        <v>239</v>
      </c>
      <c r="AE621" s="282" t="s">
        <v>239</v>
      </c>
      <c r="AF621" s="282" t="s">
        <v>239</v>
      </c>
      <c r="AG621" s="282" t="s">
        <v>239</v>
      </c>
      <c r="AH621" s="282" t="s">
        <v>239</v>
      </c>
      <c r="AI621" s="282" t="s">
        <v>239</v>
      </c>
      <c r="AJ621" s="282" t="s">
        <v>239</v>
      </c>
      <c r="AK621" s="282" t="s">
        <v>239</v>
      </c>
      <c r="AL621" s="282" t="s">
        <v>239</v>
      </c>
      <c r="AM621" s="282" t="s">
        <v>239</v>
      </c>
      <c r="AN621" s="282" t="s">
        <v>239</v>
      </c>
      <c r="AO621" s="282" t="s">
        <v>239</v>
      </c>
      <c r="AP621" s="282" t="s">
        <v>239</v>
      </c>
      <c r="AQ621" s="283" t="s">
        <v>239</v>
      </c>
    </row>
    <row r="622" spans="2:43" ht="19.95" customHeight="1" x14ac:dyDescent="0.4">
      <c r="B622" s="296">
        <v>619</v>
      </c>
      <c r="C622" s="297" t="s">
        <v>941</v>
      </c>
      <c r="D622" s="297" t="s">
        <v>942</v>
      </c>
      <c r="E622" s="298" t="s">
        <v>1940</v>
      </c>
      <c r="F622" s="299"/>
      <c r="G622" s="316" t="s">
        <v>938</v>
      </c>
      <c r="H622" s="306"/>
      <c r="I622" s="281" t="s">
        <v>938</v>
      </c>
      <c r="J622" s="282" t="s">
        <v>938</v>
      </c>
      <c r="K622" s="282" t="s">
        <v>938</v>
      </c>
      <c r="L622" s="282" t="s">
        <v>938</v>
      </c>
      <c r="M622" s="282" t="s">
        <v>938</v>
      </c>
      <c r="N622" s="282" t="s">
        <v>938</v>
      </c>
      <c r="O622" s="282" t="s">
        <v>938</v>
      </c>
      <c r="P622" s="282" t="s">
        <v>938</v>
      </c>
      <c r="Q622" s="282" t="s">
        <v>938</v>
      </c>
      <c r="R622" s="282" t="s">
        <v>938</v>
      </c>
      <c r="S622" s="282" t="s">
        <v>938</v>
      </c>
      <c r="T622" s="282" t="s">
        <v>938</v>
      </c>
      <c r="U622" s="282" t="s">
        <v>938</v>
      </c>
      <c r="V622" s="282" t="s">
        <v>938</v>
      </c>
      <c r="W622" s="282" t="s">
        <v>938</v>
      </c>
      <c r="X622" s="282" t="s">
        <v>938</v>
      </c>
      <c r="Y622" s="282" t="s">
        <v>938</v>
      </c>
      <c r="Z622" s="282" t="s">
        <v>938</v>
      </c>
      <c r="AA622" s="282" t="s">
        <v>938</v>
      </c>
      <c r="AB622" s="282" t="s">
        <v>938</v>
      </c>
      <c r="AC622" s="282" t="s">
        <v>938</v>
      </c>
      <c r="AD622" s="282" t="s">
        <v>938</v>
      </c>
      <c r="AE622" s="282" t="s">
        <v>938</v>
      </c>
      <c r="AF622" s="282" t="s">
        <v>938</v>
      </c>
      <c r="AG622" s="282" t="s">
        <v>938</v>
      </c>
      <c r="AH622" s="282" t="s">
        <v>938</v>
      </c>
      <c r="AI622" s="282" t="s">
        <v>938</v>
      </c>
      <c r="AJ622" s="282" t="s">
        <v>938</v>
      </c>
      <c r="AK622" s="282" t="s">
        <v>938</v>
      </c>
      <c r="AL622" s="282" t="s">
        <v>938</v>
      </c>
      <c r="AM622" s="282" t="s">
        <v>938</v>
      </c>
      <c r="AN622" s="282" t="s">
        <v>938</v>
      </c>
      <c r="AO622" s="282" t="s">
        <v>938</v>
      </c>
      <c r="AP622" s="282" t="s">
        <v>938</v>
      </c>
      <c r="AQ622" s="283" t="s">
        <v>938</v>
      </c>
    </row>
    <row r="623" spans="2:43" ht="19.95" customHeight="1" x14ac:dyDescent="0.4">
      <c r="B623" s="296">
        <v>620</v>
      </c>
      <c r="C623" s="297" t="s">
        <v>943</v>
      </c>
      <c r="D623" s="297" t="s">
        <v>944</v>
      </c>
      <c r="E623" s="298" t="s">
        <v>1941</v>
      </c>
      <c r="F623" s="299"/>
      <c r="G623" s="510">
        <v>0</v>
      </c>
      <c r="H623" s="511"/>
      <c r="I623" s="476">
        <v>0</v>
      </c>
      <c r="J623" s="477">
        <v>0</v>
      </c>
      <c r="K623" s="477">
        <v>0</v>
      </c>
      <c r="L623" s="477">
        <v>0</v>
      </c>
      <c r="M623" s="477">
        <v>0</v>
      </c>
      <c r="N623" s="477">
        <v>0</v>
      </c>
      <c r="O623" s="477">
        <v>0</v>
      </c>
      <c r="P623" s="477">
        <v>0</v>
      </c>
      <c r="Q623" s="477">
        <v>0</v>
      </c>
      <c r="R623" s="477">
        <v>0</v>
      </c>
      <c r="S623" s="477">
        <v>0</v>
      </c>
      <c r="T623" s="477">
        <v>0</v>
      </c>
      <c r="U623" s="477">
        <v>0</v>
      </c>
      <c r="V623" s="477">
        <v>0</v>
      </c>
      <c r="W623" s="477">
        <v>0</v>
      </c>
      <c r="X623" s="477">
        <v>0</v>
      </c>
      <c r="Y623" s="477">
        <v>0</v>
      </c>
      <c r="Z623" s="477">
        <v>0</v>
      </c>
      <c r="AA623" s="477">
        <v>0</v>
      </c>
      <c r="AB623" s="477">
        <v>0</v>
      </c>
      <c r="AC623" s="477">
        <v>0</v>
      </c>
      <c r="AD623" s="477">
        <v>0</v>
      </c>
      <c r="AE623" s="477">
        <v>0</v>
      </c>
      <c r="AF623" s="477">
        <v>0</v>
      </c>
      <c r="AG623" s="477">
        <v>0</v>
      </c>
      <c r="AH623" s="477">
        <v>0</v>
      </c>
      <c r="AI623" s="477">
        <v>0</v>
      </c>
      <c r="AJ623" s="477">
        <v>0</v>
      </c>
      <c r="AK623" s="477">
        <v>0</v>
      </c>
      <c r="AL623" s="477">
        <v>0</v>
      </c>
      <c r="AM623" s="477">
        <v>0</v>
      </c>
      <c r="AN623" s="477">
        <v>0</v>
      </c>
      <c r="AO623" s="477">
        <v>0</v>
      </c>
      <c r="AP623" s="477">
        <v>0</v>
      </c>
      <c r="AQ623" s="433">
        <v>0</v>
      </c>
    </row>
    <row r="624" spans="2:43" ht="19.95" customHeight="1" x14ac:dyDescent="0.4">
      <c r="B624" s="296">
        <v>621</v>
      </c>
      <c r="C624" s="297" t="s">
        <v>945</v>
      </c>
      <c r="D624" s="297" t="s">
        <v>946</v>
      </c>
      <c r="E624" s="298"/>
      <c r="F624" s="299"/>
      <c r="G624" s="631" t="s">
        <v>2698</v>
      </c>
      <c r="H624" s="632"/>
      <c r="I624" s="673" t="s">
        <v>2699</v>
      </c>
      <c r="J624" s="674" t="s">
        <v>947</v>
      </c>
      <c r="K624" s="674" t="s">
        <v>947</v>
      </c>
      <c r="L624" s="674" t="s">
        <v>947</v>
      </c>
      <c r="M624" s="674" t="s">
        <v>947</v>
      </c>
      <c r="N624" s="674" t="s">
        <v>947</v>
      </c>
      <c r="O624" s="674" t="s">
        <v>947</v>
      </c>
      <c r="P624" s="674" t="s">
        <v>947</v>
      </c>
      <c r="Q624" s="674" t="s">
        <v>947</v>
      </c>
      <c r="R624" s="674" t="s">
        <v>947</v>
      </c>
      <c r="S624" s="674" t="s">
        <v>947</v>
      </c>
      <c r="T624" s="674" t="s">
        <v>947</v>
      </c>
      <c r="U624" s="674" t="s">
        <v>947</v>
      </c>
      <c r="V624" s="674" t="s">
        <v>947</v>
      </c>
      <c r="W624" s="674" t="s">
        <v>947</v>
      </c>
      <c r="X624" s="674" t="s">
        <v>947</v>
      </c>
      <c r="Y624" s="674" t="s">
        <v>947</v>
      </c>
      <c r="Z624" s="674" t="s">
        <v>947</v>
      </c>
      <c r="AA624" s="674" t="s">
        <v>947</v>
      </c>
      <c r="AB624" s="674" t="s">
        <v>947</v>
      </c>
      <c r="AC624" s="674" t="s">
        <v>947</v>
      </c>
      <c r="AD624" s="674" t="s">
        <v>947</v>
      </c>
      <c r="AE624" s="674" t="s">
        <v>947</v>
      </c>
      <c r="AF624" s="674" t="s">
        <v>947</v>
      </c>
      <c r="AG624" s="674" t="s">
        <v>947</v>
      </c>
      <c r="AH624" s="674" t="s">
        <v>947</v>
      </c>
      <c r="AI624" s="674" t="s">
        <v>947</v>
      </c>
      <c r="AJ624" s="674" t="s">
        <v>947</v>
      </c>
      <c r="AK624" s="674" t="s">
        <v>947</v>
      </c>
      <c r="AL624" s="674" t="s">
        <v>947</v>
      </c>
      <c r="AM624" s="674" t="s">
        <v>947</v>
      </c>
      <c r="AN624" s="674" t="s">
        <v>947</v>
      </c>
      <c r="AO624" s="674" t="s">
        <v>947</v>
      </c>
      <c r="AP624" s="674" t="s">
        <v>947</v>
      </c>
      <c r="AQ624" s="675" t="s">
        <v>947</v>
      </c>
    </row>
    <row r="625" spans="2:43" ht="19.95" customHeight="1" x14ac:dyDescent="0.4">
      <c r="B625" s="296">
        <v>622</v>
      </c>
      <c r="C625" s="297" t="s">
        <v>948</v>
      </c>
      <c r="D625" s="297" t="s">
        <v>949</v>
      </c>
      <c r="E625" s="298"/>
      <c r="F625" s="299"/>
      <c r="G625" s="510">
        <v>1</v>
      </c>
      <c r="H625" s="306"/>
      <c r="I625" s="476">
        <v>1</v>
      </c>
      <c r="J625" s="477">
        <v>1</v>
      </c>
      <c r="K625" s="477">
        <v>1</v>
      </c>
      <c r="L625" s="477">
        <v>1</v>
      </c>
      <c r="M625" s="477">
        <v>1</v>
      </c>
      <c r="N625" s="477">
        <v>1</v>
      </c>
      <c r="O625" s="477">
        <v>1</v>
      </c>
      <c r="P625" s="477">
        <v>1</v>
      </c>
      <c r="Q625" s="477">
        <v>1</v>
      </c>
      <c r="R625" s="477">
        <v>1</v>
      </c>
      <c r="S625" s="477">
        <v>1</v>
      </c>
      <c r="T625" s="477">
        <v>1</v>
      </c>
      <c r="U625" s="477">
        <v>1</v>
      </c>
      <c r="V625" s="477">
        <v>1</v>
      </c>
      <c r="W625" s="477">
        <v>1</v>
      </c>
      <c r="X625" s="477">
        <v>1</v>
      </c>
      <c r="Y625" s="477">
        <v>1</v>
      </c>
      <c r="Z625" s="477">
        <v>1</v>
      </c>
      <c r="AA625" s="477">
        <v>1</v>
      </c>
      <c r="AB625" s="477">
        <v>1</v>
      </c>
      <c r="AC625" s="477">
        <v>1</v>
      </c>
      <c r="AD625" s="477">
        <v>1</v>
      </c>
      <c r="AE625" s="477">
        <v>1</v>
      </c>
      <c r="AF625" s="477">
        <v>1</v>
      </c>
      <c r="AG625" s="477">
        <v>1</v>
      </c>
      <c r="AH625" s="477">
        <v>1</v>
      </c>
      <c r="AI625" s="477">
        <v>1</v>
      </c>
      <c r="AJ625" s="477">
        <v>1</v>
      </c>
      <c r="AK625" s="477">
        <v>1</v>
      </c>
      <c r="AL625" s="477">
        <v>1</v>
      </c>
      <c r="AM625" s="477">
        <v>1</v>
      </c>
      <c r="AN625" s="477">
        <v>1</v>
      </c>
      <c r="AO625" s="477">
        <v>1</v>
      </c>
      <c r="AP625" s="477">
        <v>1</v>
      </c>
      <c r="AQ625" s="433">
        <v>1</v>
      </c>
    </row>
    <row r="626" spans="2:43" ht="19.95" customHeight="1" x14ac:dyDescent="0.4">
      <c r="B626" s="296">
        <v>623</v>
      </c>
      <c r="C626" s="297" t="s">
        <v>950</v>
      </c>
      <c r="D626" s="297" t="s">
        <v>951</v>
      </c>
      <c r="E626" s="298" t="s">
        <v>1942</v>
      </c>
      <c r="F626" s="299" t="s">
        <v>7</v>
      </c>
      <c r="G626" s="510">
        <v>10</v>
      </c>
      <c r="H626" s="306"/>
      <c r="I626" s="476">
        <v>20</v>
      </c>
      <c r="J626" s="477">
        <v>20</v>
      </c>
      <c r="K626" s="477">
        <v>20</v>
      </c>
      <c r="L626" s="477">
        <v>20</v>
      </c>
      <c r="M626" s="477">
        <v>20</v>
      </c>
      <c r="N626" s="477">
        <v>20</v>
      </c>
      <c r="O626" s="477">
        <v>20</v>
      </c>
      <c r="P626" s="477">
        <v>20</v>
      </c>
      <c r="Q626" s="477">
        <v>20</v>
      </c>
      <c r="R626" s="477">
        <v>20</v>
      </c>
      <c r="S626" s="477">
        <v>20</v>
      </c>
      <c r="T626" s="477">
        <v>20</v>
      </c>
      <c r="U626" s="477">
        <v>20</v>
      </c>
      <c r="V626" s="477">
        <v>20</v>
      </c>
      <c r="W626" s="477">
        <v>20</v>
      </c>
      <c r="X626" s="477">
        <v>20</v>
      </c>
      <c r="Y626" s="477">
        <v>20</v>
      </c>
      <c r="Z626" s="477">
        <v>20</v>
      </c>
      <c r="AA626" s="477">
        <v>20</v>
      </c>
      <c r="AB626" s="477">
        <v>20</v>
      </c>
      <c r="AC626" s="477">
        <v>20</v>
      </c>
      <c r="AD626" s="477">
        <v>20</v>
      </c>
      <c r="AE626" s="477">
        <v>20</v>
      </c>
      <c r="AF626" s="477">
        <v>20</v>
      </c>
      <c r="AG626" s="477">
        <v>20</v>
      </c>
      <c r="AH626" s="477">
        <v>20</v>
      </c>
      <c r="AI626" s="477">
        <v>20</v>
      </c>
      <c r="AJ626" s="477">
        <v>20</v>
      </c>
      <c r="AK626" s="477">
        <v>20</v>
      </c>
      <c r="AL626" s="477">
        <v>20</v>
      </c>
      <c r="AM626" s="477">
        <v>20</v>
      </c>
      <c r="AN626" s="477">
        <v>20</v>
      </c>
      <c r="AO626" s="477">
        <v>20</v>
      </c>
      <c r="AP626" s="477">
        <v>20</v>
      </c>
      <c r="AQ626" s="433">
        <v>20</v>
      </c>
    </row>
    <row r="627" spans="2:43" ht="19.95" customHeight="1" x14ac:dyDescent="0.4">
      <c r="B627" s="296">
        <v>624</v>
      </c>
      <c r="C627" s="297" t="s">
        <v>952</v>
      </c>
      <c r="D627" s="297" t="s">
        <v>953</v>
      </c>
      <c r="E627" s="298" t="s">
        <v>1943</v>
      </c>
      <c r="F627" s="299"/>
      <c r="G627" s="510">
        <v>18</v>
      </c>
      <c r="H627" s="334"/>
      <c r="I627" s="476">
        <v>18</v>
      </c>
      <c r="J627" s="477">
        <v>18</v>
      </c>
      <c r="K627" s="477">
        <v>18</v>
      </c>
      <c r="L627" s="477">
        <v>18</v>
      </c>
      <c r="M627" s="477">
        <v>18</v>
      </c>
      <c r="N627" s="477">
        <v>18</v>
      </c>
      <c r="O627" s="477">
        <v>18</v>
      </c>
      <c r="P627" s="477">
        <v>18</v>
      </c>
      <c r="Q627" s="477">
        <v>18</v>
      </c>
      <c r="R627" s="477">
        <v>18</v>
      </c>
      <c r="S627" s="477">
        <v>18</v>
      </c>
      <c r="T627" s="477">
        <v>18</v>
      </c>
      <c r="U627" s="477">
        <v>18</v>
      </c>
      <c r="V627" s="477">
        <v>18</v>
      </c>
      <c r="W627" s="477">
        <v>18</v>
      </c>
      <c r="X627" s="477">
        <v>18</v>
      </c>
      <c r="Y627" s="477">
        <v>18</v>
      </c>
      <c r="Z627" s="477">
        <v>18</v>
      </c>
      <c r="AA627" s="477">
        <v>18</v>
      </c>
      <c r="AB627" s="477">
        <v>18</v>
      </c>
      <c r="AC627" s="477">
        <v>18</v>
      </c>
      <c r="AD627" s="477">
        <v>18</v>
      </c>
      <c r="AE627" s="477">
        <v>18</v>
      </c>
      <c r="AF627" s="477">
        <v>18</v>
      </c>
      <c r="AG627" s="477">
        <v>18</v>
      </c>
      <c r="AH627" s="477">
        <v>18</v>
      </c>
      <c r="AI627" s="477">
        <v>18</v>
      </c>
      <c r="AJ627" s="477">
        <v>18</v>
      </c>
      <c r="AK627" s="477">
        <v>18</v>
      </c>
      <c r="AL627" s="477">
        <v>18</v>
      </c>
      <c r="AM627" s="477">
        <v>18</v>
      </c>
      <c r="AN627" s="477">
        <v>18</v>
      </c>
      <c r="AO627" s="477">
        <v>18</v>
      </c>
      <c r="AP627" s="477">
        <v>18</v>
      </c>
      <c r="AQ627" s="433">
        <v>18</v>
      </c>
    </row>
    <row r="628" spans="2:43" ht="19.95" customHeight="1" x14ac:dyDescent="0.4">
      <c r="B628" s="296">
        <v>625</v>
      </c>
      <c r="C628" s="297" t="s">
        <v>954</v>
      </c>
      <c r="D628" s="297" t="s">
        <v>955</v>
      </c>
      <c r="E628" s="298" t="s">
        <v>1944</v>
      </c>
      <c r="F628" s="299" t="s">
        <v>698</v>
      </c>
      <c r="G628" s="510">
        <v>10</v>
      </c>
      <c r="H628" s="306"/>
      <c r="I628" s="476">
        <v>10</v>
      </c>
      <c r="J628" s="477">
        <v>10</v>
      </c>
      <c r="K628" s="477">
        <v>10</v>
      </c>
      <c r="L628" s="477">
        <v>10</v>
      </c>
      <c r="M628" s="477">
        <v>10</v>
      </c>
      <c r="N628" s="477">
        <v>10</v>
      </c>
      <c r="O628" s="477">
        <v>10</v>
      </c>
      <c r="P628" s="477">
        <v>10</v>
      </c>
      <c r="Q628" s="477">
        <v>10</v>
      </c>
      <c r="R628" s="477">
        <v>10</v>
      </c>
      <c r="S628" s="477">
        <v>10</v>
      </c>
      <c r="T628" s="477">
        <v>10</v>
      </c>
      <c r="U628" s="477">
        <v>10</v>
      </c>
      <c r="V628" s="477">
        <v>10</v>
      </c>
      <c r="W628" s="477">
        <v>10</v>
      </c>
      <c r="X628" s="477">
        <v>10</v>
      </c>
      <c r="Y628" s="477">
        <v>10</v>
      </c>
      <c r="Z628" s="477">
        <v>10</v>
      </c>
      <c r="AA628" s="477">
        <v>10</v>
      </c>
      <c r="AB628" s="477">
        <v>10</v>
      </c>
      <c r="AC628" s="477">
        <v>10</v>
      </c>
      <c r="AD628" s="477">
        <v>10</v>
      </c>
      <c r="AE628" s="477">
        <v>10</v>
      </c>
      <c r="AF628" s="477">
        <v>10</v>
      </c>
      <c r="AG628" s="477">
        <v>10</v>
      </c>
      <c r="AH628" s="477">
        <v>10</v>
      </c>
      <c r="AI628" s="477">
        <v>10</v>
      </c>
      <c r="AJ628" s="477">
        <v>10</v>
      </c>
      <c r="AK628" s="477">
        <v>10</v>
      </c>
      <c r="AL628" s="477">
        <v>10</v>
      </c>
      <c r="AM628" s="477">
        <v>10</v>
      </c>
      <c r="AN628" s="477">
        <v>10</v>
      </c>
      <c r="AO628" s="477">
        <v>10</v>
      </c>
      <c r="AP628" s="477">
        <v>10</v>
      </c>
      <c r="AQ628" s="433">
        <v>10</v>
      </c>
    </row>
    <row r="629" spans="2:43" ht="19.95" customHeight="1" x14ac:dyDescent="0.4">
      <c r="B629" s="296">
        <v>626</v>
      </c>
      <c r="C629" s="297" t="s">
        <v>956</v>
      </c>
      <c r="D629" s="297" t="s">
        <v>957</v>
      </c>
      <c r="E629" s="298" t="s">
        <v>1945</v>
      </c>
      <c r="F629" s="299"/>
      <c r="G629" s="316" t="s">
        <v>1968</v>
      </c>
      <c r="H629" s="306" t="s">
        <v>2705</v>
      </c>
      <c r="I629" s="281" t="s">
        <v>958</v>
      </c>
      <c r="J629" s="282" t="s">
        <v>958</v>
      </c>
      <c r="K629" s="282" t="s">
        <v>958</v>
      </c>
      <c r="L629" s="282" t="s">
        <v>958</v>
      </c>
      <c r="M629" s="282" t="s">
        <v>958</v>
      </c>
      <c r="N629" s="282" t="s">
        <v>958</v>
      </c>
      <c r="O629" s="282" t="s">
        <v>958</v>
      </c>
      <c r="P629" s="282" t="s">
        <v>958</v>
      </c>
      <c r="Q629" s="282" t="s">
        <v>958</v>
      </c>
      <c r="R629" s="282" t="s">
        <v>958</v>
      </c>
      <c r="S629" s="282" t="s">
        <v>958</v>
      </c>
      <c r="T629" s="282" t="s">
        <v>958</v>
      </c>
      <c r="U629" s="282" t="s">
        <v>958</v>
      </c>
      <c r="V629" s="282" t="s">
        <v>958</v>
      </c>
      <c r="W629" s="282" t="s">
        <v>958</v>
      </c>
      <c r="X629" s="282" t="s">
        <v>958</v>
      </c>
      <c r="Y629" s="282" t="s">
        <v>958</v>
      </c>
      <c r="Z629" s="282" t="s">
        <v>958</v>
      </c>
      <c r="AA629" s="282" t="s">
        <v>958</v>
      </c>
      <c r="AB629" s="282" t="s">
        <v>958</v>
      </c>
      <c r="AC629" s="282" t="s">
        <v>958</v>
      </c>
      <c r="AD629" s="282" t="s">
        <v>958</v>
      </c>
      <c r="AE629" s="282" t="s">
        <v>958</v>
      </c>
      <c r="AF629" s="282" t="s">
        <v>958</v>
      </c>
      <c r="AG629" s="282" t="s">
        <v>958</v>
      </c>
      <c r="AH629" s="282" t="s">
        <v>958</v>
      </c>
      <c r="AI629" s="282" t="s">
        <v>958</v>
      </c>
      <c r="AJ629" s="282" t="s">
        <v>958</v>
      </c>
      <c r="AK629" s="282" t="s">
        <v>958</v>
      </c>
      <c r="AL629" s="282" t="s">
        <v>958</v>
      </c>
      <c r="AM629" s="282" t="s">
        <v>958</v>
      </c>
      <c r="AN629" s="282" t="s">
        <v>958</v>
      </c>
      <c r="AO629" s="282" t="s">
        <v>958</v>
      </c>
      <c r="AP629" s="282" t="s">
        <v>958</v>
      </c>
      <c r="AQ629" s="283" t="s">
        <v>958</v>
      </c>
    </row>
    <row r="630" spans="2:43" ht="19.95" customHeight="1" x14ac:dyDescent="0.4">
      <c r="B630" s="296">
        <v>627</v>
      </c>
      <c r="C630" s="297" t="s">
        <v>959</v>
      </c>
      <c r="D630" s="297" t="s">
        <v>960</v>
      </c>
      <c r="E630" s="298" t="s">
        <v>1946</v>
      </c>
      <c r="F630" s="299"/>
      <c r="G630" s="316" t="s">
        <v>961</v>
      </c>
      <c r="H630" s="306"/>
      <c r="I630" s="281" t="s">
        <v>961</v>
      </c>
      <c r="J630" s="282" t="s">
        <v>961</v>
      </c>
      <c r="K630" s="282" t="s">
        <v>961</v>
      </c>
      <c r="L630" s="282" t="s">
        <v>961</v>
      </c>
      <c r="M630" s="282" t="s">
        <v>961</v>
      </c>
      <c r="N630" s="282" t="s">
        <v>961</v>
      </c>
      <c r="O630" s="282" t="s">
        <v>961</v>
      </c>
      <c r="P630" s="282" t="s">
        <v>961</v>
      </c>
      <c r="Q630" s="282" t="s">
        <v>961</v>
      </c>
      <c r="R630" s="282" t="s">
        <v>961</v>
      </c>
      <c r="S630" s="282" t="s">
        <v>961</v>
      </c>
      <c r="T630" s="282" t="s">
        <v>961</v>
      </c>
      <c r="U630" s="282" t="s">
        <v>961</v>
      </c>
      <c r="V630" s="282" t="s">
        <v>961</v>
      </c>
      <c r="W630" s="282" t="s">
        <v>961</v>
      </c>
      <c r="X630" s="282" t="s">
        <v>961</v>
      </c>
      <c r="Y630" s="282" t="s">
        <v>961</v>
      </c>
      <c r="Z630" s="282" t="s">
        <v>961</v>
      </c>
      <c r="AA630" s="282" t="s">
        <v>961</v>
      </c>
      <c r="AB630" s="282" t="s">
        <v>961</v>
      </c>
      <c r="AC630" s="282" t="s">
        <v>961</v>
      </c>
      <c r="AD630" s="282" t="s">
        <v>961</v>
      </c>
      <c r="AE630" s="282" t="s">
        <v>961</v>
      </c>
      <c r="AF630" s="282" t="s">
        <v>961</v>
      </c>
      <c r="AG630" s="282" t="s">
        <v>961</v>
      </c>
      <c r="AH630" s="282" t="s">
        <v>961</v>
      </c>
      <c r="AI630" s="282" t="s">
        <v>961</v>
      </c>
      <c r="AJ630" s="282" t="s">
        <v>961</v>
      </c>
      <c r="AK630" s="282" t="s">
        <v>961</v>
      </c>
      <c r="AL630" s="282" t="s">
        <v>961</v>
      </c>
      <c r="AM630" s="282" t="s">
        <v>961</v>
      </c>
      <c r="AN630" s="282" t="s">
        <v>961</v>
      </c>
      <c r="AO630" s="282" t="s">
        <v>961</v>
      </c>
      <c r="AP630" s="282" t="s">
        <v>961</v>
      </c>
      <c r="AQ630" s="283" t="s">
        <v>961</v>
      </c>
    </row>
    <row r="631" spans="2:43" ht="19.95" customHeight="1" x14ac:dyDescent="0.4">
      <c r="B631" s="296">
        <v>628</v>
      </c>
      <c r="C631" s="297" t="s">
        <v>962</v>
      </c>
      <c r="D631" s="297" t="s">
        <v>963</v>
      </c>
      <c r="E631" s="298" t="s">
        <v>1947</v>
      </c>
      <c r="F631" s="299" t="s">
        <v>488</v>
      </c>
      <c r="G631" s="510">
        <v>200</v>
      </c>
      <c r="H631" s="334"/>
      <c r="I631" s="476">
        <v>200</v>
      </c>
      <c r="J631" s="477">
        <v>200</v>
      </c>
      <c r="K631" s="477">
        <v>200</v>
      </c>
      <c r="L631" s="477">
        <v>200</v>
      </c>
      <c r="M631" s="477">
        <v>200</v>
      </c>
      <c r="N631" s="477">
        <v>200</v>
      </c>
      <c r="O631" s="477">
        <v>200</v>
      </c>
      <c r="P631" s="477">
        <v>200</v>
      </c>
      <c r="Q631" s="477">
        <v>200</v>
      </c>
      <c r="R631" s="477">
        <v>200</v>
      </c>
      <c r="S631" s="477">
        <v>200</v>
      </c>
      <c r="T631" s="477">
        <v>200</v>
      </c>
      <c r="U631" s="477">
        <v>200</v>
      </c>
      <c r="V631" s="477">
        <v>200</v>
      </c>
      <c r="W631" s="477">
        <v>200</v>
      </c>
      <c r="X631" s="477">
        <v>200</v>
      </c>
      <c r="Y631" s="477">
        <v>200</v>
      </c>
      <c r="Z631" s="477">
        <v>200</v>
      </c>
      <c r="AA631" s="477">
        <v>200</v>
      </c>
      <c r="AB631" s="477">
        <v>200</v>
      </c>
      <c r="AC631" s="477">
        <v>200</v>
      </c>
      <c r="AD631" s="477">
        <v>200</v>
      </c>
      <c r="AE631" s="477">
        <v>200</v>
      </c>
      <c r="AF631" s="477">
        <v>200</v>
      </c>
      <c r="AG631" s="477">
        <v>200</v>
      </c>
      <c r="AH631" s="477">
        <v>200</v>
      </c>
      <c r="AI631" s="477">
        <v>200</v>
      </c>
      <c r="AJ631" s="477">
        <v>200</v>
      </c>
      <c r="AK631" s="477">
        <v>200</v>
      </c>
      <c r="AL631" s="477">
        <v>200</v>
      </c>
      <c r="AM631" s="477">
        <v>200</v>
      </c>
      <c r="AN631" s="477">
        <v>200</v>
      </c>
      <c r="AO631" s="477">
        <v>200</v>
      </c>
      <c r="AP631" s="477">
        <v>200</v>
      </c>
      <c r="AQ631" s="433">
        <v>200</v>
      </c>
    </row>
    <row r="632" spans="2:43" ht="19.95" customHeight="1" x14ac:dyDescent="0.4">
      <c r="B632" s="296">
        <v>629</v>
      </c>
      <c r="C632" s="297" t="s">
        <v>964</v>
      </c>
      <c r="D632" s="297" t="s">
        <v>965</v>
      </c>
      <c r="E632" s="298" t="s">
        <v>1948</v>
      </c>
      <c r="F632" s="299"/>
      <c r="G632" s="510">
        <v>5</v>
      </c>
      <c r="H632" s="334"/>
      <c r="I632" s="476">
        <v>5</v>
      </c>
      <c r="J632" s="477">
        <v>5</v>
      </c>
      <c r="K632" s="477">
        <v>5</v>
      </c>
      <c r="L632" s="477">
        <v>5</v>
      </c>
      <c r="M632" s="477">
        <v>5</v>
      </c>
      <c r="N632" s="477">
        <v>5</v>
      </c>
      <c r="O632" s="477">
        <v>5</v>
      </c>
      <c r="P632" s="477">
        <v>5</v>
      </c>
      <c r="Q632" s="477">
        <v>5</v>
      </c>
      <c r="R632" s="477">
        <v>5</v>
      </c>
      <c r="S632" s="477">
        <v>5</v>
      </c>
      <c r="T632" s="477">
        <v>5</v>
      </c>
      <c r="U632" s="477">
        <v>5</v>
      </c>
      <c r="V632" s="477">
        <v>5</v>
      </c>
      <c r="W632" s="477">
        <v>5</v>
      </c>
      <c r="X632" s="477">
        <v>5</v>
      </c>
      <c r="Y632" s="477">
        <v>5</v>
      </c>
      <c r="Z632" s="477">
        <v>5</v>
      </c>
      <c r="AA632" s="477">
        <v>5</v>
      </c>
      <c r="AB632" s="477">
        <v>5</v>
      </c>
      <c r="AC632" s="477">
        <v>5</v>
      </c>
      <c r="AD632" s="477">
        <v>5</v>
      </c>
      <c r="AE632" s="477">
        <v>5</v>
      </c>
      <c r="AF632" s="477">
        <v>5</v>
      </c>
      <c r="AG632" s="477">
        <v>5</v>
      </c>
      <c r="AH632" s="477">
        <v>5</v>
      </c>
      <c r="AI632" s="477">
        <v>5</v>
      </c>
      <c r="AJ632" s="477">
        <v>5</v>
      </c>
      <c r="AK632" s="477">
        <v>5</v>
      </c>
      <c r="AL632" s="477">
        <v>5</v>
      </c>
      <c r="AM632" s="477">
        <v>5</v>
      </c>
      <c r="AN632" s="477">
        <v>5</v>
      </c>
      <c r="AO632" s="477">
        <v>5</v>
      </c>
      <c r="AP632" s="477">
        <v>5</v>
      </c>
      <c r="AQ632" s="433">
        <v>5</v>
      </c>
    </row>
    <row r="633" spans="2:43" ht="19.95" customHeight="1" x14ac:dyDescent="0.4">
      <c r="B633" s="296">
        <v>630</v>
      </c>
      <c r="C633" s="297" t="s">
        <v>966</v>
      </c>
      <c r="D633" s="297" t="s">
        <v>967</v>
      </c>
      <c r="E633" s="298"/>
      <c r="F633" s="299"/>
      <c r="G633" s="311" t="s">
        <v>958</v>
      </c>
      <c r="H633" s="306" t="s">
        <v>2509</v>
      </c>
      <c r="I633" s="312" t="str">
        <f>IF('1_Drive및Motor정보'!$AJ$7="Y","1 / Connected","0 / Not conn.")</f>
        <v>0 / Not conn.</v>
      </c>
      <c r="J633" s="313" t="str">
        <f>IF('1_Drive및Motor정보'!$AJ$8="Y","1 / Connected","0 / Not conn.")</f>
        <v>0 / Not conn.</v>
      </c>
      <c r="K633" s="313" t="str">
        <f>IF('1_Drive및Motor정보'!$AJ$9="Y","1 / Connected","0 / Not conn.")</f>
        <v>0 / Not conn.</v>
      </c>
      <c r="L633" s="313" t="str">
        <f>IF('1_Drive및Motor정보'!$AJ$10="Y","1 / Connected","0 / Not conn.")</f>
        <v>0 / Not conn.</v>
      </c>
      <c r="M633" s="313" t="str">
        <f>IF('1_Drive및Motor정보'!$AJ$11="Y","1 / Connected","0 / Not conn.")</f>
        <v>0 / Not conn.</v>
      </c>
      <c r="N633" s="313" t="str">
        <f>IF('1_Drive및Motor정보'!$AJ$12="Y","1 / Connected","0 / Not conn.")</f>
        <v>0 / Not conn.</v>
      </c>
      <c r="O633" s="313" t="str">
        <f>IF('1_Drive및Motor정보'!$AJ$13="Y","1 / Connected","0 / Not conn.")</f>
        <v>0 / Not conn.</v>
      </c>
      <c r="P633" s="313" t="str">
        <f>IF('1_Drive및Motor정보'!$AJ$14="Y","1 / Connected","0 / Not conn.")</f>
        <v>0 / Not conn.</v>
      </c>
      <c r="Q633" s="313" t="str">
        <f>IF('1_Drive및Motor정보'!$AJ$15="Y","1 / Connected","0 / Not conn.")</f>
        <v>0 / Not conn.</v>
      </c>
      <c r="R633" s="313" t="str">
        <f>IF('1_Drive및Motor정보'!$AJ$16="Y","1 / Connected","0 / Not conn.")</f>
        <v>0 / Not conn.</v>
      </c>
      <c r="S633" s="313" t="str">
        <f>IF('1_Drive및Motor정보'!$AJ$17="Y","1 / Connected","0 / Not conn.")</f>
        <v>0 / Not conn.</v>
      </c>
      <c r="T633" s="313" t="str">
        <f>IF('1_Drive및Motor정보'!$AJ$18="Y","1 / Connected","0 / Not conn.")</f>
        <v>0 / Not conn.</v>
      </c>
      <c r="U633" s="313" t="str">
        <f>IF('1_Drive및Motor정보'!$AJ$19="Y","1 / Connected","0 / Not conn.")</f>
        <v>0 / Not conn.</v>
      </c>
      <c r="V633" s="313" t="str">
        <f>IF('1_Drive및Motor정보'!$AJ$20="Y","1 / Connected","0 / Not conn.")</f>
        <v>0 / Not conn.</v>
      </c>
      <c r="W633" s="313" t="str">
        <f>IF('1_Drive및Motor정보'!$AJ$21="Y","1 / Connected","0 / Not conn.")</f>
        <v>0 / Not conn.</v>
      </c>
      <c r="X633" s="313" t="str">
        <f>IF('1_Drive및Motor정보'!$AJ$22="Y","1 / Connected","0 / Not conn.")</f>
        <v>0 / Not conn.</v>
      </c>
      <c r="Y633" s="313" t="str">
        <f>IF('1_Drive및Motor정보'!$AJ$23="Y","1 / Connected","0 / Not conn.")</f>
        <v>0 / Not conn.</v>
      </c>
      <c r="Z633" s="313" t="str">
        <f>IF('1_Drive및Motor정보'!$AJ$24="Y","1 / Connected","0 / Not conn.")</f>
        <v>0 / Not conn.</v>
      </c>
      <c r="AA633" s="313" t="str">
        <f>IF('1_Drive및Motor정보'!$AJ$25="Y","1 / Connected","0 / Not conn.")</f>
        <v>0 / Not conn.</v>
      </c>
      <c r="AB633" s="313" t="str">
        <f>IF('1_Drive및Motor정보'!$AJ$26="Y","1 / Connected","0 / Not conn.")</f>
        <v>0 / Not conn.</v>
      </c>
      <c r="AC633" s="313" t="str">
        <f>IF('1_Drive및Motor정보'!$AJ$27="Y","1 / Connected","0 / Not conn.")</f>
        <v>0 / Not conn.</v>
      </c>
      <c r="AD633" s="313" t="str">
        <f>IF('1_Drive및Motor정보'!$AJ$28="Y","1 / Connected","0 / Not conn.")</f>
        <v>0 / Not conn.</v>
      </c>
      <c r="AE633" s="313" t="str">
        <f>IF('1_Drive및Motor정보'!$AJ$29="Y","1 / Connected","0 / Not conn.")</f>
        <v>0 / Not conn.</v>
      </c>
      <c r="AF633" s="313" t="str">
        <f>IF('1_Drive및Motor정보'!$AJ$30="Y","1 / Connected","0 / Not conn.")</f>
        <v>0 / Not conn.</v>
      </c>
      <c r="AG633" s="313" t="str">
        <f>IF('1_Drive및Motor정보'!$AJ$31="Y","1 / Connected","0 / Not conn.")</f>
        <v>0 / Not conn.</v>
      </c>
      <c r="AH633" s="313" t="str">
        <f>IF('1_Drive및Motor정보'!$AJ$32="Y","1 / Connected","0 / Not conn.")</f>
        <v>0 / Not conn.</v>
      </c>
      <c r="AI633" s="313" t="str">
        <f>IF('1_Drive및Motor정보'!$AJ$33="Y","1 / Connected","0 / Not conn.")</f>
        <v>0 / Not conn.</v>
      </c>
      <c r="AJ633" s="313" t="str">
        <f>IF('1_Drive및Motor정보'!$AJ$34="Y","1 / Connected","0 / Not conn.")</f>
        <v>0 / Not conn.</v>
      </c>
      <c r="AK633" s="313" t="str">
        <f>IF('1_Drive및Motor정보'!$AJ$35="Y","1 / Connected","0 / Not conn.")</f>
        <v>0 / Not conn.</v>
      </c>
      <c r="AL633" s="313" t="str">
        <f>IF('1_Drive및Motor정보'!$AJ$36="Y","1 / Connected","0 / Not conn.")</f>
        <v>0 / Not conn.</v>
      </c>
      <c r="AM633" s="313" t="str">
        <f>IF('1_Drive및Motor정보'!$AJ$37="Y","1 / Connected","0 / Not conn.")</f>
        <v>0 / Not conn.</v>
      </c>
      <c r="AN633" s="313" t="str">
        <f>IF('1_Drive및Motor정보'!$AJ$38="Y","1 / Connected","0 / Not conn.")</f>
        <v>0 / Not conn.</v>
      </c>
      <c r="AO633" s="313" t="str">
        <f>IF('1_Drive및Motor정보'!$AJ$39="Y","1 / Connected","0 / Not conn.")</f>
        <v>0 / Not conn.</v>
      </c>
      <c r="AP633" s="313" t="str">
        <f>IF('1_Drive및Motor정보'!$AJ$40="Y","1 / Connected","0 / Not conn.")</f>
        <v>0 / Not conn.</v>
      </c>
      <c r="AQ633" s="314" t="str">
        <f>IF('1_Drive및Motor정보'!$AJ$41="Y","1 / Connected","0 / Not conn.")</f>
        <v>0 / Not conn.</v>
      </c>
    </row>
    <row r="634" spans="2:43" ht="19.95" customHeight="1" thickBot="1" x14ac:dyDescent="0.45">
      <c r="B634" s="320">
        <v>631</v>
      </c>
      <c r="C634" s="321" t="s">
        <v>968</v>
      </c>
      <c r="D634" s="321" t="s">
        <v>969</v>
      </c>
      <c r="E634" s="322"/>
      <c r="F634" s="323"/>
      <c r="G634" s="339" t="s">
        <v>970</v>
      </c>
      <c r="H634" s="450"/>
      <c r="I634" s="371" t="s">
        <v>970</v>
      </c>
      <c r="J634" s="372" t="s">
        <v>970</v>
      </c>
      <c r="K634" s="372" t="s">
        <v>970</v>
      </c>
      <c r="L634" s="372" t="s">
        <v>970</v>
      </c>
      <c r="M634" s="372" t="s">
        <v>970</v>
      </c>
      <c r="N634" s="372" t="s">
        <v>970</v>
      </c>
      <c r="O634" s="372" t="s">
        <v>970</v>
      </c>
      <c r="P634" s="372" t="s">
        <v>970</v>
      </c>
      <c r="Q634" s="372" t="s">
        <v>970</v>
      </c>
      <c r="R634" s="372" t="s">
        <v>970</v>
      </c>
      <c r="S634" s="372" t="s">
        <v>970</v>
      </c>
      <c r="T634" s="372" t="s">
        <v>970</v>
      </c>
      <c r="U634" s="372" t="s">
        <v>970</v>
      </c>
      <c r="V634" s="372" t="s">
        <v>970</v>
      </c>
      <c r="W634" s="372" t="s">
        <v>970</v>
      </c>
      <c r="X634" s="372" t="s">
        <v>970</v>
      </c>
      <c r="Y634" s="372" t="s">
        <v>970</v>
      </c>
      <c r="Z634" s="372" t="s">
        <v>970</v>
      </c>
      <c r="AA634" s="372" t="s">
        <v>970</v>
      </c>
      <c r="AB634" s="372" t="s">
        <v>970</v>
      </c>
      <c r="AC634" s="372" t="s">
        <v>970</v>
      </c>
      <c r="AD634" s="372" t="s">
        <v>970</v>
      </c>
      <c r="AE634" s="372" t="s">
        <v>970</v>
      </c>
      <c r="AF634" s="372" t="s">
        <v>970</v>
      </c>
      <c r="AG634" s="372" t="s">
        <v>970</v>
      </c>
      <c r="AH634" s="372" t="s">
        <v>970</v>
      </c>
      <c r="AI634" s="372" t="s">
        <v>970</v>
      </c>
      <c r="AJ634" s="372" t="s">
        <v>970</v>
      </c>
      <c r="AK634" s="372" t="s">
        <v>970</v>
      </c>
      <c r="AL634" s="372" t="s">
        <v>970</v>
      </c>
      <c r="AM634" s="372" t="s">
        <v>970</v>
      </c>
      <c r="AN634" s="372" t="s">
        <v>970</v>
      </c>
      <c r="AO634" s="372" t="s">
        <v>970</v>
      </c>
      <c r="AP634" s="372" t="s">
        <v>970</v>
      </c>
      <c r="AQ634" s="373" t="s">
        <v>970</v>
      </c>
    </row>
    <row r="635" spans="2:43" ht="19.95" customHeight="1" thickBot="1" x14ac:dyDescent="0.45">
      <c r="B635" s="639" t="s">
        <v>2706</v>
      </c>
      <c r="C635" s="634"/>
      <c r="D635" s="634"/>
      <c r="E635" s="635"/>
      <c r="F635" s="635"/>
      <c r="G635" s="636"/>
      <c r="H635" s="637"/>
      <c r="I635" s="638"/>
      <c r="J635" s="638"/>
      <c r="K635" s="638"/>
      <c r="L635" s="638"/>
      <c r="M635" s="638"/>
      <c r="N635" s="638"/>
      <c r="O635" s="638"/>
      <c r="P635" s="638"/>
      <c r="Q635" s="638"/>
      <c r="R635" s="638"/>
      <c r="S635" s="638"/>
      <c r="T635" s="638"/>
      <c r="U635" s="638"/>
      <c r="V635" s="638"/>
      <c r="W635" s="638"/>
      <c r="X635" s="638"/>
      <c r="Y635" s="638"/>
      <c r="Z635" s="638"/>
      <c r="AA635" s="638"/>
      <c r="AB635" s="638"/>
      <c r="AC635" s="638"/>
      <c r="AD635" s="638"/>
      <c r="AE635" s="638"/>
      <c r="AF635" s="638"/>
      <c r="AG635" s="638"/>
      <c r="AH635" s="638"/>
      <c r="AI635" s="638"/>
      <c r="AJ635" s="638"/>
      <c r="AK635" s="638"/>
      <c r="AL635" s="638"/>
      <c r="AM635" s="638"/>
      <c r="AN635" s="638"/>
      <c r="AO635" s="638"/>
      <c r="AP635" s="638"/>
      <c r="AQ635" s="638"/>
    </row>
    <row r="636" spans="2:43" ht="19.95" customHeight="1" x14ac:dyDescent="0.4">
      <c r="B636" s="290">
        <v>632</v>
      </c>
      <c r="C636" s="291" t="s">
        <v>971</v>
      </c>
      <c r="D636" s="291" t="s">
        <v>972</v>
      </c>
      <c r="E636" s="292"/>
      <c r="F636" s="293"/>
      <c r="G636" s="665" t="s">
        <v>2710</v>
      </c>
      <c r="H636" s="338"/>
      <c r="I636" s="330" t="str">
        <f>'2_OPT카드설정(1)'!$Y$7</f>
        <v>3 / 0...10V</v>
      </c>
      <c r="J636" s="331" t="str">
        <f>'2_OPT카드설정(1)'!$Y$8</f>
        <v>3 / 0...10V</v>
      </c>
      <c r="K636" s="331" t="str">
        <f>'2_OPT카드설정(1)'!$Y$9</f>
        <v>3 / 0...10V</v>
      </c>
      <c r="L636" s="331" t="str">
        <f>'2_OPT카드설정(1)'!$Y$10</f>
        <v>3 / 0...10V</v>
      </c>
      <c r="M636" s="331" t="str">
        <f>'2_OPT카드설정(1)'!$Y$11</f>
        <v>3 / 0...10V</v>
      </c>
      <c r="N636" s="331" t="str">
        <f>'2_OPT카드설정(1)'!$Y$12</f>
        <v>3 / 0...10V</v>
      </c>
      <c r="O636" s="331" t="str">
        <f>'2_OPT카드설정(1)'!$Y$13</f>
        <v>3 / 0...10V</v>
      </c>
      <c r="P636" s="331" t="str">
        <f>'2_OPT카드설정(1)'!$Y$14</f>
        <v>3 / 0...10V</v>
      </c>
      <c r="Q636" s="331" t="str">
        <f>'2_OPT카드설정(1)'!$Y$15</f>
        <v>3 / 0...10V</v>
      </c>
      <c r="R636" s="331" t="str">
        <f>'2_OPT카드설정(1)'!$Y$16</f>
        <v>3 / 0...10V</v>
      </c>
      <c r="S636" s="331" t="str">
        <f>'2_OPT카드설정(1)'!$Y$17</f>
        <v>3 / 0...10V</v>
      </c>
      <c r="T636" s="331" t="str">
        <f>'2_OPT카드설정(1)'!$Y$18</f>
        <v>3 / 0...10V</v>
      </c>
      <c r="U636" s="331" t="str">
        <f>'2_OPT카드설정(1)'!$Y$19</f>
        <v>3 / 0...10V</v>
      </c>
      <c r="V636" s="331" t="str">
        <f>'2_OPT카드설정(1)'!$Y$20</f>
        <v>3 / 0...10V</v>
      </c>
      <c r="W636" s="331" t="str">
        <f>'2_OPT카드설정(1)'!$Y$21</f>
        <v>3 / 0...10V</v>
      </c>
      <c r="X636" s="331" t="str">
        <f>'2_OPT카드설정(1)'!$Y$22</f>
        <v>3 / 0...10V</v>
      </c>
      <c r="Y636" s="331" t="str">
        <f>'2_OPT카드설정(1)'!$Y$23</f>
        <v>3 / 0...10V</v>
      </c>
      <c r="Z636" s="331" t="str">
        <f>'2_OPT카드설정(1)'!$Y$24</f>
        <v>3 / 0...10V</v>
      </c>
      <c r="AA636" s="331" t="str">
        <f>'2_OPT카드설정(1)'!$Y$25</f>
        <v>3 / 0...10V</v>
      </c>
      <c r="AB636" s="331" t="str">
        <f>'2_OPT카드설정(1)'!$Y$26</f>
        <v>3 / 0...10V</v>
      </c>
      <c r="AC636" s="331" t="str">
        <f>'2_OPT카드설정(1)'!$Y$27</f>
        <v>3 / 0...10V</v>
      </c>
      <c r="AD636" s="331" t="str">
        <f>'2_OPT카드설정(1)'!$Y$28</f>
        <v>3 / 0...10V</v>
      </c>
      <c r="AE636" s="331" t="str">
        <f>'2_OPT카드설정(1)'!$Y$29</f>
        <v>3 / 0...10V</v>
      </c>
      <c r="AF636" s="331" t="str">
        <f>'2_OPT카드설정(1)'!$Y$30</f>
        <v>3 / 0...10V</v>
      </c>
      <c r="AG636" s="331" t="str">
        <f>'2_OPT카드설정(1)'!$Y$31</f>
        <v>3 / 0...10V</v>
      </c>
      <c r="AH636" s="331" t="str">
        <f>'2_OPT카드설정(1)'!$Y$32</f>
        <v>3 / 0...10V</v>
      </c>
      <c r="AI636" s="331" t="str">
        <f>'2_OPT카드설정(1)'!$Y$33</f>
        <v>3 / 0...10V</v>
      </c>
      <c r="AJ636" s="331" t="str">
        <f>'2_OPT카드설정(1)'!$Y$34</f>
        <v>3 / 0...10V</v>
      </c>
      <c r="AK636" s="331" t="str">
        <f>'2_OPT카드설정(1)'!$Y$35</f>
        <v>3 / 0...10V</v>
      </c>
      <c r="AL636" s="331" t="str">
        <f>'2_OPT카드설정(1)'!$Y$36</f>
        <v>3 / 0...10V</v>
      </c>
      <c r="AM636" s="331" t="str">
        <f>'2_OPT카드설정(1)'!$Y$37</f>
        <v>3 / 0...10V</v>
      </c>
      <c r="AN636" s="331" t="str">
        <f>'2_OPT카드설정(1)'!$Y$38</f>
        <v>3 / 0...10V</v>
      </c>
      <c r="AO636" s="331" t="str">
        <f>'2_OPT카드설정(1)'!$Y$39</f>
        <v>3 / 0...10V</v>
      </c>
      <c r="AP636" s="331" t="str">
        <f>'2_OPT카드설정(1)'!$Y$40</f>
        <v>3 / 0...10V</v>
      </c>
      <c r="AQ636" s="332" t="str">
        <f>'2_OPT카드설정(1)'!$Y$41</f>
        <v>3 / 0...10V</v>
      </c>
    </row>
    <row r="637" spans="2:43" ht="19.95" customHeight="1" x14ac:dyDescent="0.4">
      <c r="B637" s="296">
        <v>633</v>
      </c>
      <c r="C637" s="297" t="s">
        <v>974</v>
      </c>
      <c r="D637" s="297" t="s">
        <v>975</v>
      </c>
      <c r="E637" s="298"/>
      <c r="F637" s="299"/>
      <c r="G637" s="666" t="s">
        <v>976</v>
      </c>
      <c r="H637" s="334"/>
      <c r="I637" s="312" t="str">
        <f>'2_OPT카드설정(1)'!$Z$7</f>
        <v>2 / 4...20mA</v>
      </c>
      <c r="J637" s="313" t="str">
        <f>'2_OPT카드설정(1)'!$Z$8</f>
        <v>2 / 4...20mA</v>
      </c>
      <c r="K637" s="313" t="str">
        <f>'2_OPT카드설정(1)'!$Z$9</f>
        <v>2 / 4...20mA</v>
      </c>
      <c r="L637" s="313" t="str">
        <f>'2_OPT카드설정(1)'!$Z$10</f>
        <v>2 / 4...20mA</v>
      </c>
      <c r="M637" s="313" t="str">
        <f>'2_OPT카드설정(1)'!$Z$11</f>
        <v>2 / 4...20mA</v>
      </c>
      <c r="N637" s="313" t="str">
        <f>'2_OPT카드설정(1)'!$Z$12</f>
        <v>2 / 4...20mA</v>
      </c>
      <c r="O637" s="313" t="str">
        <f>'2_OPT카드설정(1)'!$Z$13</f>
        <v>2 / 4...20mA</v>
      </c>
      <c r="P637" s="313" t="str">
        <f>'2_OPT카드설정(1)'!$Z$14</f>
        <v>2 / 4...20mA</v>
      </c>
      <c r="Q637" s="313" t="str">
        <f>'2_OPT카드설정(1)'!$Z$15</f>
        <v>2 / 4...20mA</v>
      </c>
      <c r="R637" s="313" t="str">
        <f>'2_OPT카드설정(1)'!$Z$16</f>
        <v>2 / 4...20mA</v>
      </c>
      <c r="S637" s="313" t="str">
        <f>'2_OPT카드설정(1)'!$Z$17</f>
        <v>2 / 4...20mA</v>
      </c>
      <c r="T637" s="313" t="str">
        <f>'2_OPT카드설정(1)'!$Z$18</f>
        <v>2 / 4...20mA</v>
      </c>
      <c r="U637" s="313" t="str">
        <f>'2_OPT카드설정(1)'!$Z$19</f>
        <v>2 / 4...20mA</v>
      </c>
      <c r="V637" s="313" t="str">
        <f>'2_OPT카드설정(1)'!$Z$20</f>
        <v>2 / 4...20mA</v>
      </c>
      <c r="W637" s="313" t="str">
        <f>'2_OPT카드설정(1)'!$Z$21</f>
        <v>2 / 4...20mA</v>
      </c>
      <c r="X637" s="313" t="str">
        <f>'2_OPT카드설정(1)'!$Z$22</f>
        <v>2 / 4...20mA</v>
      </c>
      <c r="Y637" s="313" t="str">
        <f>'2_OPT카드설정(1)'!$Z$23</f>
        <v>2 / 4...20mA</v>
      </c>
      <c r="Z637" s="313" t="str">
        <f>'2_OPT카드설정(1)'!$Z$24</f>
        <v>2 / 4...20mA</v>
      </c>
      <c r="AA637" s="313" t="str">
        <f>'2_OPT카드설정(1)'!$Z$25</f>
        <v>2 / 4...20mA</v>
      </c>
      <c r="AB637" s="313" t="str">
        <f>'2_OPT카드설정(1)'!$Z$26</f>
        <v>2 / 4...20mA</v>
      </c>
      <c r="AC637" s="313" t="str">
        <f>'2_OPT카드설정(1)'!$Z$27</f>
        <v>2 / 4...20mA</v>
      </c>
      <c r="AD637" s="313" t="str">
        <f>'2_OPT카드설정(1)'!$Z$28</f>
        <v>2 / 4...20mA</v>
      </c>
      <c r="AE637" s="313" t="str">
        <f>'2_OPT카드설정(1)'!$Z$29</f>
        <v>2 / 4...20mA</v>
      </c>
      <c r="AF637" s="313" t="str">
        <f>'2_OPT카드설정(1)'!$Z$30</f>
        <v>2 / 4...20mA</v>
      </c>
      <c r="AG637" s="313" t="str">
        <f>'2_OPT카드설정(1)'!$Z$31</f>
        <v>2 / 4...20mA</v>
      </c>
      <c r="AH637" s="313" t="str">
        <f>'2_OPT카드설정(1)'!$Z$32</f>
        <v>2 / 4...20mA</v>
      </c>
      <c r="AI637" s="313" t="str">
        <f>'2_OPT카드설정(1)'!$Z$33</f>
        <v>2 / 4...20mA</v>
      </c>
      <c r="AJ637" s="313" t="str">
        <f>'2_OPT카드설정(1)'!$Z$34</f>
        <v>2 / 4...20mA</v>
      </c>
      <c r="AK637" s="313" t="str">
        <f>'2_OPT카드설정(1)'!$Z$35</f>
        <v>2 / 4...20mA</v>
      </c>
      <c r="AL637" s="313" t="str">
        <f>'2_OPT카드설정(1)'!$Z$36</f>
        <v>2 / 4...20mA</v>
      </c>
      <c r="AM637" s="313" t="str">
        <f>'2_OPT카드설정(1)'!$Z$37</f>
        <v>2 / 4...20mA</v>
      </c>
      <c r="AN637" s="313" t="str">
        <f>'2_OPT카드설정(1)'!$Z$38</f>
        <v>2 / 4...20mA</v>
      </c>
      <c r="AO637" s="313" t="str">
        <f>'2_OPT카드설정(1)'!$Z$39</f>
        <v>2 / 4...20mA</v>
      </c>
      <c r="AP637" s="313" t="str">
        <f>'2_OPT카드설정(1)'!$Z$40</f>
        <v>2 / 4...20mA</v>
      </c>
      <c r="AQ637" s="314" t="str">
        <f>'2_OPT카드설정(1)'!$Z$41</f>
        <v>2 / 4...20mA</v>
      </c>
    </row>
    <row r="638" spans="2:43" ht="19.95" customHeight="1" thickBot="1" x14ac:dyDescent="0.45">
      <c r="B638" s="320">
        <v>634</v>
      </c>
      <c r="C638" s="321" t="s">
        <v>977</v>
      </c>
      <c r="D638" s="321" t="s">
        <v>978</v>
      </c>
      <c r="E638" s="322"/>
      <c r="F638" s="323"/>
      <c r="G638" s="667" t="s">
        <v>976</v>
      </c>
      <c r="H638" s="340"/>
      <c r="I638" s="619" t="str">
        <f>'2_OPT카드설정(1)'!$AA$7</f>
        <v>1 / 0...20mA</v>
      </c>
      <c r="J638" s="620" t="str">
        <f>'2_OPT카드설정(1)'!$AA$8</f>
        <v>1 / 0...20mA</v>
      </c>
      <c r="K638" s="620" t="str">
        <f>'2_OPT카드설정(1)'!$AA$9</f>
        <v>1 / 0...20mA</v>
      </c>
      <c r="L638" s="620" t="str">
        <f>'2_OPT카드설정(1)'!$AA$10</f>
        <v>1 / 0...20mA</v>
      </c>
      <c r="M638" s="620" t="str">
        <f>'2_OPT카드설정(1)'!$AA$11</f>
        <v>1 / 0...20mA</v>
      </c>
      <c r="N638" s="620" t="str">
        <f>'2_OPT카드설정(1)'!$AA$12</f>
        <v>1 / 0...20mA</v>
      </c>
      <c r="O638" s="620" t="str">
        <f>'2_OPT카드설정(1)'!$AA$13</f>
        <v>1 / 0...20mA</v>
      </c>
      <c r="P638" s="620" t="str">
        <f>'2_OPT카드설정(1)'!$AA$14</f>
        <v>1 / 0...20mA</v>
      </c>
      <c r="Q638" s="620" t="str">
        <f>'2_OPT카드설정(1)'!$AA$15</f>
        <v>1 / 0...20mA</v>
      </c>
      <c r="R638" s="620" t="str">
        <f>'2_OPT카드설정(1)'!$AA$16</f>
        <v>1 / 0...20mA</v>
      </c>
      <c r="S638" s="620" t="str">
        <f>'2_OPT카드설정(1)'!$AA$17</f>
        <v>1 / 0...20mA</v>
      </c>
      <c r="T638" s="620" t="str">
        <f>'2_OPT카드설정(1)'!$AA$18</f>
        <v>1 / 0...20mA</v>
      </c>
      <c r="U638" s="620" t="str">
        <f>'2_OPT카드설정(1)'!$AA$19</f>
        <v>1 / 0...20mA</v>
      </c>
      <c r="V638" s="620" t="str">
        <f>'2_OPT카드설정(1)'!$AA$20</f>
        <v>1 / 0...20mA</v>
      </c>
      <c r="W638" s="620" t="str">
        <f>'2_OPT카드설정(1)'!$AA$21</f>
        <v>1 / 0...20mA</v>
      </c>
      <c r="X638" s="620" t="str">
        <f>'2_OPT카드설정(1)'!$AA$22</f>
        <v>1 / 0...20mA</v>
      </c>
      <c r="Y638" s="620" t="str">
        <f>'2_OPT카드설정(1)'!$AA$23</f>
        <v>1 / 0...20mA</v>
      </c>
      <c r="Z638" s="620" t="str">
        <f>'2_OPT카드설정(1)'!$AA$24</f>
        <v>1 / 0...20mA</v>
      </c>
      <c r="AA638" s="620" t="str">
        <f>'2_OPT카드설정(1)'!$AA$25</f>
        <v>1 / 0...20mA</v>
      </c>
      <c r="AB638" s="620" t="str">
        <f>'2_OPT카드설정(1)'!$AA$26</f>
        <v>1 / 0...20mA</v>
      </c>
      <c r="AC638" s="620" t="str">
        <f>'2_OPT카드설정(1)'!$AA$27</f>
        <v>1 / 0...20mA</v>
      </c>
      <c r="AD638" s="620" t="str">
        <f>'2_OPT카드설정(1)'!$AA$28</f>
        <v>1 / 0...20mA</v>
      </c>
      <c r="AE638" s="620" t="str">
        <f>'2_OPT카드설정(1)'!$AA$29</f>
        <v>1 / 0...20mA</v>
      </c>
      <c r="AF638" s="620" t="str">
        <f>'2_OPT카드설정(1)'!$AA$30</f>
        <v>1 / 0...20mA</v>
      </c>
      <c r="AG638" s="620" t="str">
        <f>'2_OPT카드설정(1)'!$AA$31</f>
        <v>1 / 0...20mA</v>
      </c>
      <c r="AH638" s="620" t="str">
        <f>'2_OPT카드설정(1)'!$AA$32</f>
        <v>1 / 0...20mA</v>
      </c>
      <c r="AI638" s="620" t="str">
        <f>'2_OPT카드설정(1)'!$AA$33</f>
        <v>1 / 0...20mA</v>
      </c>
      <c r="AJ638" s="620" t="str">
        <f>'2_OPT카드설정(1)'!$AA$34</f>
        <v>1 / 0...20mA</v>
      </c>
      <c r="AK638" s="620" t="str">
        <f>'2_OPT카드설정(1)'!$AA$35</f>
        <v>1 / 0...20mA</v>
      </c>
      <c r="AL638" s="620" t="str">
        <f>'2_OPT카드설정(1)'!$AA$36</f>
        <v>1 / 0...20mA</v>
      </c>
      <c r="AM638" s="620" t="str">
        <f>'2_OPT카드설정(1)'!$AA$37</f>
        <v>1 / 0...20mA</v>
      </c>
      <c r="AN638" s="620" t="str">
        <f>'2_OPT카드설정(1)'!$AA$38</f>
        <v>1 / 0...20mA</v>
      </c>
      <c r="AO638" s="620" t="str">
        <f>'2_OPT카드설정(1)'!$AA$39</f>
        <v>1 / 0...20mA</v>
      </c>
      <c r="AP638" s="620" t="str">
        <f>'2_OPT카드설정(1)'!$AA$40</f>
        <v>1 / 0...20mA</v>
      </c>
      <c r="AQ638" s="621" t="str">
        <f>'2_OPT카드설정(1)'!$AA$41</f>
        <v>1 / 0...20mA</v>
      </c>
    </row>
    <row r="639" spans="2:43" ht="19.95" customHeight="1" thickBot="1" x14ac:dyDescent="0.45">
      <c r="B639" s="639" t="s">
        <v>2721</v>
      </c>
      <c r="C639" s="634"/>
      <c r="D639" s="634"/>
      <c r="E639" s="635"/>
      <c r="F639" s="635"/>
      <c r="G639" s="636"/>
      <c r="H639" s="637"/>
      <c r="I639" s="638"/>
      <c r="J639" s="638"/>
      <c r="K639" s="638"/>
      <c r="L639" s="638"/>
      <c r="M639" s="638"/>
      <c r="N639" s="638"/>
      <c r="O639" s="638"/>
      <c r="P639" s="638"/>
      <c r="Q639" s="638"/>
      <c r="R639" s="638"/>
      <c r="S639" s="638"/>
      <c r="T639" s="638"/>
      <c r="U639" s="638"/>
      <c r="V639" s="638"/>
      <c r="W639" s="638"/>
      <c r="X639" s="638"/>
      <c r="Y639" s="638"/>
      <c r="Z639" s="638"/>
      <c r="AA639" s="638"/>
      <c r="AB639" s="638"/>
      <c r="AC639" s="638"/>
      <c r="AD639" s="638"/>
      <c r="AE639" s="638"/>
      <c r="AF639" s="638"/>
      <c r="AG639" s="638"/>
      <c r="AH639" s="638"/>
      <c r="AI639" s="638"/>
      <c r="AJ639" s="638"/>
      <c r="AK639" s="638"/>
      <c r="AL639" s="638"/>
      <c r="AM639" s="638"/>
      <c r="AN639" s="638"/>
      <c r="AO639" s="638"/>
      <c r="AP639" s="638"/>
      <c r="AQ639" s="638"/>
    </row>
    <row r="640" spans="2:43" ht="19.95" customHeight="1" x14ac:dyDescent="0.4">
      <c r="B640" s="290">
        <v>635</v>
      </c>
      <c r="C640" s="291" t="s">
        <v>2717</v>
      </c>
      <c r="D640" s="291" t="s">
        <v>2722</v>
      </c>
      <c r="E640" s="292"/>
      <c r="F640" s="293"/>
      <c r="G640" s="669">
        <v>1024</v>
      </c>
      <c r="H640" s="555"/>
      <c r="I640" s="670">
        <f>IF('1_Drive및Motor정보'!$AI$7=0,1024, '1_Drive및Motor정보'!$AI$7)</f>
        <v>1024</v>
      </c>
      <c r="J640" s="671">
        <f>IF('1_Drive및Motor정보'!$AI$8=0,1024, '1_Drive및Motor정보'!$AI$8)</f>
        <v>1024</v>
      </c>
      <c r="K640" s="671">
        <f>IF('1_Drive및Motor정보'!$AI$9=0,1024, '1_Drive및Motor정보'!$AI$9)</f>
        <v>1024</v>
      </c>
      <c r="L640" s="671">
        <f>IF('1_Drive및Motor정보'!$AI$10=0,1024, '1_Drive및Motor정보'!$AI$10)</f>
        <v>1024</v>
      </c>
      <c r="M640" s="671">
        <f>IF('1_Drive및Motor정보'!$AI$11=0,1024, '1_Drive및Motor정보'!$AI$11)</f>
        <v>1024</v>
      </c>
      <c r="N640" s="671">
        <f>IF('1_Drive및Motor정보'!$AI$12=0,1024, '1_Drive및Motor정보'!$AI$12)</f>
        <v>1024</v>
      </c>
      <c r="O640" s="671">
        <f>IF('1_Drive및Motor정보'!$AI$13=0,1024, '1_Drive및Motor정보'!$AI$13)</f>
        <v>1024</v>
      </c>
      <c r="P640" s="671">
        <f>IF('1_Drive및Motor정보'!$AI$14=0,1024, '1_Drive및Motor정보'!$AI$14)</f>
        <v>1024</v>
      </c>
      <c r="Q640" s="671">
        <f>IF('1_Drive및Motor정보'!$AI$15=0,1024, '1_Drive및Motor정보'!$AI$15)</f>
        <v>1024</v>
      </c>
      <c r="R640" s="671">
        <f>IF('1_Drive및Motor정보'!$AI$16=0,1024, '1_Drive및Motor정보'!$AI$16)</f>
        <v>1024</v>
      </c>
      <c r="S640" s="671">
        <f>IF('1_Drive및Motor정보'!$AI$17=0,1024, '1_Drive및Motor정보'!$AI$17)</f>
        <v>1024</v>
      </c>
      <c r="T640" s="671">
        <f>IF('1_Drive및Motor정보'!$AI$18=0,1024, '1_Drive및Motor정보'!$AI$18)</f>
        <v>1024</v>
      </c>
      <c r="U640" s="671">
        <f>IF('1_Drive및Motor정보'!$AI$19=0,1024, '1_Drive및Motor정보'!$AI$19)</f>
        <v>1024</v>
      </c>
      <c r="V640" s="671">
        <f>IF('1_Drive및Motor정보'!$AI$20=0,1024, '1_Drive및Motor정보'!$AI$20)</f>
        <v>1024</v>
      </c>
      <c r="W640" s="671">
        <f>IF('1_Drive및Motor정보'!$AI$21=0,1024, '1_Drive및Motor정보'!$AI$21)</f>
        <v>1024</v>
      </c>
      <c r="X640" s="671">
        <f>IF('1_Drive및Motor정보'!$AI$22=0,1024, '1_Drive및Motor정보'!$AI$22)</f>
        <v>1024</v>
      </c>
      <c r="Y640" s="671">
        <f>IF('1_Drive및Motor정보'!$AI$23=0,1024, '1_Drive및Motor정보'!$AI$23)</f>
        <v>1024</v>
      </c>
      <c r="Z640" s="671">
        <f>IF('1_Drive및Motor정보'!$AI$24=0,1024, '1_Drive및Motor정보'!$AI$24)</f>
        <v>1024</v>
      </c>
      <c r="AA640" s="671">
        <f>IF('1_Drive및Motor정보'!$AI$25=0,1024, '1_Drive및Motor정보'!$AI$25)</f>
        <v>1024</v>
      </c>
      <c r="AB640" s="671">
        <f>IF('1_Drive및Motor정보'!$AI$26=0,1024, '1_Drive및Motor정보'!$AI$26)</f>
        <v>1024</v>
      </c>
      <c r="AC640" s="671">
        <f>IF('1_Drive및Motor정보'!$AI$27=0,1024, '1_Drive및Motor정보'!$AI$27)</f>
        <v>1024</v>
      </c>
      <c r="AD640" s="671">
        <f>IF('1_Drive및Motor정보'!$AI$28=0,1024, '1_Drive및Motor정보'!$AI$28)</f>
        <v>1024</v>
      </c>
      <c r="AE640" s="671">
        <f>IF('1_Drive및Motor정보'!$AI$29=0,1024, '1_Drive및Motor정보'!$AI$29)</f>
        <v>1024</v>
      </c>
      <c r="AF640" s="671">
        <f>IF('1_Drive및Motor정보'!$AI$30=0,1024, '1_Drive및Motor정보'!$AI$30)</f>
        <v>1024</v>
      </c>
      <c r="AG640" s="671">
        <f>IF('1_Drive및Motor정보'!$AI$31=0,1024, '1_Drive및Motor정보'!$AI$31)</f>
        <v>1024</v>
      </c>
      <c r="AH640" s="671">
        <f>IF('1_Drive및Motor정보'!$AI$32=0,1024, '1_Drive및Motor정보'!$AI$32)</f>
        <v>1024</v>
      </c>
      <c r="AI640" s="671">
        <f>IF('1_Drive및Motor정보'!$AI$33=0,1024, '1_Drive및Motor정보'!$AI$33)</f>
        <v>1024</v>
      </c>
      <c r="AJ640" s="671">
        <f>IF('1_Drive및Motor정보'!$AI$34=0,1024, '1_Drive및Motor정보'!$AI$34)</f>
        <v>1024</v>
      </c>
      <c r="AK640" s="671">
        <f>IF('1_Drive및Motor정보'!$AI$35=0,1024, '1_Drive및Motor정보'!$AI$35)</f>
        <v>1024</v>
      </c>
      <c r="AL640" s="671">
        <f>IF('1_Drive및Motor정보'!$AI$36=0,1024, '1_Drive및Motor정보'!$AI$36)</f>
        <v>1024</v>
      </c>
      <c r="AM640" s="671">
        <f>IF('1_Drive및Motor정보'!$AI$37=0,1024, '1_Drive및Motor정보'!$AI$37)</f>
        <v>1024</v>
      </c>
      <c r="AN640" s="671">
        <f>IF('1_Drive및Motor정보'!$AI$38=0,1024, '1_Drive및Motor정보'!$AI$38)</f>
        <v>1024</v>
      </c>
      <c r="AO640" s="671">
        <f>IF('1_Drive및Motor정보'!$AI$39=0,1024, '1_Drive및Motor정보'!$AI$39)</f>
        <v>1024</v>
      </c>
      <c r="AP640" s="671">
        <f>IF('1_Drive및Motor정보'!$AI$40=0,1024, '1_Drive및Motor정보'!$AI$40)</f>
        <v>1024</v>
      </c>
      <c r="AQ640" s="672">
        <f>IF('1_Drive및Motor정보'!$AI$41=0,1024, '1_Drive및Motor정보'!$AI$41)</f>
        <v>1024</v>
      </c>
    </row>
    <row r="641" spans="2:43" ht="19.95" customHeight="1" x14ac:dyDescent="0.4">
      <c r="B641" s="296">
        <v>636</v>
      </c>
      <c r="C641" s="297" t="s">
        <v>2718</v>
      </c>
      <c r="D641" s="297" t="s">
        <v>2723</v>
      </c>
      <c r="E641" s="298"/>
      <c r="F641" s="299"/>
      <c r="G641" s="633" t="s">
        <v>2726</v>
      </c>
      <c r="H641" s="334" t="s">
        <v>2731</v>
      </c>
      <c r="I641" s="368" t="s">
        <v>239</v>
      </c>
      <c r="J641" s="369" t="s">
        <v>239</v>
      </c>
      <c r="K641" s="369" t="s">
        <v>239</v>
      </c>
      <c r="L641" s="369" t="s">
        <v>239</v>
      </c>
      <c r="M641" s="369" t="s">
        <v>239</v>
      </c>
      <c r="N641" s="369" t="s">
        <v>239</v>
      </c>
      <c r="O641" s="369" t="s">
        <v>239</v>
      </c>
      <c r="P641" s="369" t="s">
        <v>239</v>
      </c>
      <c r="Q641" s="369" t="s">
        <v>239</v>
      </c>
      <c r="R641" s="369" t="s">
        <v>239</v>
      </c>
      <c r="S641" s="369" t="s">
        <v>239</v>
      </c>
      <c r="T641" s="369" t="s">
        <v>239</v>
      </c>
      <c r="U641" s="369" t="s">
        <v>239</v>
      </c>
      <c r="V641" s="369" t="s">
        <v>239</v>
      </c>
      <c r="W641" s="369" t="s">
        <v>239</v>
      </c>
      <c r="X641" s="369" t="s">
        <v>239</v>
      </c>
      <c r="Y641" s="369" t="s">
        <v>239</v>
      </c>
      <c r="Z641" s="369" t="s">
        <v>239</v>
      </c>
      <c r="AA641" s="369" t="s">
        <v>239</v>
      </c>
      <c r="AB641" s="369" t="s">
        <v>239</v>
      </c>
      <c r="AC641" s="369" t="s">
        <v>239</v>
      </c>
      <c r="AD641" s="369" t="s">
        <v>239</v>
      </c>
      <c r="AE641" s="369" t="s">
        <v>239</v>
      </c>
      <c r="AF641" s="369" t="s">
        <v>239</v>
      </c>
      <c r="AG641" s="369" t="s">
        <v>239</v>
      </c>
      <c r="AH641" s="369" t="s">
        <v>239</v>
      </c>
      <c r="AI641" s="369" t="s">
        <v>239</v>
      </c>
      <c r="AJ641" s="369" t="s">
        <v>239</v>
      </c>
      <c r="AK641" s="369" t="s">
        <v>239</v>
      </c>
      <c r="AL641" s="369" t="s">
        <v>239</v>
      </c>
      <c r="AM641" s="369" t="s">
        <v>239</v>
      </c>
      <c r="AN641" s="369" t="s">
        <v>239</v>
      </c>
      <c r="AO641" s="369" t="s">
        <v>239</v>
      </c>
      <c r="AP641" s="369" t="s">
        <v>239</v>
      </c>
      <c r="AQ641" s="370" t="s">
        <v>239</v>
      </c>
    </row>
    <row r="642" spans="2:43" ht="19.95" customHeight="1" x14ac:dyDescent="0.4">
      <c r="B642" s="296">
        <v>637</v>
      </c>
      <c r="C642" s="297" t="s">
        <v>2719</v>
      </c>
      <c r="D642" s="297" t="s">
        <v>2724</v>
      </c>
      <c r="E642" s="298"/>
      <c r="F642" s="299"/>
      <c r="G642" s="633" t="s">
        <v>2728</v>
      </c>
      <c r="H642" s="334"/>
      <c r="I642" s="368" t="s">
        <v>2727</v>
      </c>
      <c r="J642" s="369" t="s">
        <v>2727</v>
      </c>
      <c r="K642" s="369" t="s">
        <v>2727</v>
      </c>
      <c r="L642" s="369" t="s">
        <v>2727</v>
      </c>
      <c r="M642" s="369" t="s">
        <v>2727</v>
      </c>
      <c r="N642" s="369" t="s">
        <v>2727</v>
      </c>
      <c r="O642" s="369" t="s">
        <v>2727</v>
      </c>
      <c r="P642" s="369" t="s">
        <v>2727</v>
      </c>
      <c r="Q642" s="369" t="s">
        <v>2727</v>
      </c>
      <c r="R642" s="369" t="s">
        <v>2727</v>
      </c>
      <c r="S642" s="369" t="s">
        <v>2727</v>
      </c>
      <c r="T642" s="369" t="s">
        <v>2727</v>
      </c>
      <c r="U642" s="369" t="s">
        <v>2727</v>
      </c>
      <c r="V642" s="369" t="s">
        <v>2727</v>
      </c>
      <c r="W642" s="369" t="s">
        <v>2727</v>
      </c>
      <c r="X642" s="369" t="s">
        <v>2727</v>
      </c>
      <c r="Y642" s="369" t="s">
        <v>2727</v>
      </c>
      <c r="Z642" s="369" t="s">
        <v>2727</v>
      </c>
      <c r="AA642" s="369" t="s">
        <v>2727</v>
      </c>
      <c r="AB642" s="369" t="s">
        <v>2727</v>
      </c>
      <c r="AC642" s="369" t="s">
        <v>2727</v>
      </c>
      <c r="AD642" s="369" t="s">
        <v>2727</v>
      </c>
      <c r="AE642" s="369" t="s">
        <v>2727</v>
      </c>
      <c r="AF642" s="369" t="s">
        <v>2727</v>
      </c>
      <c r="AG642" s="369" t="s">
        <v>2727</v>
      </c>
      <c r="AH642" s="369" t="s">
        <v>2727</v>
      </c>
      <c r="AI642" s="369" t="s">
        <v>2727</v>
      </c>
      <c r="AJ642" s="369" t="s">
        <v>2727</v>
      </c>
      <c r="AK642" s="369" t="s">
        <v>2727</v>
      </c>
      <c r="AL642" s="369" t="s">
        <v>2727</v>
      </c>
      <c r="AM642" s="369" t="s">
        <v>2727</v>
      </c>
      <c r="AN642" s="369" t="s">
        <v>2727</v>
      </c>
      <c r="AO642" s="369" t="s">
        <v>2727</v>
      </c>
      <c r="AP642" s="369" t="s">
        <v>2727</v>
      </c>
      <c r="AQ642" s="370" t="s">
        <v>2727</v>
      </c>
    </row>
    <row r="643" spans="2:43" ht="19.95" customHeight="1" thickBot="1" x14ac:dyDescent="0.45">
      <c r="B643" s="320">
        <v>638</v>
      </c>
      <c r="C643" s="321" t="s">
        <v>2720</v>
      </c>
      <c r="D643" s="321" t="s">
        <v>2725</v>
      </c>
      <c r="E643" s="322"/>
      <c r="F643" s="323"/>
      <c r="G643" s="668" t="s">
        <v>2730</v>
      </c>
      <c r="H643" s="340"/>
      <c r="I643" s="676" t="s">
        <v>2729</v>
      </c>
      <c r="J643" s="677" t="s">
        <v>2729</v>
      </c>
      <c r="K643" s="677" t="s">
        <v>2729</v>
      </c>
      <c r="L643" s="677" t="s">
        <v>2729</v>
      </c>
      <c r="M643" s="677" t="s">
        <v>2729</v>
      </c>
      <c r="N643" s="677" t="s">
        <v>2729</v>
      </c>
      <c r="O643" s="677" t="s">
        <v>2729</v>
      </c>
      <c r="P643" s="677" t="s">
        <v>2729</v>
      </c>
      <c r="Q643" s="677" t="s">
        <v>2729</v>
      </c>
      <c r="R643" s="677" t="s">
        <v>2729</v>
      </c>
      <c r="S643" s="677" t="s">
        <v>2729</v>
      </c>
      <c r="T643" s="677" t="s">
        <v>2729</v>
      </c>
      <c r="U643" s="677" t="s">
        <v>2729</v>
      </c>
      <c r="V643" s="677" t="s">
        <v>2729</v>
      </c>
      <c r="W643" s="677" t="s">
        <v>2729</v>
      </c>
      <c r="X643" s="677" t="s">
        <v>2729</v>
      </c>
      <c r="Y643" s="677" t="s">
        <v>2729</v>
      </c>
      <c r="Z643" s="677" t="s">
        <v>2729</v>
      </c>
      <c r="AA643" s="677" t="s">
        <v>2729</v>
      </c>
      <c r="AB643" s="677" t="s">
        <v>2729</v>
      </c>
      <c r="AC643" s="677" t="s">
        <v>2729</v>
      </c>
      <c r="AD643" s="677" t="s">
        <v>2729</v>
      </c>
      <c r="AE643" s="677" t="s">
        <v>2729</v>
      </c>
      <c r="AF643" s="677" t="s">
        <v>2729</v>
      </c>
      <c r="AG643" s="677" t="s">
        <v>2729</v>
      </c>
      <c r="AH643" s="677" t="s">
        <v>2729</v>
      </c>
      <c r="AI643" s="677" t="s">
        <v>2729</v>
      </c>
      <c r="AJ643" s="677" t="s">
        <v>2729</v>
      </c>
      <c r="AK643" s="677" t="s">
        <v>2729</v>
      </c>
      <c r="AL643" s="677" t="s">
        <v>2729</v>
      </c>
      <c r="AM643" s="677" t="s">
        <v>2729</v>
      </c>
      <c r="AN643" s="677" t="s">
        <v>2729</v>
      </c>
      <c r="AO643" s="677" t="s">
        <v>2729</v>
      </c>
      <c r="AP643" s="677" t="s">
        <v>2729</v>
      </c>
      <c r="AQ643" s="678" t="s">
        <v>2729</v>
      </c>
    </row>
    <row r="644" spans="2:43" ht="19.95" customHeight="1" thickBot="1" x14ac:dyDescent="0.45">
      <c r="B644" s="639" t="s">
        <v>2736</v>
      </c>
      <c r="C644" s="634"/>
      <c r="D644" s="634"/>
      <c r="E644" s="635"/>
      <c r="F644" s="635"/>
      <c r="G644" s="636"/>
      <c r="H644" s="637"/>
      <c r="I644" s="638"/>
      <c r="J644" s="638"/>
      <c r="K644" s="638"/>
      <c r="L644" s="638"/>
      <c r="M644" s="638"/>
      <c r="N644" s="638"/>
      <c r="O644" s="638"/>
      <c r="P644" s="638"/>
      <c r="Q644" s="638"/>
      <c r="R644" s="638"/>
      <c r="S644" s="638"/>
      <c r="T644" s="638"/>
      <c r="U644" s="638"/>
      <c r="V644" s="638"/>
      <c r="W644" s="638"/>
      <c r="X644" s="638"/>
      <c r="Y644" s="638"/>
      <c r="Z644" s="638"/>
      <c r="AA644" s="638"/>
      <c r="AB644" s="638"/>
      <c r="AC644" s="638"/>
      <c r="AD644" s="638"/>
      <c r="AE644" s="638"/>
      <c r="AF644" s="638"/>
      <c r="AG644" s="638"/>
      <c r="AH644" s="638"/>
      <c r="AI644" s="638"/>
      <c r="AJ644" s="638"/>
      <c r="AK644" s="638"/>
      <c r="AL644" s="638"/>
      <c r="AM644" s="638"/>
      <c r="AN644" s="638"/>
      <c r="AO644" s="638"/>
      <c r="AP644" s="638"/>
      <c r="AQ644" s="638"/>
    </row>
    <row r="645" spans="2:43" ht="19.95" customHeight="1" x14ac:dyDescent="0.4">
      <c r="B645" s="290">
        <v>639</v>
      </c>
      <c r="C645" s="291" t="s">
        <v>1970</v>
      </c>
      <c r="D645" s="291" t="s">
        <v>979</v>
      </c>
      <c r="E645" s="292"/>
      <c r="F645" s="293"/>
      <c r="G645" s="396" t="s">
        <v>2737</v>
      </c>
      <c r="H645" s="512"/>
      <c r="I645" s="330" t="str">
        <f>IF('2_OPT카드설정(2)'!$F$7=0, "0 / None", '2_OPT카드설정(2)'!$F$7)</f>
        <v>0 / None</v>
      </c>
      <c r="J645" s="331" t="str">
        <f>IF('2_OPT카드설정(2)'!$F$8=0, "0 / None", '2_OPT카드설정(2)'!$F$8)</f>
        <v>0 / None</v>
      </c>
      <c r="K645" s="331" t="str">
        <f>IF('2_OPT카드설정(2)'!$F$9=0, "0 / None", '2_OPT카드설정(2)'!$F$9)</f>
        <v>0 / None</v>
      </c>
      <c r="L645" s="331" t="str">
        <f>IF('2_OPT카드설정(2)'!$F$10=0, "0 / None", '2_OPT카드설정(2)'!$F$10)</f>
        <v>0 / None</v>
      </c>
      <c r="M645" s="331" t="str">
        <f>IF('2_OPT카드설정(2)'!$F$11=0, "0 / None", '2_OPT카드설정(2)'!$F$11)</f>
        <v>0 / None</v>
      </c>
      <c r="N645" s="331" t="str">
        <f>IF('2_OPT카드설정(2)'!$F$12=0, "0 / None", '2_OPT카드설정(2)'!$F$12)</f>
        <v>0 / None</v>
      </c>
      <c r="O645" s="331" t="str">
        <f>IF('2_OPT카드설정(2)'!$F$13=0, "0 / None", '2_OPT카드설정(2)'!$F$13)</f>
        <v>0 / None</v>
      </c>
      <c r="P645" s="331" t="str">
        <f>IF('2_OPT카드설정(2)'!$F$14=0, "0 / None", '2_OPT카드설정(2)'!$F$14)</f>
        <v>0 / None</v>
      </c>
      <c r="Q645" s="331" t="str">
        <f>IF('2_OPT카드설정(2)'!$F$15=0, "0 / None", '2_OPT카드설정(2)'!$F$15)</f>
        <v>0 / None</v>
      </c>
      <c r="R645" s="331" t="str">
        <f>IF('2_OPT카드설정(2)'!$F$16=0, "0 / None", '2_OPT카드설정(2)'!$F$16)</f>
        <v>0 / None</v>
      </c>
      <c r="S645" s="331" t="str">
        <f>IF('2_OPT카드설정(2)'!$F$17=0, "0 / None", '2_OPT카드설정(2)'!$F$17)</f>
        <v>0 / None</v>
      </c>
      <c r="T645" s="331" t="str">
        <f>IF('2_OPT카드설정(2)'!$F$18=0, "0 / None", '2_OPT카드설정(2)'!$F$18)</f>
        <v>0 / None</v>
      </c>
      <c r="U645" s="331" t="str">
        <f>IF('2_OPT카드설정(2)'!$F$19=0, "0 / None", '2_OPT카드설정(2)'!$F$19)</f>
        <v>0 / None</v>
      </c>
      <c r="V645" s="331" t="str">
        <f>IF('2_OPT카드설정(2)'!$F$20=0, "0 / None", '2_OPT카드설정(2)'!$F$20)</f>
        <v>0 / None</v>
      </c>
      <c r="W645" s="331" t="str">
        <f>IF('2_OPT카드설정(2)'!$F$21=0, "0 / None", '2_OPT카드설정(2)'!$F$21)</f>
        <v>0 / None</v>
      </c>
      <c r="X645" s="331" t="str">
        <f>IF('2_OPT카드설정(2)'!$F$22=0, "0 / None", '2_OPT카드설정(2)'!$F$22)</f>
        <v>0 / None</v>
      </c>
      <c r="Y645" s="331" t="str">
        <f>IF('2_OPT카드설정(2)'!$F$23=0, "0 / None", '2_OPT카드설정(2)'!$F$23)</f>
        <v>0 / None</v>
      </c>
      <c r="Z645" s="331" t="str">
        <f>IF('2_OPT카드설정(2)'!$F$24=0, "0 / None", '2_OPT카드설정(2)'!$F$24)</f>
        <v>0 / None</v>
      </c>
      <c r="AA645" s="331" t="str">
        <f>IF('2_OPT카드설정(2)'!$F$25=0, "0 / None", '2_OPT카드설정(2)'!$F$25)</f>
        <v>0 / None</v>
      </c>
      <c r="AB645" s="331" t="str">
        <f>IF('2_OPT카드설정(2)'!$F$26=0, "0 / None", '2_OPT카드설정(2)'!$F$26)</f>
        <v>0 / None</v>
      </c>
      <c r="AC645" s="331" t="str">
        <f>IF('2_OPT카드설정(2)'!$F$27=0, "0 / None", '2_OPT카드설정(2)'!$F$27)</f>
        <v>0 / None</v>
      </c>
      <c r="AD645" s="331" t="str">
        <f>IF('2_OPT카드설정(2)'!$F$28=0, "0 / None", '2_OPT카드설정(2)'!$F$28)</f>
        <v>0 / None</v>
      </c>
      <c r="AE645" s="331" t="str">
        <f>IF('2_OPT카드설정(2)'!$F$29=0, "0 / None", '2_OPT카드설정(2)'!$F$29)</f>
        <v>0 / None</v>
      </c>
      <c r="AF645" s="331" t="str">
        <f>IF('2_OPT카드설정(2)'!$F$30=0, "0 / None", '2_OPT카드설정(2)'!$F$30)</f>
        <v>0 / None</v>
      </c>
      <c r="AG645" s="331" t="str">
        <f>IF('2_OPT카드설정(2)'!$F$31=0, "0 / None", '2_OPT카드설정(2)'!$F$31)</f>
        <v>0 / None</v>
      </c>
      <c r="AH645" s="331" t="str">
        <f>IF('2_OPT카드설정(2)'!$F$32=0, "0 / None", '2_OPT카드설정(2)'!$F$32)</f>
        <v>0 / None</v>
      </c>
      <c r="AI645" s="331" t="str">
        <f>IF('2_OPT카드설정(2)'!$F$33=0, "0 / None", '2_OPT카드설정(2)'!$F$33)</f>
        <v>0 / None</v>
      </c>
      <c r="AJ645" s="331" t="str">
        <f>IF('2_OPT카드설정(2)'!$F$34=0, "0 / None", '2_OPT카드설정(2)'!$F$34)</f>
        <v>0 / None</v>
      </c>
      <c r="AK645" s="331" t="str">
        <f>IF('2_OPT카드설정(2)'!$F$35=0, "0 / None", '2_OPT카드설정(2)'!$F$35)</f>
        <v>0 / None</v>
      </c>
      <c r="AL645" s="331" t="str">
        <f>IF('2_OPT카드설정(2)'!$F$36=0, "0 / None", '2_OPT카드설정(2)'!$F$36)</f>
        <v>0 / None</v>
      </c>
      <c r="AM645" s="331" t="str">
        <f>IF('2_OPT카드설정(2)'!$F$37=0, "0 / None", '2_OPT카드설정(2)'!$F$37)</f>
        <v>0 / None</v>
      </c>
      <c r="AN645" s="331" t="str">
        <f>IF('2_OPT카드설정(2)'!$F$38=0, "0 / None", '2_OPT카드설정(2)'!$F$38)</f>
        <v>0 / None</v>
      </c>
      <c r="AO645" s="331" t="str">
        <f>IF('2_OPT카드설정(2)'!$F$39=0, "0 / None", '2_OPT카드설정(2)'!$F$39)</f>
        <v>0 / None</v>
      </c>
      <c r="AP645" s="331" t="str">
        <f>IF('2_OPT카드설정(2)'!$F$40=0, "0 / None", '2_OPT카드설정(2)'!$F$40)</f>
        <v>0 / None</v>
      </c>
      <c r="AQ645" s="332" t="str">
        <f>IF('2_OPT카드설정(2)'!$F$41=0, "0 / None", '2_OPT카드설정(2)'!$F$41)</f>
        <v>0 / None</v>
      </c>
    </row>
    <row r="646" spans="2:43" ht="19.95" customHeight="1" x14ac:dyDescent="0.4">
      <c r="B646" s="296">
        <v>640</v>
      </c>
      <c r="C646" s="297" t="s">
        <v>1971</v>
      </c>
      <c r="D646" s="297" t="s">
        <v>980</v>
      </c>
      <c r="E646" s="298"/>
      <c r="F646" s="299" t="s">
        <v>7</v>
      </c>
      <c r="G646" s="510">
        <v>10</v>
      </c>
      <c r="H646" s="511"/>
      <c r="I646" s="476">
        <v>10</v>
      </c>
      <c r="J646" s="477">
        <v>10</v>
      </c>
      <c r="K646" s="477">
        <v>10</v>
      </c>
      <c r="L646" s="477">
        <v>10</v>
      </c>
      <c r="M646" s="477">
        <v>10</v>
      </c>
      <c r="N646" s="477">
        <v>10</v>
      </c>
      <c r="O646" s="477">
        <v>10</v>
      </c>
      <c r="P646" s="477">
        <v>10</v>
      </c>
      <c r="Q646" s="477">
        <v>10</v>
      </c>
      <c r="R646" s="477">
        <v>10</v>
      </c>
      <c r="S646" s="477">
        <v>10</v>
      </c>
      <c r="T646" s="477">
        <v>10</v>
      </c>
      <c r="U646" s="477">
        <v>10</v>
      </c>
      <c r="V646" s="477">
        <v>10</v>
      </c>
      <c r="W646" s="477">
        <v>10</v>
      </c>
      <c r="X646" s="477">
        <v>10</v>
      </c>
      <c r="Y646" s="477">
        <v>10</v>
      </c>
      <c r="Z646" s="477">
        <v>10</v>
      </c>
      <c r="AA646" s="477">
        <v>10</v>
      </c>
      <c r="AB646" s="477">
        <v>10</v>
      </c>
      <c r="AC646" s="477">
        <v>10</v>
      </c>
      <c r="AD646" s="477">
        <v>10</v>
      </c>
      <c r="AE646" s="477">
        <v>10</v>
      </c>
      <c r="AF646" s="477">
        <v>10</v>
      </c>
      <c r="AG646" s="477">
        <v>10</v>
      </c>
      <c r="AH646" s="477">
        <v>10</v>
      </c>
      <c r="AI646" s="477">
        <v>10</v>
      </c>
      <c r="AJ646" s="477">
        <v>10</v>
      </c>
      <c r="AK646" s="477">
        <v>10</v>
      </c>
      <c r="AL646" s="477">
        <v>10</v>
      </c>
      <c r="AM646" s="477">
        <v>10</v>
      </c>
      <c r="AN646" s="477">
        <v>10</v>
      </c>
      <c r="AO646" s="477">
        <v>10</v>
      </c>
      <c r="AP646" s="477">
        <v>10</v>
      </c>
      <c r="AQ646" s="433">
        <v>10</v>
      </c>
    </row>
    <row r="647" spans="2:43" ht="19.95" customHeight="1" x14ac:dyDescent="0.4">
      <c r="B647" s="296">
        <v>641</v>
      </c>
      <c r="C647" s="297" t="s">
        <v>2009</v>
      </c>
      <c r="D647" s="297" t="s">
        <v>981</v>
      </c>
      <c r="E647" s="298"/>
      <c r="F647" s="299"/>
      <c r="G647" s="316" t="s">
        <v>2739</v>
      </c>
      <c r="H647" s="306"/>
      <c r="I647" s="281" t="s">
        <v>2738</v>
      </c>
      <c r="J647" s="282" t="s">
        <v>2738</v>
      </c>
      <c r="K647" s="282" t="s">
        <v>2738</v>
      </c>
      <c r="L647" s="282" t="s">
        <v>2738</v>
      </c>
      <c r="M647" s="282" t="s">
        <v>2738</v>
      </c>
      <c r="N647" s="282" t="s">
        <v>2738</v>
      </c>
      <c r="O647" s="282" t="s">
        <v>2738</v>
      </c>
      <c r="P647" s="282" t="s">
        <v>2738</v>
      </c>
      <c r="Q647" s="282" t="s">
        <v>2738</v>
      </c>
      <c r="R647" s="282" t="s">
        <v>2738</v>
      </c>
      <c r="S647" s="282" t="s">
        <v>2738</v>
      </c>
      <c r="T647" s="282" t="s">
        <v>2738</v>
      </c>
      <c r="U647" s="282" t="s">
        <v>2738</v>
      </c>
      <c r="V647" s="282" t="s">
        <v>2738</v>
      </c>
      <c r="W647" s="282" t="s">
        <v>2738</v>
      </c>
      <c r="X647" s="282" t="s">
        <v>2738</v>
      </c>
      <c r="Y647" s="282" t="s">
        <v>2738</v>
      </c>
      <c r="Z647" s="282" t="s">
        <v>2738</v>
      </c>
      <c r="AA647" s="282" t="s">
        <v>2738</v>
      </c>
      <c r="AB647" s="282" t="s">
        <v>2738</v>
      </c>
      <c r="AC647" s="282" t="s">
        <v>2738</v>
      </c>
      <c r="AD647" s="282" t="s">
        <v>2738</v>
      </c>
      <c r="AE647" s="282" t="s">
        <v>2738</v>
      </c>
      <c r="AF647" s="282" t="s">
        <v>2738</v>
      </c>
      <c r="AG647" s="282" t="s">
        <v>2738</v>
      </c>
      <c r="AH647" s="282" t="s">
        <v>2738</v>
      </c>
      <c r="AI647" s="282" t="s">
        <v>2738</v>
      </c>
      <c r="AJ647" s="282" t="s">
        <v>2738</v>
      </c>
      <c r="AK647" s="282" t="s">
        <v>2738</v>
      </c>
      <c r="AL647" s="282" t="s">
        <v>2738</v>
      </c>
      <c r="AM647" s="282" t="s">
        <v>2738</v>
      </c>
      <c r="AN647" s="282" t="s">
        <v>2738</v>
      </c>
      <c r="AO647" s="282" t="s">
        <v>2738</v>
      </c>
      <c r="AP647" s="282" t="s">
        <v>2738</v>
      </c>
      <c r="AQ647" s="283" t="s">
        <v>2738</v>
      </c>
    </row>
    <row r="648" spans="2:43" ht="19.95" customHeight="1" x14ac:dyDescent="0.4">
      <c r="B648" s="296">
        <v>642</v>
      </c>
      <c r="C648" s="297" t="s">
        <v>1972</v>
      </c>
      <c r="D648" s="297" t="s">
        <v>982</v>
      </c>
      <c r="E648" s="298"/>
      <c r="F648" s="299"/>
      <c r="G648" s="311" t="s">
        <v>984</v>
      </c>
      <c r="H648" s="364"/>
      <c r="I648" s="312" t="str">
        <f>IF('2_OPT카드설정(2)'!$G$7=0, "2 / DHCP", '2_OPT카드설정(2)'!$G$7)</f>
        <v>1 / Static IP</v>
      </c>
      <c r="J648" s="313" t="str">
        <f>IF('2_OPT카드설정(2)'!$G$8=0, "2 / DHCP", '2_OPT카드설정(2)'!$G$8)</f>
        <v>1 / Static IP</v>
      </c>
      <c r="K648" s="313" t="str">
        <f>IF('2_OPT카드설정(2)'!$G$9=0, "2 / DHCP", '2_OPT카드설정(2)'!$G$9)</f>
        <v>1 / Static IP</v>
      </c>
      <c r="L648" s="313" t="str">
        <f>IF('2_OPT카드설정(2)'!$G$10=0, "2 / DHCP", '2_OPT카드설정(2)'!$G$10)</f>
        <v>1 / Static IP</v>
      </c>
      <c r="M648" s="313" t="str">
        <f>IF('2_OPT카드설정(2)'!$G$11=0, "2 / DHCP", '2_OPT카드설정(2)'!$G$11)</f>
        <v>1 / Static IP</v>
      </c>
      <c r="N648" s="313" t="str">
        <f>IF('2_OPT카드설정(2)'!$G$12=0, "2 / DHCP", '2_OPT카드설정(2)'!$G$12)</f>
        <v>1 / Static IP</v>
      </c>
      <c r="O648" s="313" t="str">
        <f>IF('2_OPT카드설정(2)'!$G$13=0, "2 / DHCP", '2_OPT카드설정(2)'!$G$13)</f>
        <v>1 / Static IP</v>
      </c>
      <c r="P648" s="313" t="str">
        <f>IF('2_OPT카드설정(2)'!$G$14=0, "2 / DHCP", '2_OPT카드설정(2)'!$G$14)</f>
        <v>1 / Static IP</v>
      </c>
      <c r="Q648" s="313" t="str">
        <f>IF('2_OPT카드설정(2)'!$G$15=0, "2 / DHCP", '2_OPT카드설정(2)'!$G$15)</f>
        <v>1 / Static IP</v>
      </c>
      <c r="R648" s="313" t="str">
        <f>IF('2_OPT카드설정(2)'!$G$16=0, "2 / DHCP", '2_OPT카드설정(2)'!$G$16)</f>
        <v>1 / Static IP</v>
      </c>
      <c r="S648" s="313" t="str">
        <f>IF('2_OPT카드설정(2)'!$G$17=0, "2 / DHCP", '2_OPT카드설정(2)'!$G$17)</f>
        <v>1 / Static IP</v>
      </c>
      <c r="T648" s="313" t="str">
        <f>IF('2_OPT카드설정(2)'!$G$18=0, "2 / DHCP", '2_OPT카드설정(2)'!$G$18)</f>
        <v>1 / Static IP</v>
      </c>
      <c r="U648" s="313" t="str">
        <f>IF('2_OPT카드설정(2)'!$G$19=0, "2 / DHCP", '2_OPT카드설정(2)'!$G$19)</f>
        <v>1 / Static IP</v>
      </c>
      <c r="V648" s="313" t="str">
        <f>IF('2_OPT카드설정(2)'!$G$20=0, "2 / DHCP", '2_OPT카드설정(2)'!$G$20)</f>
        <v>1 / Static IP</v>
      </c>
      <c r="W648" s="313" t="str">
        <f>IF('2_OPT카드설정(2)'!$G$21=0, "2 / DHCP", '2_OPT카드설정(2)'!$G$21)</f>
        <v>1 / Static IP</v>
      </c>
      <c r="X648" s="313" t="str">
        <f>IF('2_OPT카드설정(2)'!$G$22=0, "2 / DHCP", '2_OPT카드설정(2)'!$G$22)</f>
        <v>1 / Static IP</v>
      </c>
      <c r="Y648" s="313" t="str">
        <f>IF('2_OPT카드설정(2)'!$G$23=0, "2 / DHCP", '2_OPT카드설정(2)'!$G$23)</f>
        <v>1 / Static IP</v>
      </c>
      <c r="Z648" s="313" t="str">
        <f>IF('2_OPT카드설정(2)'!$G$24=0, "2 / DHCP", '2_OPT카드설정(2)'!$G$24)</f>
        <v>1 / Static IP</v>
      </c>
      <c r="AA648" s="313" t="str">
        <f>IF('2_OPT카드설정(2)'!$G$25=0, "2 / DHCP", '2_OPT카드설정(2)'!$G$25)</f>
        <v>1 / Static IP</v>
      </c>
      <c r="AB648" s="313" t="str">
        <f>IF('2_OPT카드설정(2)'!$G$26=0, "2 / DHCP", '2_OPT카드설정(2)'!$G$26)</f>
        <v>1 / Static IP</v>
      </c>
      <c r="AC648" s="313" t="str">
        <f>IF('2_OPT카드설정(2)'!$G$27=0, "2 / DHCP", '2_OPT카드설정(2)'!$G$27)</f>
        <v>1 / Static IP</v>
      </c>
      <c r="AD648" s="313" t="str">
        <f>IF('2_OPT카드설정(2)'!$G$28=0, "2 / DHCP", '2_OPT카드설정(2)'!$G$28)</f>
        <v>1 / Static IP</v>
      </c>
      <c r="AE648" s="313" t="str">
        <f>IF('2_OPT카드설정(2)'!$G$29=0, "2 / DHCP", '2_OPT카드설정(2)'!$G$29)</f>
        <v>1 / Static IP</v>
      </c>
      <c r="AF648" s="313" t="str">
        <f>IF('2_OPT카드설정(2)'!$G$30=0, "2 / DHCP", '2_OPT카드설정(2)'!$G$30)</f>
        <v>1 / Static IP</v>
      </c>
      <c r="AG648" s="313" t="str">
        <f>IF('2_OPT카드설정(2)'!$G$31=0, "2 / DHCP", '2_OPT카드설정(2)'!$G$31)</f>
        <v>1 / Static IP</v>
      </c>
      <c r="AH648" s="313" t="str">
        <f>IF('2_OPT카드설정(2)'!$G$32=0, "2 / DHCP", '2_OPT카드설정(2)'!$G$32)</f>
        <v>1 / Static IP</v>
      </c>
      <c r="AI648" s="313" t="str">
        <f>IF('2_OPT카드설정(2)'!$G$33=0, "2 / DHCP", '2_OPT카드설정(2)'!$G$33)</f>
        <v>1 / Static IP</v>
      </c>
      <c r="AJ648" s="313" t="str">
        <f>IF('2_OPT카드설정(2)'!$G$34=0, "2 / DHCP", '2_OPT카드설정(2)'!$G$34)</f>
        <v>1 / Static IP</v>
      </c>
      <c r="AK648" s="313" t="str">
        <f>IF('2_OPT카드설정(2)'!$G$35=0, "2 / DHCP", '2_OPT카드설정(2)'!$G$35)</f>
        <v>1 / Static IP</v>
      </c>
      <c r="AL648" s="313" t="str">
        <f>IF('2_OPT카드설정(2)'!$G$36=0, "2 / DHCP", '2_OPT카드설정(2)'!$G$36)</f>
        <v>1 / Static IP</v>
      </c>
      <c r="AM648" s="313" t="str">
        <f>IF('2_OPT카드설정(2)'!$G$37=0, "2 / DHCP", '2_OPT카드설정(2)'!$G$37)</f>
        <v>1 / Static IP</v>
      </c>
      <c r="AN648" s="313" t="str">
        <f>IF('2_OPT카드설정(2)'!$G$38=0, "2 / DHCP", '2_OPT카드설정(2)'!$G$38)</f>
        <v>1 / Static IP</v>
      </c>
      <c r="AO648" s="313" t="str">
        <f>IF('2_OPT카드설정(2)'!$G$39=0, "2 / DHCP", '2_OPT카드설정(2)'!$G$39)</f>
        <v>1 / Static IP</v>
      </c>
      <c r="AP648" s="313" t="str">
        <f>IF('2_OPT카드설정(2)'!$G$40=0, "2 / DHCP", '2_OPT카드설정(2)'!$G$40)</f>
        <v>1 / Static IP</v>
      </c>
      <c r="AQ648" s="314" t="str">
        <f>IF('2_OPT카드설정(2)'!$G$41=0, "2 / DHCP", '2_OPT카드설정(2)'!$G$41)</f>
        <v>1 / Static IP</v>
      </c>
    </row>
    <row r="649" spans="2:43" ht="19.95" customHeight="1" x14ac:dyDescent="0.4">
      <c r="B649" s="296">
        <v>643</v>
      </c>
      <c r="C649" s="297" t="s">
        <v>1973</v>
      </c>
      <c r="D649" s="297" t="s">
        <v>985</v>
      </c>
      <c r="E649" s="298"/>
      <c r="F649" s="299"/>
      <c r="G649" s="522">
        <v>192</v>
      </c>
      <c r="H649" s="511"/>
      <c r="I649" s="350">
        <f>IF('2_OPT카드설정(2)'!$H$7=0, 192, '2_OPT카드설정(2)'!$H$7)</f>
        <v>192</v>
      </c>
      <c r="J649" s="351">
        <f>IF('2_OPT카드설정(2)'!$H$8=0, 192, '2_OPT카드설정(2)'!$H$8)</f>
        <v>192</v>
      </c>
      <c r="K649" s="351">
        <f>IF('2_OPT카드설정(2)'!$H$9=0, 192, '2_OPT카드설정(2)'!$H$9)</f>
        <v>192</v>
      </c>
      <c r="L649" s="351">
        <f>IF('2_OPT카드설정(2)'!$H$10=0, 192, '2_OPT카드설정(2)'!$H$10)</f>
        <v>192</v>
      </c>
      <c r="M649" s="351">
        <f>IF('2_OPT카드설정(2)'!$H$11=0, 192, '2_OPT카드설정(2)'!$H$11)</f>
        <v>192</v>
      </c>
      <c r="N649" s="351">
        <f>IF('2_OPT카드설정(2)'!$H$12=0, 192, '2_OPT카드설정(2)'!$H$12)</f>
        <v>192</v>
      </c>
      <c r="O649" s="351">
        <f>IF('2_OPT카드설정(2)'!$H$13=0, 192, '2_OPT카드설정(2)'!$H$13)</f>
        <v>192</v>
      </c>
      <c r="P649" s="351">
        <f>IF('2_OPT카드설정(2)'!$H$14=0, 192, '2_OPT카드설정(2)'!$H$14)</f>
        <v>192</v>
      </c>
      <c r="Q649" s="351">
        <f>IF('2_OPT카드설정(2)'!$H$15=0, 192, '2_OPT카드설정(2)'!$H$15)</f>
        <v>192</v>
      </c>
      <c r="R649" s="351">
        <f>IF('2_OPT카드설정(2)'!$H$16=0, 192, '2_OPT카드설정(2)'!$H$16)</f>
        <v>192</v>
      </c>
      <c r="S649" s="351">
        <f>IF('2_OPT카드설정(2)'!$H$17=0, 192, '2_OPT카드설정(2)'!$H$17)</f>
        <v>192</v>
      </c>
      <c r="T649" s="351">
        <f>IF('2_OPT카드설정(2)'!$H$18=0, 192, '2_OPT카드설정(2)'!$H$18)</f>
        <v>192</v>
      </c>
      <c r="U649" s="351">
        <f>IF('2_OPT카드설정(2)'!$H$19=0, 192, '2_OPT카드설정(2)'!$H$19)</f>
        <v>192</v>
      </c>
      <c r="V649" s="351">
        <f>IF('2_OPT카드설정(2)'!$H$20=0, 192, '2_OPT카드설정(2)'!$H$20)</f>
        <v>192</v>
      </c>
      <c r="W649" s="351">
        <f>IF('2_OPT카드설정(2)'!$H$21=0, 192, '2_OPT카드설정(2)'!$H$21)</f>
        <v>192</v>
      </c>
      <c r="X649" s="351">
        <f>IF('2_OPT카드설정(2)'!$H$22=0, 192, '2_OPT카드설정(2)'!$H$22)</f>
        <v>192</v>
      </c>
      <c r="Y649" s="351">
        <f>IF('2_OPT카드설정(2)'!$H$23=0, 192, '2_OPT카드설정(2)'!$H$23)</f>
        <v>192</v>
      </c>
      <c r="Z649" s="351">
        <f>IF('2_OPT카드설정(2)'!$H$24=0, 192, '2_OPT카드설정(2)'!$H$24)</f>
        <v>192</v>
      </c>
      <c r="AA649" s="351">
        <f>IF('2_OPT카드설정(2)'!$H$25=0, 192, '2_OPT카드설정(2)'!$H$25)</f>
        <v>192</v>
      </c>
      <c r="AB649" s="351">
        <f>IF('2_OPT카드설정(2)'!$H$26=0, 192, '2_OPT카드설정(2)'!$H$26)</f>
        <v>192</v>
      </c>
      <c r="AC649" s="351">
        <f>IF('2_OPT카드설정(2)'!$H$27=0, 192, '2_OPT카드설정(2)'!$H$27)</f>
        <v>192</v>
      </c>
      <c r="AD649" s="351">
        <f>IF('2_OPT카드설정(2)'!$H$28=0, 192, '2_OPT카드설정(2)'!$H$28)</f>
        <v>192</v>
      </c>
      <c r="AE649" s="351">
        <f>IF('2_OPT카드설정(2)'!$H$29=0, 192, '2_OPT카드설정(2)'!$H$29)</f>
        <v>192</v>
      </c>
      <c r="AF649" s="351">
        <f>IF('2_OPT카드설정(2)'!$H$30=0, 192, '2_OPT카드설정(2)'!$H$30)</f>
        <v>192</v>
      </c>
      <c r="AG649" s="351">
        <f>IF('2_OPT카드설정(2)'!$H$31=0, 192, '2_OPT카드설정(2)'!$H$31)</f>
        <v>192</v>
      </c>
      <c r="AH649" s="351">
        <f>IF('2_OPT카드설정(2)'!$H$32=0, 192, '2_OPT카드설정(2)'!$H$32)</f>
        <v>192</v>
      </c>
      <c r="AI649" s="351">
        <f>IF('2_OPT카드설정(2)'!$H$33=0, 192, '2_OPT카드설정(2)'!$H$33)</f>
        <v>192</v>
      </c>
      <c r="AJ649" s="351">
        <f>IF('2_OPT카드설정(2)'!$H$34=0, 192, '2_OPT카드설정(2)'!$H$34)</f>
        <v>192</v>
      </c>
      <c r="AK649" s="351">
        <f>IF('2_OPT카드설정(2)'!$H$35=0, 192, '2_OPT카드설정(2)'!$H$35)</f>
        <v>192</v>
      </c>
      <c r="AL649" s="351">
        <f>IF('2_OPT카드설정(2)'!$H$36=0, 192, '2_OPT카드설정(2)'!$H$36)</f>
        <v>192</v>
      </c>
      <c r="AM649" s="351">
        <f>IF('2_OPT카드설정(2)'!$H$37=0, 192, '2_OPT카드설정(2)'!$H$37)</f>
        <v>192</v>
      </c>
      <c r="AN649" s="351">
        <f>IF('2_OPT카드설정(2)'!$H$38=0, 192, '2_OPT카드설정(2)'!$H$38)</f>
        <v>192</v>
      </c>
      <c r="AO649" s="351">
        <f>IF('2_OPT카드설정(2)'!$H$39=0, 192, '2_OPT카드설정(2)'!$H$39)</f>
        <v>192</v>
      </c>
      <c r="AP649" s="351">
        <f>IF('2_OPT카드설정(2)'!$H$40=0, 192, '2_OPT카드설정(2)'!$H$40)</f>
        <v>192</v>
      </c>
      <c r="AQ649" s="352">
        <f>IF('2_OPT카드설정(2)'!$H$41=0, 192, '2_OPT카드설정(2)'!$H$41)</f>
        <v>192</v>
      </c>
    </row>
    <row r="650" spans="2:43" ht="19.95" customHeight="1" x14ac:dyDescent="0.4">
      <c r="B650" s="296">
        <v>644</v>
      </c>
      <c r="C650" s="297" t="s">
        <v>1974</v>
      </c>
      <c r="D650" s="297" t="s">
        <v>986</v>
      </c>
      <c r="E650" s="298"/>
      <c r="F650" s="299"/>
      <c r="G650" s="522">
        <v>168</v>
      </c>
      <c r="H650" s="511"/>
      <c r="I650" s="350">
        <f>IF('2_OPT카드설정(2)'!$I$7=0, 168, '2_OPT카드설정(2)'!$I$7)</f>
        <v>168</v>
      </c>
      <c r="J650" s="351">
        <f>IF('2_OPT카드설정(2)'!$I$8=0, 168, '2_OPT카드설정(2)'!$I$8)</f>
        <v>168</v>
      </c>
      <c r="K650" s="351">
        <f>IF('2_OPT카드설정(2)'!$I$9=0, 168, '2_OPT카드설정(2)'!$I$9)</f>
        <v>168</v>
      </c>
      <c r="L650" s="351">
        <f>IF('2_OPT카드설정(2)'!$I$10=0, 168, '2_OPT카드설정(2)'!$I$10)</f>
        <v>168</v>
      </c>
      <c r="M650" s="351">
        <f>IF('2_OPT카드설정(2)'!$I$11=0, 168, '2_OPT카드설정(2)'!$I$11)</f>
        <v>168</v>
      </c>
      <c r="N650" s="351">
        <f>IF('2_OPT카드설정(2)'!$I$12=0, 168, '2_OPT카드설정(2)'!$I$12)</f>
        <v>168</v>
      </c>
      <c r="O650" s="351">
        <f>IF('2_OPT카드설정(2)'!$I$13=0, 168, '2_OPT카드설정(2)'!$I$13)</f>
        <v>168</v>
      </c>
      <c r="P650" s="351">
        <f>IF('2_OPT카드설정(2)'!$I$14=0, 168, '2_OPT카드설정(2)'!$I$14)</f>
        <v>168</v>
      </c>
      <c r="Q650" s="351">
        <f>IF('2_OPT카드설정(2)'!$I$15=0, 168, '2_OPT카드설정(2)'!$I$15)</f>
        <v>168</v>
      </c>
      <c r="R650" s="351">
        <f>IF('2_OPT카드설정(2)'!$I$16=0, 168, '2_OPT카드설정(2)'!$I$16)</f>
        <v>168</v>
      </c>
      <c r="S650" s="351">
        <f>IF('2_OPT카드설정(2)'!$I$17=0, 168, '2_OPT카드설정(2)'!$I$17)</f>
        <v>168</v>
      </c>
      <c r="T650" s="351">
        <f>IF('2_OPT카드설정(2)'!$I$18=0, 168, '2_OPT카드설정(2)'!$I$18)</f>
        <v>168</v>
      </c>
      <c r="U650" s="351">
        <f>IF('2_OPT카드설정(2)'!$I$19=0, 168, '2_OPT카드설정(2)'!$I$19)</f>
        <v>168</v>
      </c>
      <c r="V650" s="351">
        <f>IF('2_OPT카드설정(2)'!$I$20=0, 168, '2_OPT카드설정(2)'!$I$20)</f>
        <v>168</v>
      </c>
      <c r="W650" s="351">
        <f>IF('2_OPT카드설정(2)'!$I$21=0, 168, '2_OPT카드설정(2)'!$I$21)</f>
        <v>168</v>
      </c>
      <c r="X650" s="351">
        <f>IF('2_OPT카드설정(2)'!$I$22=0, 168, '2_OPT카드설정(2)'!$I$22)</f>
        <v>168</v>
      </c>
      <c r="Y650" s="351">
        <f>IF('2_OPT카드설정(2)'!$I$23=0, 168, '2_OPT카드설정(2)'!$I$23)</f>
        <v>168</v>
      </c>
      <c r="Z650" s="351">
        <f>IF('2_OPT카드설정(2)'!$I$24=0, 168, '2_OPT카드설정(2)'!$I$24)</f>
        <v>168</v>
      </c>
      <c r="AA650" s="351">
        <f>IF('2_OPT카드설정(2)'!$I$25=0, 168, '2_OPT카드설정(2)'!$I$25)</f>
        <v>168</v>
      </c>
      <c r="AB650" s="351">
        <f>IF('2_OPT카드설정(2)'!$I$26=0, 168, '2_OPT카드설정(2)'!$I$26)</f>
        <v>168</v>
      </c>
      <c r="AC650" s="351">
        <f>IF('2_OPT카드설정(2)'!$I$27=0, 168, '2_OPT카드설정(2)'!$I$27)</f>
        <v>168</v>
      </c>
      <c r="AD650" s="351">
        <f>IF('2_OPT카드설정(2)'!$I$28=0, 168, '2_OPT카드설정(2)'!$I$28)</f>
        <v>168</v>
      </c>
      <c r="AE650" s="351">
        <f>IF('2_OPT카드설정(2)'!$I$29=0, 168, '2_OPT카드설정(2)'!$I$29)</f>
        <v>168</v>
      </c>
      <c r="AF650" s="351">
        <f>IF('2_OPT카드설정(2)'!$I$30=0, 168, '2_OPT카드설정(2)'!$I$30)</f>
        <v>168</v>
      </c>
      <c r="AG650" s="351">
        <f>IF('2_OPT카드설정(2)'!$I$31=0, 168, '2_OPT카드설정(2)'!$I$31)</f>
        <v>168</v>
      </c>
      <c r="AH650" s="351">
        <f>IF('2_OPT카드설정(2)'!$I$32=0, 168, '2_OPT카드설정(2)'!$I$32)</f>
        <v>168</v>
      </c>
      <c r="AI650" s="351">
        <f>IF('2_OPT카드설정(2)'!$I$33=0, 168, '2_OPT카드설정(2)'!$I$33)</f>
        <v>168</v>
      </c>
      <c r="AJ650" s="351">
        <f>IF('2_OPT카드설정(2)'!$I$34=0, 168, '2_OPT카드설정(2)'!$I$34)</f>
        <v>168</v>
      </c>
      <c r="AK650" s="351">
        <f>IF('2_OPT카드설정(2)'!$I$35=0, 168, '2_OPT카드설정(2)'!$I$35)</f>
        <v>168</v>
      </c>
      <c r="AL650" s="351">
        <f>IF('2_OPT카드설정(2)'!$I$36=0, 168, '2_OPT카드설정(2)'!$I$36)</f>
        <v>168</v>
      </c>
      <c r="AM650" s="351">
        <f>IF('2_OPT카드설정(2)'!$I$37=0, 168, '2_OPT카드설정(2)'!$I$37)</f>
        <v>168</v>
      </c>
      <c r="AN650" s="351">
        <f>IF('2_OPT카드설정(2)'!$I$38=0, 168, '2_OPT카드설정(2)'!$I$38)</f>
        <v>168</v>
      </c>
      <c r="AO650" s="351">
        <f>IF('2_OPT카드설정(2)'!$I$39=0, 168, '2_OPT카드설정(2)'!$I$39)</f>
        <v>168</v>
      </c>
      <c r="AP650" s="351">
        <f>IF('2_OPT카드설정(2)'!$I$40=0, 168, '2_OPT카드설정(2)'!$I$40)</f>
        <v>168</v>
      </c>
      <c r="AQ650" s="352">
        <f>IF('2_OPT카드설정(2)'!$I$41=0, 168, '2_OPT카드설정(2)'!$I$41)</f>
        <v>168</v>
      </c>
    </row>
    <row r="651" spans="2:43" ht="19.95" customHeight="1" x14ac:dyDescent="0.4">
      <c r="B651" s="296">
        <v>645</v>
      </c>
      <c r="C651" s="297" t="s">
        <v>1975</v>
      </c>
      <c r="D651" s="297" t="s">
        <v>987</v>
      </c>
      <c r="E651" s="298"/>
      <c r="F651" s="299"/>
      <c r="G651" s="522">
        <v>0</v>
      </c>
      <c r="H651" s="511"/>
      <c r="I651" s="350">
        <f>IF('2_OPT카드설정(2)'!$J$7=0, 0, '2_OPT카드설정(2)'!$J$7)</f>
        <v>0</v>
      </c>
      <c r="J651" s="351">
        <f>IF('2_OPT카드설정(2)'!$J$8=0, 0, '2_OPT카드설정(2)'!$J$8)</f>
        <v>0</v>
      </c>
      <c r="K651" s="351">
        <f>IF('2_OPT카드설정(2)'!$J$9=0, 0, '2_OPT카드설정(2)'!$J$9)</f>
        <v>0</v>
      </c>
      <c r="L651" s="351">
        <f>IF('2_OPT카드설정(2)'!$J$10=0, 0, '2_OPT카드설정(2)'!$J$10)</f>
        <v>0</v>
      </c>
      <c r="M651" s="351">
        <f>IF('2_OPT카드설정(2)'!$J$11=0, 0, '2_OPT카드설정(2)'!$J$11)</f>
        <v>0</v>
      </c>
      <c r="N651" s="351">
        <f>IF('2_OPT카드설정(2)'!$J$12=0, 0, '2_OPT카드설정(2)'!$J$12)</f>
        <v>0</v>
      </c>
      <c r="O651" s="351">
        <f>IF('2_OPT카드설정(2)'!$J$13=0, 0, '2_OPT카드설정(2)'!$J$13)</f>
        <v>0</v>
      </c>
      <c r="P651" s="351">
        <f>IF('2_OPT카드설정(2)'!$J$14=0, 0, '2_OPT카드설정(2)'!$J$14)</f>
        <v>0</v>
      </c>
      <c r="Q651" s="351">
        <f>IF('2_OPT카드설정(2)'!$J$15=0, 0, '2_OPT카드설정(2)'!$J$15)</f>
        <v>0</v>
      </c>
      <c r="R651" s="351">
        <f>IF('2_OPT카드설정(2)'!$J$16=0, 0, '2_OPT카드설정(2)'!$J$16)</f>
        <v>0</v>
      </c>
      <c r="S651" s="351">
        <f>IF('2_OPT카드설정(2)'!$J$17=0, 0, '2_OPT카드설정(2)'!$J$17)</f>
        <v>0</v>
      </c>
      <c r="T651" s="351">
        <f>IF('2_OPT카드설정(2)'!$J$18=0, 0, '2_OPT카드설정(2)'!$J$18)</f>
        <v>0</v>
      </c>
      <c r="U651" s="351">
        <f>IF('2_OPT카드설정(2)'!$J$19=0, 0, '2_OPT카드설정(2)'!$J$19)</f>
        <v>0</v>
      </c>
      <c r="V651" s="351">
        <f>IF('2_OPT카드설정(2)'!$J$20=0, 0, '2_OPT카드설정(2)'!$J$20)</f>
        <v>0</v>
      </c>
      <c r="W651" s="351">
        <f>IF('2_OPT카드설정(2)'!$J$21=0, 0, '2_OPT카드설정(2)'!$J$21)</f>
        <v>0</v>
      </c>
      <c r="X651" s="351">
        <f>IF('2_OPT카드설정(2)'!$J$22=0, 0, '2_OPT카드설정(2)'!$J$22)</f>
        <v>0</v>
      </c>
      <c r="Y651" s="351">
        <f>IF('2_OPT카드설정(2)'!$J$23=0, 0, '2_OPT카드설정(2)'!$J$23)</f>
        <v>0</v>
      </c>
      <c r="Z651" s="351">
        <f>IF('2_OPT카드설정(2)'!$J$24=0, 0, '2_OPT카드설정(2)'!$J$24)</f>
        <v>0</v>
      </c>
      <c r="AA651" s="351">
        <f>IF('2_OPT카드설정(2)'!$J$25=0, 0, '2_OPT카드설정(2)'!$J$25)</f>
        <v>0</v>
      </c>
      <c r="AB651" s="351">
        <f>IF('2_OPT카드설정(2)'!$J$26=0, 0, '2_OPT카드설정(2)'!$J$26)</f>
        <v>0</v>
      </c>
      <c r="AC651" s="351">
        <f>IF('2_OPT카드설정(2)'!$J$27=0, 0, '2_OPT카드설정(2)'!$J$27)</f>
        <v>0</v>
      </c>
      <c r="AD651" s="351">
        <f>IF('2_OPT카드설정(2)'!$J$28=0, 0, '2_OPT카드설정(2)'!$J$28)</f>
        <v>0</v>
      </c>
      <c r="AE651" s="351">
        <f>IF('2_OPT카드설정(2)'!$J$29=0, 0, '2_OPT카드설정(2)'!$J$29)</f>
        <v>0</v>
      </c>
      <c r="AF651" s="351">
        <f>IF('2_OPT카드설정(2)'!$J$30=0, 0, '2_OPT카드설정(2)'!$J$30)</f>
        <v>0</v>
      </c>
      <c r="AG651" s="351">
        <f>IF('2_OPT카드설정(2)'!$J$31=0, 0, '2_OPT카드설정(2)'!$J$31)</f>
        <v>0</v>
      </c>
      <c r="AH651" s="351">
        <f>IF('2_OPT카드설정(2)'!$J$32=0, 0, '2_OPT카드설정(2)'!$J$32)</f>
        <v>0</v>
      </c>
      <c r="AI651" s="351">
        <f>IF('2_OPT카드설정(2)'!$J$33=0, 0, '2_OPT카드설정(2)'!$J$33)</f>
        <v>0</v>
      </c>
      <c r="AJ651" s="351">
        <f>IF('2_OPT카드설정(2)'!$J$34=0, 0, '2_OPT카드설정(2)'!$J$34)</f>
        <v>0</v>
      </c>
      <c r="AK651" s="351">
        <f>IF('2_OPT카드설정(2)'!$J$35=0, 0, '2_OPT카드설정(2)'!$J$35)</f>
        <v>0</v>
      </c>
      <c r="AL651" s="351">
        <f>IF('2_OPT카드설정(2)'!$J$36=0, 0, '2_OPT카드설정(2)'!$J$36)</f>
        <v>0</v>
      </c>
      <c r="AM651" s="351">
        <f>IF('2_OPT카드설정(2)'!$J$37=0, 0, '2_OPT카드설정(2)'!$J$37)</f>
        <v>0</v>
      </c>
      <c r="AN651" s="351">
        <f>IF('2_OPT카드설정(2)'!$J$38=0, 0, '2_OPT카드설정(2)'!$J$38)</f>
        <v>0</v>
      </c>
      <c r="AO651" s="351">
        <f>IF('2_OPT카드설정(2)'!$J$39=0, 0, '2_OPT카드설정(2)'!$J$39)</f>
        <v>0</v>
      </c>
      <c r="AP651" s="351">
        <f>IF('2_OPT카드설정(2)'!$J$40=0, 0, '2_OPT카드설정(2)'!$J$40)</f>
        <v>0</v>
      </c>
      <c r="AQ651" s="352">
        <f>IF('2_OPT카드설정(2)'!$J$41=0, 0, '2_OPT카드설정(2)'!$J$41)</f>
        <v>0</v>
      </c>
    </row>
    <row r="652" spans="2:43" ht="19.95" customHeight="1" x14ac:dyDescent="0.4">
      <c r="B652" s="296">
        <v>646</v>
      </c>
      <c r="C652" s="297" t="s">
        <v>1976</v>
      </c>
      <c r="D652" s="297" t="s">
        <v>988</v>
      </c>
      <c r="E652" s="298"/>
      <c r="F652" s="299"/>
      <c r="G652" s="522">
        <v>10</v>
      </c>
      <c r="H652" s="511"/>
      <c r="I652" s="350">
        <f>IF('2_OPT카드설정(2)'!$K$7=0, 10, '2_OPT카드설정(2)'!$K$7)</f>
        <v>10</v>
      </c>
      <c r="J652" s="351">
        <f>IF('2_OPT카드설정(2)'!$K$8=0, 10, '2_OPT카드설정(2)'!$K$8)</f>
        <v>10</v>
      </c>
      <c r="K652" s="351">
        <f>IF('2_OPT카드설정(2)'!$K$9=0, 10, '2_OPT카드설정(2)'!$K$9)</f>
        <v>10</v>
      </c>
      <c r="L652" s="351">
        <f>IF('2_OPT카드설정(2)'!$K$10=0, 10, '2_OPT카드설정(2)'!$K$10)</f>
        <v>10</v>
      </c>
      <c r="M652" s="351">
        <f>IF('2_OPT카드설정(2)'!$K$11=0, 10, '2_OPT카드설정(2)'!$K$11)</f>
        <v>10</v>
      </c>
      <c r="N652" s="351">
        <f>IF('2_OPT카드설정(2)'!$K$12=0, 10, '2_OPT카드설정(2)'!$K$12)</f>
        <v>10</v>
      </c>
      <c r="O652" s="351">
        <f>IF('2_OPT카드설정(2)'!$K$13=0, 10, '2_OPT카드설정(2)'!$K$13)</f>
        <v>10</v>
      </c>
      <c r="P652" s="351">
        <f>IF('2_OPT카드설정(2)'!$K$14=0, 10, '2_OPT카드설정(2)'!$K$14)</f>
        <v>10</v>
      </c>
      <c r="Q652" s="351">
        <f>IF('2_OPT카드설정(2)'!$K$15=0, 10, '2_OPT카드설정(2)'!$K$15)</f>
        <v>10</v>
      </c>
      <c r="R652" s="351">
        <f>IF('2_OPT카드설정(2)'!$K$16=0, 10, '2_OPT카드설정(2)'!$K$16)</f>
        <v>10</v>
      </c>
      <c r="S652" s="351">
        <f>IF('2_OPT카드설정(2)'!$K$17=0, 10, '2_OPT카드설정(2)'!$K$17)</f>
        <v>10</v>
      </c>
      <c r="T652" s="351">
        <f>IF('2_OPT카드설정(2)'!$K$18=0, 10, '2_OPT카드설정(2)'!$K$18)</f>
        <v>10</v>
      </c>
      <c r="U652" s="351">
        <f>IF('2_OPT카드설정(2)'!$K$19=0, 10, '2_OPT카드설정(2)'!$K$19)</f>
        <v>10</v>
      </c>
      <c r="V652" s="351">
        <f>IF('2_OPT카드설정(2)'!$K$20=0, 10, '2_OPT카드설정(2)'!$K$20)</f>
        <v>10</v>
      </c>
      <c r="W652" s="351">
        <f>IF('2_OPT카드설정(2)'!$K$21=0, 10, '2_OPT카드설정(2)'!$K$21)</f>
        <v>10</v>
      </c>
      <c r="X652" s="351">
        <f>IF('2_OPT카드설정(2)'!$K$22=0, 10, '2_OPT카드설정(2)'!$K$22)</f>
        <v>10</v>
      </c>
      <c r="Y652" s="351">
        <f>IF('2_OPT카드설정(2)'!$K$23=0, 10, '2_OPT카드설정(2)'!$K$23)</f>
        <v>10</v>
      </c>
      <c r="Z652" s="351">
        <f>IF('2_OPT카드설정(2)'!$K$24=0, 10, '2_OPT카드설정(2)'!$K$24)</f>
        <v>10</v>
      </c>
      <c r="AA652" s="351">
        <f>IF('2_OPT카드설정(2)'!$K$25=0, 10, '2_OPT카드설정(2)'!$K$25)</f>
        <v>10</v>
      </c>
      <c r="AB652" s="351">
        <f>IF('2_OPT카드설정(2)'!$K$26=0, 10, '2_OPT카드설정(2)'!$K$26)</f>
        <v>10</v>
      </c>
      <c r="AC652" s="351">
        <f>IF('2_OPT카드설정(2)'!$K$27=0, 10, '2_OPT카드설정(2)'!$K$27)</f>
        <v>10</v>
      </c>
      <c r="AD652" s="351">
        <f>IF('2_OPT카드설정(2)'!$K$28=0, 10, '2_OPT카드설정(2)'!$K$28)</f>
        <v>10</v>
      </c>
      <c r="AE652" s="351">
        <f>IF('2_OPT카드설정(2)'!$K$29=0, 10, '2_OPT카드설정(2)'!$K$29)</f>
        <v>10</v>
      </c>
      <c r="AF652" s="351">
        <f>IF('2_OPT카드설정(2)'!$K$30=0, 10, '2_OPT카드설정(2)'!$K$30)</f>
        <v>10</v>
      </c>
      <c r="AG652" s="351">
        <f>IF('2_OPT카드설정(2)'!$K$31=0, 10, '2_OPT카드설정(2)'!$K$31)</f>
        <v>10</v>
      </c>
      <c r="AH652" s="351">
        <f>IF('2_OPT카드설정(2)'!$K$32=0, 10, '2_OPT카드설정(2)'!$K$32)</f>
        <v>10</v>
      </c>
      <c r="AI652" s="351">
        <f>IF('2_OPT카드설정(2)'!$K$33=0, 10, '2_OPT카드설정(2)'!$K$33)</f>
        <v>10</v>
      </c>
      <c r="AJ652" s="351">
        <f>IF('2_OPT카드설정(2)'!$K$34=0, 10, '2_OPT카드설정(2)'!$K$34)</f>
        <v>10</v>
      </c>
      <c r="AK652" s="351">
        <f>IF('2_OPT카드설정(2)'!$K$35=0, 10, '2_OPT카드설정(2)'!$K$35)</f>
        <v>10</v>
      </c>
      <c r="AL652" s="351">
        <f>IF('2_OPT카드설정(2)'!$K$36=0, 10, '2_OPT카드설정(2)'!$K$36)</f>
        <v>10</v>
      </c>
      <c r="AM652" s="351">
        <f>IF('2_OPT카드설정(2)'!$K$37=0, 10, '2_OPT카드설정(2)'!$K$37)</f>
        <v>10</v>
      </c>
      <c r="AN652" s="351">
        <f>IF('2_OPT카드설정(2)'!$K$38=0, 10, '2_OPT카드설정(2)'!$K$38)</f>
        <v>10</v>
      </c>
      <c r="AO652" s="351">
        <f>IF('2_OPT카드설정(2)'!$K$39=0, 10, '2_OPT카드설정(2)'!$K$39)</f>
        <v>10</v>
      </c>
      <c r="AP652" s="351">
        <f>IF('2_OPT카드설정(2)'!$K$40=0, 10, '2_OPT카드설정(2)'!$K$40)</f>
        <v>10</v>
      </c>
      <c r="AQ652" s="352">
        <f>IF('2_OPT카드설정(2)'!$K$41=0, 10, '2_OPT카드설정(2)'!$K$41)</f>
        <v>10</v>
      </c>
    </row>
    <row r="653" spans="2:43" ht="19.95" customHeight="1" x14ac:dyDescent="0.4">
      <c r="B653" s="296">
        <v>647</v>
      </c>
      <c r="C653" s="297" t="s">
        <v>1977</v>
      </c>
      <c r="D653" s="297" t="s">
        <v>989</v>
      </c>
      <c r="E653" s="298"/>
      <c r="F653" s="299"/>
      <c r="G653" s="522">
        <v>255</v>
      </c>
      <c r="H653" s="511"/>
      <c r="I653" s="350">
        <f>IF('2_OPT카드설정(2)'!$L$7=0, 255, '2_OPT카드설정(2)'!$L$7)</f>
        <v>255</v>
      </c>
      <c r="J653" s="351">
        <f>IF('2_OPT카드설정(2)'!$L$8=0, 255, '2_OPT카드설정(2)'!$L$8)</f>
        <v>255</v>
      </c>
      <c r="K653" s="351">
        <f>IF('2_OPT카드설정(2)'!$L$9=0, 255, '2_OPT카드설정(2)'!$L$9)</f>
        <v>255</v>
      </c>
      <c r="L653" s="351">
        <f>IF('2_OPT카드설정(2)'!$L$10=0, 255, '2_OPT카드설정(2)'!$L$10)</f>
        <v>255</v>
      </c>
      <c r="M653" s="351">
        <f>IF('2_OPT카드설정(2)'!$L$11=0, 255, '2_OPT카드설정(2)'!$L$11)</f>
        <v>255</v>
      </c>
      <c r="N653" s="351">
        <f>IF('2_OPT카드설정(2)'!$L$12=0, 255, '2_OPT카드설정(2)'!$L$12)</f>
        <v>255</v>
      </c>
      <c r="O653" s="351">
        <f>IF('2_OPT카드설정(2)'!$L$13=0, 255, '2_OPT카드설정(2)'!$L$13)</f>
        <v>255</v>
      </c>
      <c r="P653" s="351">
        <f>IF('2_OPT카드설정(2)'!$L$14=0, 255, '2_OPT카드설정(2)'!$L$14)</f>
        <v>255</v>
      </c>
      <c r="Q653" s="351">
        <f>IF('2_OPT카드설정(2)'!$L$15=0, 255, '2_OPT카드설정(2)'!$L$15)</f>
        <v>255</v>
      </c>
      <c r="R653" s="351">
        <f>IF('2_OPT카드설정(2)'!$L$16=0, 255, '2_OPT카드설정(2)'!$L$16)</f>
        <v>255</v>
      </c>
      <c r="S653" s="351">
        <f>IF('2_OPT카드설정(2)'!$L$17=0, 255, '2_OPT카드설정(2)'!$L$17)</f>
        <v>255</v>
      </c>
      <c r="T653" s="351">
        <f>IF('2_OPT카드설정(2)'!$L$18=0, 255, '2_OPT카드설정(2)'!$L$18)</f>
        <v>255</v>
      </c>
      <c r="U653" s="351">
        <f>IF('2_OPT카드설정(2)'!$L$19=0, 255, '2_OPT카드설정(2)'!$L$19)</f>
        <v>255</v>
      </c>
      <c r="V653" s="351">
        <f>IF('2_OPT카드설정(2)'!$L$20=0, 255, '2_OPT카드설정(2)'!$L$20)</f>
        <v>255</v>
      </c>
      <c r="W653" s="351">
        <f>IF('2_OPT카드설정(2)'!$L$21=0, 255, '2_OPT카드설정(2)'!$L$21)</f>
        <v>255</v>
      </c>
      <c r="X653" s="351">
        <f>IF('2_OPT카드설정(2)'!$L$22=0, 255, '2_OPT카드설정(2)'!$L$22)</f>
        <v>255</v>
      </c>
      <c r="Y653" s="351">
        <f>IF('2_OPT카드설정(2)'!$L$23=0, 255, '2_OPT카드설정(2)'!$L$23)</f>
        <v>255</v>
      </c>
      <c r="Z653" s="351">
        <f>IF('2_OPT카드설정(2)'!$L$24=0, 255, '2_OPT카드설정(2)'!$L$24)</f>
        <v>255</v>
      </c>
      <c r="AA653" s="351">
        <f>IF('2_OPT카드설정(2)'!$L$25=0, 255, '2_OPT카드설정(2)'!$L$25)</f>
        <v>255</v>
      </c>
      <c r="AB653" s="351">
        <f>IF('2_OPT카드설정(2)'!$L$26=0, 255, '2_OPT카드설정(2)'!$L$26)</f>
        <v>255</v>
      </c>
      <c r="AC653" s="351">
        <f>IF('2_OPT카드설정(2)'!$L$27=0, 255, '2_OPT카드설정(2)'!$L$27)</f>
        <v>255</v>
      </c>
      <c r="AD653" s="351">
        <f>IF('2_OPT카드설정(2)'!$L$28=0, 255, '2_OPT카드설정(2)'!$L$28)</f>
        <v>255</v>
      </c>
      <c r="AE653" s="351">
        <f>IF('2_OPT카드설정(2)'!$L$29=0, 255, '2_OPT카드설정(2)'!$L$29)</f>
        <v>255</v>
      </c>
      <c r="AF653" s="351">
        <f>IF('2_OPT카드설정(2)'!$L$30=0, 255, '2_OPT카드설정(2)'!$L$30)</f>
        <v>255</v>
      </c>
      <c r="AG653" s="351">
        <f>IF('2_OPT카드설정(2)'!$L$31=0, 255, '2_OPT카드설정(2)'!$L$31)</f>
        <v>255</v>
      </c>
      <c r="AH653" s="351">
        <f>IF('2_OPT카드설정(2)'!$L$32=0, 255, '2_OPT카드설정(2)'!$L$32)</f>
        <v>255</v>
      </c>
      <c r="AI653" s="351">
        <f>IF('2_OPT카드설정(2)'!$L$33=0, 255, '2_OPT카드설정(2)'!$L$33)</f>
        <v>255</v>
      </c>
      <c r="AJ653" s="351">
        <f>IF('2_OPT카드설정(2)'!$L$34=0, 255, '2_OPT카드설정(2)'!$L$34)</f>
        <v>255</v>
      </c>
      <c r="AK653" s="351">
        <f>IF('2_OPT카드설정(2)'!$L$35=0, 255, '2_OPT카드설정(2)'!$L$35)</f>
        <v>255</v>
      </c>
      <c r="AL653" s="351">
        <f>IF('2_OPT카드설정(2)'!$L$36=0, 255, '2_OPT카드설정(2)'!$L$36)</f>
        <v>255</v>
      </c>
      <c r="AM653" s="351">
        <f>IF('2_OPT카드설정(2)'!$L$37=0, 255, '2_OPT카드설정(2)'!$L$37)</f>
        <v>255</v>
      </c>
      <c r="AN653" s="351">
        <f>IF('2_OPT카드설정(2)'!$L$38=0, 255, '2_OPT카드설정(2)'!$L$38)</f>
        <v>255</v>
      </c>
      <c r="AO653" s="351">
        <f>IF('2_OPT카드설정(2)'!$L$39=0, 255, '2_OPT카드설정(2)'!$L$39)</f>
        <v>255</v>
      </c>
      <c r="AP653" s="351">
        <f>IF('2_OPT카드설정(2)'!$L$40=0, 255, '2_OPT카드설정(2)'!$L$40)</f>
        <v>255</v>
      </c>
      <c r="AQ653" s="352">
        <f>IF('2_OPT카드설정(2)'!$L$41=0, 255, '2_OPT카드설정(2)'!$L$41)</f>
        <v>255</v>
      </c>
    </row>
    <row r="654" spans="2:43" ht="19.95" customHeight="1" x14ac:dyDescent="0.4">
      <c r="B654" s="296">
        <v>648</v>
      </c>
      <c r="C654" s="297" t="s">
        <v>1978</v>
      </c>
      <c r="D654" s="297" t="s">
        <v>990</v>
      </c>
      <c r="E654" s="298"/>
      <c r="F654" s="299"/>
      <c r="G654" s="522">
        <v>255</v>
      </c>
      <c r="H654" s="511"/>
      <c r="I654" s="350">
        <f>IF('2_OPT카드설정(2)'!$M$7=0, 255, '2_OPT카드설정(2)'!$M$7)</f>
        <v>255</v>
      </c>
      <c r="J654" s="351">
        <f>IF('2_OPT카드설정(2)'!$M$8=0, 255, '2_OPT카드설정(2)'!$M$8)</f>
        <v>255</v>
      </c>
      <c r="K654" s="351">
        <f>IF('2_OPT카드설정(2)'!$M$9=0, 255, '2_OPT카드설정(2)'!$M$9)</f>
        <v>255</v>
      </c>
      <c r="L654" s="351">
        <f>IF('2_OPT카드설정(2)'!$M$10=0, 255, '2_OPT카드설정(2)'!$M$10)</f>
        <v>255</v>
      </c>
      <c r="M654" s="351">
        <f>IF('2_OPT카드설정(2)'!$M$11=0, 255, '2_OPT카드설정(2)'!$M$11)</f>
        <v>255</v>
      </c>
      <c r="N654" s="351">
        <f>IF('2_OPT카드설정(2)'!$M$12=0, 255, '2_OPT카드설정(2)'!$M$12)</f>
        <v>255</v>
      </c>
      <c r="O654" s="351">
        <f>IF('2_OPT카드설정(2)'!$M$13=0, 255, '2_OPT카드설정(2)'!$M$13)</f>
        <v>255</v>
      </c>
      <c r="P654" s="351">
        <f>IF('2_OPT카드설정(2)'!$M$14=0, 255, '2_OPT카드설정(2)'!$M$14)</f>
        <v>255</v>
      </c>
      <c r="Q654" s="351">
        <f>IF('2_OPT카드설정(2)'!$M$15=0, 255, '2_OPT카드설정(2)'!$M$15)</f>
        <v>255</v>
      </c>
      <c r="R654" s="351">
        <f>IF('2_OPT카드설정(2)'!$M$16=0, 255, '2_OPT카드설정(2)'!$M$16)</f>
        <v>255</v>
      </c>
      <c r="S654" s="351">
        <f>IF('2_OPT카드설정(2)'!$M$17=0, 255, '2_OPT카드설정(2)'!$M$17)</f>
        <v>255</v>
      </c>
      <c r="T654" s="351">
        <f>IF('2_OPT카드설정(2)'!$M$18=0, 255, '2_OPT카드설정(2)'!$M$18)</f>
        <v>255</v>
      </c>
      <c r="U654" s="351">
        <f>IF('2_OPT카드설정(2)'!$M$19=0, 255, '2_OPT카드설정(2)'!$M$19)</f>
        <v>255</v>
      </c>
      <c r="V654" s="351">
        <f>IF('2_OPT카드설정(2)'!$M$20=0, 255, '2_OPT카드설정(2)'!$M$20)</f>
        <v>255</v>
      </c>
      <c r="W654" s="351">
        <f>IF('2_OPT카드설정(2)'!$M$21=0, 255, '2_OPT카드설정(2)'!$M$21)</f>
        <v>255</v>
      </c>
      <c r="X654" s="351">
        <f>IF('2_OPT카드설정(2)'!$M$22=0, 255, '2_OPT카드설정(2)'!$M$22)</f>
        <v>255</v>
      </c>
      <c r="Y654" s="351">
        <f>IF('2_OPT카드설정(2)'!$M$23=0, 255, '2_OPT카드설정(2)'!$M$23)</f>
        <v>255</v>
      </c>
      <c r="Z654" s="351">
        <f>IF('2_OPT카드설정(2)'!$M$24=0, 255, '2_OPT카드설정(2)'!$M$24)</f>
        <v>255</v>
      </c>
      <c r="AA654" s="351">
        <f>IF('2_OPT카드설정(2)'!$M$25=0, 255, '2_OPT카드설정(2)'!$M$25)</f>
        <v>255</v>
      </c>
      <c r="AB654" s="351">
        <f>IF('2_OPT카드설정(2)'!$M$26=0, 255, '2_OPT카드설정(2)'!$M$26)</f>
        <v>255</v>
      </c>
      <c r="AC654" s="351">
        <f>IF('2_OPT카드설정(2)'!$M$27=0, 255, '2_OPT카드설정(2)'!$M$27)</f>
        <v>255</v>
      </c>
      <c r="AD654" s="351">
        <f>IF('2_OPT카드설정(2)'!$M$28=0, 255, '2_OPT카드설정(2)'!$M$28)</f>
        <v>255</v>
      </c>
      <c r="AE654" s="351">
        <f>IF('2_OPT카드설정(2)'!$M$29=0, 255, '2_OPT카드설정(2)'!$M$29)</f>
        <v>255</v>
      </c>
      <c r="AF654" s="351">
        <f>IF('2_OPT카드설정(2)'!$M$30=0, 255, '2_OPT카드설정(2)'!$M$30)</f>
        <v>255</v>
      </c>
      <c r="AG654" s="351">
        <f>IF('2_OPT카드설정(2)'!$M$31=0, 255, '2_OPT카드설정(2)'!$M$31)</f>
        <v>255</v>
      </c>
      <c r="AH654" s="351">
        <f>IF('2_OPT카드설정(2)'!$M$32=0, 255, '2_OPT카드설정(2)'!$M$32)</f>
        <v>255</v>
      </c>
      <c r="AI654" s="351">
        <f>IF('2_OPT카드설정(2)'!$M$33=0, 255, '2_OPT카드설정(2)'!$M$33)</f>
        <v>255</v>
      </c>
      <c r="AJ654" s="351">
        <f>IF('2_OPT카드설정(2)'!$M$34=0, 255, '2_OPT카드설정(2)'!$M$34)</f>
        <v>255</v>
      </c>
      <c r="AK654" s="351">
        <f>IF('2_OPT카드설정(2)'!$M$35=0, 255, '2_OPT카드설정(2)'!$M$35)</f>
        <v>255</v>
      </c>
      <c r="AL654" s="351">
        <f>IF('2_OPT카드설정(2)'!$M$36=0, 255, '2_OPT카드설정(2)'!$M$36)</f>
        <v>255</v>
      </c>
      <c r="AM654" s="351">
        <f>IF('2_OPT카드설정(2)'!$M$37=0, 255, '2_OPT카드설정(2)'!$M$37)</f>
        <v>255</v>
      </c>
      <c r="AN654" s="351">
        <f>IF('2_OPT카드설정(2)'!$M$38=0, 255, '2_OPT카드설정(2)'!$M$38)</f>
        <v>255</v>
      </c>
      <c r="AO654" s="351">
        <f>IF('2_OPT카드설정(2)'!$M$39=0, 255, '2_OPT카드설정(2)'!$M$39)</f>
        <v>255</v>
      </c>
      <c r="AP654" s="351">
        <f>IF('2_OPT카드설정(2)'!$M$40=0, 255, '2_OPT카드설정(2)'!$M$40)</f>
        <v>255</v>
      </c>
      <c r="AQ654" s="352">
        <f>IF('2_OPT카드설정(2)'!$M$41=0, 255, '2_OPT카드설정(2)'!$M$41)</f>
        <v>255</v>
      </c>
    </row>
    <row r="655" spans="2:43" ht="19.95" customHeight="1" x14ac:dyDescent="0.4">
      <c r="B655" s="296">
        <v>649</v>
      </c>
      <c r="C655" s="297" t="s">
        <v>1979</v>
      </c>
      <c r="D655" s="297" t="s">
        <v>991</v>
      </c>
      <c r="E655" s="298"/>
      <c r="F655" s="299"/>
      <c r="G655" s="522">
        <v>0</v>
      </c>
      <c r="H655" s="511"/>
      <c r="I655" s="350">
        <f>IF('2_OPT카드설정(2)'!$N$7=0, 0, '2_OPT카드설정(2)'!$N$7)</f>
        <v>255</v>
      </c>
      <c r="J655" s="351">
        <f>IF('2_OPT카드설정(2)'!$N$8=0, 0, '2_OPT카드설정(2)'!$N$8)</f>
        <v>255</v>
      </c>
      <c r="K655" s="351">
        <f>IF('2_OPT카드설정(2)'!$N$9=0, 0, '2_OPT카드설정(2)'!$N$9)</f>
        <v>255</v>
      </c>
      <c r="L655" s="351">
        <f>IF('2_OPT카드설정(2)'!$N$10=0, 0, '2_OPT카드설정(2)'!$N$10)</f>
        <v>255</v>
      </c>
      <c r="M655" s="351">
        <f>IF('2_OPT카드설정(2)'!$N$11=0, 0, '2_OPT카드설정(2)'!$N$11)</f>
        <v>255</v>
      </c>
      <c r="N655" s="351">
        <f>IF('2_OPT카드설정(2)'!$N$12=0, 0, '2_OPT카드설정(2)'!$N$12)</f>
        <v>255</v>
      </c>
      <c r="O655" s="351">
        <f>IF('2_OPT카드설정(2)'!$N$13=0, 0, '2_OPT카드설정(2)'!$N$13)</f>
        <v>255</v>
      </c>
      <c r="P655" s="351">
        <f>IF('2_OPT카드설정(2)'!$N$14=0, 0, '2_OPT카드설정(2)'!$N$14)</f>
        <v>255</v>
      </c>
      <c r="Q655" s="351">
        <f>IF('2_OPT카드설정(2)'!$N$15=0, 0, '2_OPT카드설정(2)'!$N$15)</f>
        <v>255</v>
      </c>
      <c r="R655" s="351">
        <f>IF('2_OPT카드설정(2)'!$N$16=0, 0, '2_OPT카드설정(2)'!$N$16)</f>
        <v>255</v>
      </c>
      <c r="S655" s="351">
        <f>IF('2_OPT카드설정(2)'!$N$17=0, 0, '2_OPT카드설정(2)'!$N$17)</f>
        <v>255</v>
      </c>
      <c r="T655" s="351">
        <f>IF('2_OPT카드설정(2)'!$N$18=0, 0, '2_OPT카드설정(2)'!$N$18)</f>
        <v>255</v>
      </c>
      <c r="U655" s="351">
        <f>IF('2_OPT카드설정(2)'!$N$19=0, 0, '2_OPT카드설정(2)'!$N$19)</f>
        <v>255</v>
      </c>
      <c r="V655" s="351">
        <f>IF('2_OPT카드설정(2)'!$N$20=0, 0, '2_OPT카드설정(2)'!$N$20)</f>
        <v>255</v>
      </c>
      <c r="W655" s="351">
        <f>IF('2_OPT카드설정(2)'!$N$21=0, 0, '2_OPT카드설정(2)'!$N$21)</f>
        <v>255</v>
      </c>
      <c r="X655" s="351">
        <f>IF('2_OPT카드설정(2)'!$N$22=0, 0, '2_OPT카드설정(2)'!$N$22)</f>
        <v>255</v>
      </c>
      <c r="Y655" s="351">
        <f>IF('2_OPT카드설정(2)'!$N$23=0, 0, '2_OPT카드설정(2)'!$N$23)</f>
        <v>255</v>
      </c>
      <c r="Z655" s="351">
        <f>IF('2_OPT카드설정(2)'!$N$24=0, 0, '2_OPT카드설정(2)'!$N$24)</f>
        <v>255</v>
      </c>
      <c r="AA655" s="351">
        <f>IF('2_OPT카드설정(2)'!$N$25=0, 0, '2_OPT카드설정(2)'!$N$25)</f>
        <v>255</v>
      </c>
      <c r="AB655" s="351">
        <f>IF('2_OPT카드설정(2)'!$N$26=0, 0, '2_OPT카드설정(2)'!$N$26)</f>
        <v>255</v>
      </c>
      <c r="AC655" s="351">
        <f>IF('2_OPT카드설정(2)'!$N$27=0, 0, '2_OPT카드설정(2)'!$N$27)</f>
        <v>255</v>
      </c>
      <c r="AD655" s="351">
        <f>IF('2_OPT카드설정(2)'!$N$28=0, 0, '2_OPT카드설정(2)'!$N$28)</f>
        <v>255</v>
      </c>
      <c r="AE655" s="351">
        <f>IF('2_OPT카드설정(2)'!$N$29=0, 0, '2_OPT카드설정(2)'!$N$29)</f>
        <v>255</v>
      </c>
      <c r="AF655" s="351">
        <f>IF('2_OPT카드설정(2)'!$N$30=0, 0, '2_OPT카드설정(2)'!$N$30)</f>
        <v>255</v>
      </c>
      <c r="AG655" s="351">
        <f>IF('2_OPT카드설정(2)'!$N$31=0, 0, '2_OPT카드설정(2)'!$N$31)</f>
        <v>255</v>
      </c>
      <c r="AH655" s="351">
        <f>IF('2_OPT카드설정(2)'!$N$32=0, 0, '2_OPT카드설정(2)'!$N$32)</f>
        <v>255</v>
      </c>
      <c r="AI655" s="351">
        <f>IF('2_OPT카드설정(2)'!$N$33=0, 0, '2_OPT카드설정(2)'!$N$33)</f>
        <v>255</v>
      </c>
      <c r="AJ655" s="351">
        <f>IF('2_OPT카드설정(2)'!$N$34=0, 0, '2_OPT카드설정(2)'!$N$34)</f>
        <v>255</v>
      </c>
      <c r="AK655" s="351">
        <f>IF('2_OPT카드설정(2)'!$N$35=0, 0, '2_OPT카드설정(2)'!$N$35)</f>
        <v>255</v>
      </c>
      <c r="AL655" s="351">
        <f>IF('2_OPT카드설정(2)'!$N$36=0, 0, '2_OPT카드설정(2)'!$N$36)</f>
        <v>255</v>
      </c>
      <c r="AM655" s="351">
        <f>IF('2_OPT카드설정(2)'!$N$37=0, 0, '2_OPT카드설정(2)'!$N$37)</f>
        <v>255</v>
      </c>
      <c r="AN655" s="351">
        <f>IF('2_OPT카드설정(2)'!$N$38=0, 0, '2_OPT카드설정(2)'!$N$38)</f>
        <v>255</v>
      </c>
      <c r="AO655" s="351">
        <f>IF('2_OPT카드설정(2)'!$N$39=0, 0, '2_OPT카드설정(2)'!$N$39)</f>
        <v>255</v>
      </c>
      <c r="AP655" s="351">
        <f>IF('2_OPT카드설정(2)'!$N$40=0, 0, '2_OPT카드설정(2)'!$N$40)</f>
        <v>255</v>
      </c>
      <c r="AQ655" s="352">
        <f>IF('2_OPT카드설정(2)'!$N$41=0, 0, '2_OPT카드설정(2)'!$N$41)</f>
        <v>255</v>
      </c>
    </row>
    <row r="656" spans="2:43" ht="19.95" customHeight="1" x14ac:dyDescent="0.4">
      <c r="B656" s="296">
        <v>650</v>
      </c>
      <c r="C656" s="297" t="s">
        <v>1980</v>
      </c>
      <c r="D656" s="297" t="s">
        <v>992</v>
      </c>
      <c r="E656" s="298"/>
      <c r="F656" s="299"/>
      <c r="G656" s="522">
        <v>0</v>
      </c>
      <c r="H656" s="511"/>
      <c r="I656" s="350">
        <f>IF('2_OPT카드설정(2)'!$O$7=0, 0, '2_OPT카드설정(2)'!$O$7)</f>
        <v>0</v>
      </c>
      <c r="J656" s="351">
        <f>IF('2_OPT카드설정(2)'!$O$8=0, 0, '2_OPT카드설정(2)'!$O$8)</f>
        <v>0</v>
      </c>
      <c r="K656" s="351">
        <f>IF('2_OPT카드설정(2)'!$O$9=0, 0, '2_OPT카드설정(2)'!$O$9)</f>
        <v>0</v>
      </c>
      <c r="L656" s="351">
        <f>IF('2_OPT카드설정(2)'!$O$10=0, 0, '2_OPT카드설정(2)'!$O$10)</f>
        <v>0</v>
      </c>
      <c r="M656" s="351">
        <f>IF('2_OPT카드설정(2)'!$O$11=0, 0, '2_OPT카드설정(2)'!$O$11)</f>
        <v>0</v>
      </c>
      <c r="N656" s="351">
        <f>IF('2_OPT카드설정(2)'!$O$12=0, 0, '2_OPT카드설정(2)'!$O$12)</f>
        <v>0</v>
      </c>
      <c r="O656" s="351">
        <f>IF('2_OPT카드설정(2)'!$O$13=0, 0, '2_OPT카드설정(2)'!$O$13)</f>
        <v>0</v>
      </c>
      <c r="P656" s="351">
        <f>IF('2_OPT카드설정(2)'!$O$14=0, 0, '2_OPT카드설정(2)'!$O$14)</f>
        <v>0</v>
      </c>
      <c r="Q656" s="351">
        <f>IF('2_OPT카드설정(2)'!$O$15=0, 0, '2_OPT카드설정(2)'!$O$15)</f>
        <v>0</v>
      </c>
      <c r="R656" s="351">
        <f>IF('2_OPT카드설정(2)'!$O$16=0, 0, '2_OPT카드설정(2)'!$O$16)</f>
        <v>0</v>
      </c>
      <c r="S656" s="351">
        <f>IF('2_OPT카드설정(2)'!$O$17=0, 0, '2_OPT카드설정(2)'!$O$17)</f>
        <v>0</v>
      </c>
      <c r="T656" s="351">
        <f>IF('2_OPT카드설정(2)'!$O$18=0, 0, '2_OPT카드설정(2)'!$O$18)</f>
        <v>0</v>
      </c>
      <c r="U656" s="351">
        <f>IF('2_OPT카드설정(2)'!$O$19=0, 0, '2_OPT카드설정(2)'!$O$19)</f>
        <v>0</v>
      </c>
      <c r="V656" s="351">
        <f>IF('2_OPT카드설정(2)'!$O$20=0, 0, '2_OPT카드설정(2)'!$O$20)</f>
        <v>0</v>
      </c>
      <c r="W656" s="351">
        <f>IF('2_OPT카드설정(2)'!$O$21=0, 0, '2_OPT카드설정(2)'!$O$21)</f>
        <v>0</v>
      </c>
      <c r="X656" s="351">
        <f>IF('2_OPT카드설정(2)'!$O$22=0, 0, '2_OPT카드설정(2)'!$O$22)</f>
        <v>0</v>
      </c>
      <c r="Y656" s="351">
        <f>IF('2_OPT카드설정(2)'!$O$23=0, 0, '2_OPT카드설정(2)'!$O$23)</f>
        <v>0</v>
      </c>
      <c r="Z656" s="351">
        <f>IF('2_OPT카드설정(2)'!$O$24=0, 0, '2_OPT카드설정(2)'!$O$24)</f>
        <v>0</v>
      </c>
      <c r="AA656" s="351">
        <f>IF('2_OPT카드설정(2)'!$O$25=0, 0, '2_OPT카드설정(2)'!$O$25)</f>
        <v>0</v>
      </c>
      <c r="AB656" s="351">
        <f>IF('2_OPT카드설정(2)'!$O$26=0, 0, '2_OPT카드설정(2)'!$O$26)</f>
        <v>0</v>
      </c>
      <c r="AC656" s="351">
        <f>IF('2_OPT카드설정(2)'!$O$27=0, 0, '2_OPT카드설정(2)'!$O$27)</f>
        <v>0</v>
      </c>
      <c r="AD656" s="351">
        <f>IF('2_OPT카드설정(2)'!$O$28=0, 0, '2_OPT카드설정(2)'!$O$28)</f>
        <v>0</v>
      </c>
      <c r="AE656" s="351">
        <f>IF('2_OPT카드설정(2)'!$O$29=0, 0, '2_OPT카드설정(2)'!$O$29)</f>
        <v>0</v>
      </c>
      <c r="AF656" s="351">
        <f>IF('2_OPT카드설정(2)'!$O$30=0, 0, '2_OPT카드설정(2)'!$O$30)</f>
        <v>0</v>
      </c>
      <c r="AG656" s="351">
        <f>IF('2_OPT카드설정(2)'!$O$31=0, 0, '2_OPT카드설정(2)'!$O$31)</f>
        <v>0</v>
      </c>
      <c r="AH656" s="351">
        <f>IF('2_OPT카드설정(2)'!$O$32=0, 0, '2_OPT카드설정(2)'!$O$32)</f>
        <v>0</v>
      </c>
      <c r="AI656" s="351">
        <f>IF('2_OPT카드설정(2)'!$O$33=0, 0, '2_OPT카드설정(2)'!$O$33)</f>
        <v>0</v>
      </c>
      <c r="AJ656" s="351">
        <f>IF('2_OPT카드설정(2)'!$O$34=0, 0, '2_OPT카드설정(2)'!$O$34)</f>
        <v>0</v>
      </c>
      <c r="AK656" s="351">
        <f>IF('2_OPT카드설정(2)'!$O$35=0, 0, '2_OPT카드설정(2)'!$O$35)</f>
        <v>0</v>
      </c>
      <c r="AL656" s="351">
        <f>IF('2_OPT카드설정(2)'!$O$36=0, 0, '2_OPT카드설정(2)'!$O$36)</f>
        <v>0</v>
      </c>
      <c r="AM656" s="351">
        <f>IF('2_OPT카드설정(2)'!$O$37=0, 0, '2_OPT카드설정(2)'!$O$37)</f>
        <v>0</v>
      </c>
      <c r="AN656" s="351">
        <f>IF('2_OPT카드설정(2)'!$O$38=0, 0, '2_OPT카드설정(2)'!$O$38)</f>
        <v>0</v>
      </c>
      <c r="AO656" s="351">
        <f>IF('2_OPT카드설정(2)'!$O$39=0, 0, '2_OPT카드설정(2)'!$O$39)</f>
        <v>0</v>
      </c>
      <c r="AP656" s="351">
        <f>IF('2_OPT카드설정(2)'!$O$40=0, 0, '2_OPT카드설정(2)'!$O$40)</f>
        <v>0</v>
      </c>
      <c r="AQ656" s="352">
        <f>IF('2_OPT카드설정(2)'!$O$41=0, 0, '2_OPT카드설정(2)'!$O$41)</f>
        <v>0</v>
      </c>
    </row>
    <row r="657" spans="2:43" ht="19.95" customHeight="1" x14ac:dyDescent="0.4">
      <c r="B657" s="296">
        <v>651</v>
      </c>
      <c r="C657" s="297" t="s">
        <v>1981</v>
      </c>
      <c r="D657" s="297" t="s">
        <v>993</v>
      </c>
      <c r="E657" s="298"/>
      <c r="F657" s="299"/>
      <c r="G657" s="522">
        <v>192</v>
      </c>
      <c r="H657" s="511"/>
      <c r="I657" s="350">
        <f>IF('2_OPT카드설정(2)'!$P$7=0, 192, '2_OPT카드설정(2)'!$P$7)</f>
        <v>192</v>
      </c>
      <c r="J657" s="351">
        <f>IF('2_OPT카드설정(2)'!$P$8=0, 192, '2_OPT카드설정(2)'!$P$8)</f>
        <v>192</v>
      </c>
      <c r="K657" s="351">
        <f>IF('2_OPT카드설정(2)'!$P$9=0, 192, '2_OPT카드설정(2)'!$P$9)</f>
        <v>192</v>
      </c>
      <c r="L657" s="351">
        <f>IF('2_OPT카드설정(2)'!$P$10=0, 192, '2_OPT카드설정(2)'!$P$10)</f>
        <v>192</v>
      </c>
      <c r="M657" s="351">
        <f>IF('2_OPT카드설정(2)'!$P$11=0, 192, '2_OPT카드설정(2)'!$P$11)</f>
        <v>192</v>
      </c>
      <c r="N657" s="351">
        <f>IF('2_OPT카드설정(2)'!$P$12=0, 192, '2_OPT카드설정(2)'!$P$12)</f>
        <v>192</v>
      </c>
      <c r="O657" s="351">
        <f>IF('2_OPT카드설정(2)'!$P$13=0, 192, '2_OPT카드설정(2)'!$P$13)</f>
        <v>192</v>
      </c>
      <c r="P657" s="351">
        <f>IF('2_OPT카드설정(2)'!$P$14=0, 192, '2_OPT카드설정(2)'!$P$14)</f>
        <v>192</v>
      </c>
      <c r="Q657" s="351">
        <f>IF('2_OPT카드설정(2)'!$P$15=0, 192, '2_OPT카드설정(2)'!$P$15)</f>
        <v>192</v>
      </c>
      <c r="R657" s="351">
        <f>IF('2_OPT카드설정(2)'!$P$16=0, 192, '2_OPT카드설정(2)'!$P$16)</f>
        <v>192</v>
      </c>
      <c r="S657" s="351">
        <f>IF('2_OPT카드설정(2)'!$P$17=0, 192, '2_OPT카드설정(2)'!$P$17)</f>
        <v>192</v>
      </c>
      <c r="T657" s="351">
        <f>IF('2_OPT카드설정(2)'!$P$18=0, 192, '2_OPT카드설정(2)'!$P$18)</f>
        <v>192</v>
      </c>
      <c r="U657" s="351">
        <f>IF('2_OPT카드설정(2)'!$P$19=0, 192, '2_OPT카드설정(2)'!$P$19)</f>
        <v>192</v>
      </c>
      <c r="V657" s="351">
        <f>IF('2_OPT카드설정(2)'!$P$20=0, 192, '2_OPT카드설정(2)'!$P$20)</f>
        <v>192</v>
      </c>
      <c r="W657" s="351">
        <f>IF('2_OPT카드설정(2)'!$P$21=0, 192, '2_OPT카드설정(2)'!$P$21)</f>
        <v>192</v>
      </c>
      <c r="X657" s="351">
        <f>IF('2_OPT카드설정(2)'!$P$22=0, 192, '2_OPT카드설정(2)'!$P$22)</f>
        <v>192</v>
      </c>
      <c r="Y657" s="351">
        <f>IF('2_OPT카드설정(2)'!$P$23=0, 192, '2_OPT카드설정(2)'!$P$23)</f>
        <v>192</v>
      </c>
      <c r="Z657" s="351">
        <f>IF('2_OPT카드설정(2)'!$P$24=0, 192, '2_OPT카드설정(2)'!$P$24)</f>
        <v>192</v>
      </c>
      <c r="AA657" s="351">
        <f>IF('2_OPT카드설정(2)'!$P$25=0, 192, '2_OPT카드설정(2)'!$P$25)</f>
        <v>192</v>
      </c>
      <c r="AB657" s="351">
        <f>IF('2_OPT카드설정(2)'!$P$26=0, 192, '2_OPT카드설정(2)'!$P$26)</f>
        <v>192</v>
      </c>
      <c r="AC657" s="351">
        <f>IF('2_OPT카드설정(2)'!$P$27=0, 192, '2_OPT카드설정(2)'!$P$27)</f>
        <v>192</v>
      </c>
      <c r="AD657" s="351">
        <f>IF('2_OPT카드설정(2)'!$P$28=0, 192, '2_OPT카드설정(2)'!$P$28)</f>
        <v>192</v>
      </c>
      <c r="AE657" s="351">
        <f>IF('2_OPT카드설정(2)'!$P$29=0, 192, '2_OPT카드설정(2)'!$P$29)</f>
        <v>192</v>
      </c>
      <c r="AF657" s="351">
        <f>IF('2_OPT카드설정(2)'!$P$30=0, 192, '2_OPT카드설정(2)'!$P$30)</f>
        <v>192</v>
      </c>
      <c r="AG657" s="351">
        <f>IF('2_OPT카드설정(2)'!$P$31=0, 192, '2_OPT카드설정(2)'!$P$31)</f>
        <v>192</v>
      </c>
      <c r="AH657" s="351">
        <f>IF('2_OPT카드설정(2)'!$P$32=0, 192, '2_OPT카드설정(2)'!$P$32)</f>
        <v>192</v>
      </c>
      <c r="AI657" s="351">
        <f>IF('2_OPT카드설정(2)'!$P$33=0, 192, '2_OPT카드설정(2)'!$P$33)</f>
        <v>192</v>
      </c>
      <c r="AJ657" s="351">
        <f>IF('2_OPT카드설정(2)'!$P$34=0, 192, '2_OPT카드설정(2)'!$P$34)</f>
        <v>192</v>
      </c>
      <c r="AK657" s="351">
        <f>IF('2_OPT카드설정(2)'!$P$35=0, 192, '2_OPT카드설정(2)'!$P$35)</f>
        <v>192</v>
      </c>
      <c r="AL657" s="351">
        <f>IF('2_OPT카드설정(2)'!$P$36=0, 192, '2_OPT카드설정(2)'!$P$36)</f>
        <v>192</v>
      </c>
      <c r="AM657" s="351">
        <f>IF('2_OPT카드설정(2)'!$P$37=0, 192, '2_OPT카드설정(2)'!$P$37)</f>
        <v>192</v>
      </c>
      <c r="AN657" s="351">
        <f>IF('2_OPT카드설정(2)'!$P$38=0, 192, '2_OPT카드설정(2)'!$P$38)</f>
        <v>192</v>
      </c>
      <c r="AO657" s="351">
        <f>IF('2_OPT카드설정(2)'!$P$39=0, 192, '2_OPT카드설정(2)'!$P$39)</f>
        <v>192</v>
      </c>
      <c r="AP657" s="351">
        <f>IF('2_OPT카드설정(2)'!$P$40=0, 192, '2_OPT카드설정(2)'!$P$40)</f>
        <v>192</v>
      </c>
      <c r="AQ657" s="352">
        <f>IF('2_OPT카드설정(2)'!$P$41=0, 192, '2_OPT카드설정(2)'!$P$41)</f>
        <v>192</v>
      </c>
    </row>
    <row r="658" spans="2:43" ht="19.95" customHeight="1" x14ac:dyDescent="0.4">
      <c r="B658" s="296">
        <v>652</v>
      </c>
      <c r="C658" s="297" t="s">
        <v>1982</v>
      </c>
      <c r="D658" s="297" t="s">
        <v>994</v>
      </c>
      <c r="E658" s="298"/>
      <c r="F658" s="299"/>
      <c r="G658" s="522">
        <v>168</v>
      </c>
      <c r="H658" s="511"/>
      <c r="I658" s="350">
        <f>IF('2_OPT카드설정(2)'!$Q$7=0, 168, '2_OPT카드설정(2)'!$Q$7)</f>
        <v>168</v>
      </c>
      <c r="J658" s="351">
        <f>IF('2_OPT카드설정(2)'!$Q$8=0, 168, '2_OPT카드설정(2)'!$Q$8)</f>
        <v>168</v>
      </c>
      <c r="K658" s="351">
        <f>IF('2_OPT카드설정(2)'!$Q$9=0, 168, '2_OPT카드설정(2)'!$Q$9)</f>
        <v>168</v>
      </c>
      <c r="L658" s="351">
        <f>IF('2_OPT카드설정(2)'!$Q$10=0, 168, '2_OPT카드설정(2)'!$Q$10)</f>
        <v>168</v>
      </c>
      <c r="M658" s="351">
        <f>IF('2_OPT카드설정(2)'!$Q$11=0, 168, '2_OPT카드설정(2)'!$Q$11)</f>
        <v>168</v>
      </c>
      <c r="N658" s="351">
        <f>IF('2_OPT카드설정(2)'!$Q$12=0, 168, '2_OPT카드설정(2)'!$Q$12)</f>
        <v>168</v>
      </c>
      <c r="O658" s="351">
        <f>IF('2_OPT카드설정(2)'!$Q$13=0, 168, '2_OPT카드설정(2)'!$Q$13)</f>
        <v>168</v>
      </c>
      <c r="P658" s="351">
        <f>IF('2_OPT카드설정(2)'!$Q$14=0, 168, '2_OPT카드설정(2)'!$Q$14)</f>
        <v>168</v>
      </c>
      <c r="Q658" s="351">
        <f>IF('2_OPT카드설정(2)'!$Q$15=0, 168, '2_OPT카드설정(2)'!$Q$15)</f>
        <v>168</v>
      </c>
      <c r="R658" s="351">
        <f>IF('2_OPT카드설정(2)'!$Q$16=0, 168, '2_OPT카드설정(2)'!$Q$16)</f>
        <v>168</v>
      </c>
      <c r="S658" s="351">
        <f>IF('2_OPT카드설정(2)'!$Q$17=0, 168, '2_OPT카드설정(2)'!$Q$17)</f>
        <v>168</v>
      </c>
      <c r="T658" s="351">
        <f>IF('2_OPT카드설정(2)'!$Q$18=0, 168, '2_OPT카드설정(2)'!$Q$18)</f>
        <v>168</v>
      </c>
      <c r="U658" s="351">
        <f>IF('2_OPT카드설정(2)'!$Q$19=0, 168, '2_OPT카드설정(2)'!$Q$19)</f>
        <v>168</v>
      </c>
      <c r="V658" s="351">
        <f>IF('2_OPT카드설정(2)'!$Q$20=0, 168, '2_OPT카드설정(2)'!$Q$20)</f>
        <v>168</v>
      </c>
      <c r="W658" s="351">
        <f>IF('2_OPT카드설정(2)'!$Q$21=0, 168, '2_OPT카드설정(2)'!$Q$21)</f>
        <v>168</v>
      </c>
      <c r="X658" s="351">
        <f>IF('2_OPT카드설정(2)'!$Q$22=0, 168, '2_OPT카드설정(2)'!$Q$22)</f>
        <v>168</v>
      </c>
      <c r="Y658" s="351">
        <f>IF('2_OPT카드설정(2)'!$Q$23=0, 168, '2_OPT카드설정(2)'!$Q$23)</f>
        <v>168</v>
      </c>
      <c r="Z658" s="351">
        <f>IF('2_OPT카드설정(2)'!$Q$24=0, 168, '2_OPT카드설정(2)'!$Q$24)</f>
        <v>168</v>
      </c>
      <c r="AA658" s="351">
        <f>IF('2_OPT카드설정(2)'!$Q$25=0, 168, '2_OPT카드설정(2)'!$Q$25)</f>
        <v>168</v>
      </c>
      <c r="AB658" s="351">
        <f>IF('2_OPT카드설정(2)'!$Q$26=0, 168, '2_OPT카드설정(2)'!$Q$26)</f>
        <v>168</v>
      </c>
      <c r="AC658" s="351">
        <f>IF('2_OPT카드설정(2)'!$Q$27=0, 168, '2_OPT카드설정(2)'!$Q$27)</f>
        <v>168</v>
      </c>
      <c r="AD658" s="351">
        <f>IF('2_OPT카드설정(2)'!$Q$28=0, 168, '2_OPT카드설정(2)'!$Q$28)</f>
        <v>168</v>
      </c>
      <c r="AE658" s="351">
        <f>IF('2_OPT카드설정(2)'!$Q$29=0, 168, '2_OPT카드설정(2)'!$Q$29)</f>
        <v>168</v>
      </c>
      <c r="AF658" s="351">
        <f>IF('2_OPT카드설정(2)'!$Q$30=0, 168, '2_OPT카드설정(2)'!$Q$30)</f>
        <v>168</v>
      </c>
      <c r="AG658" s="351">
        <f>IF('2_OPT카드설정(2)'!$Q$31=0, 168, '2_OPT카드설정(2)'!$Q$31)</f>
        <v>168</v>
      </c>
      <c r="AH658" s="351">
        <f>IF('2_OPT카드설정(2)'!$Q$32=0, 168, '2_OPT카드설정(2)'!$Q$32)</f>
        <v>168</v>
      </c>
      <c r="AI658" s="351">
        <f>IF('2_OPT카드설정(2)'!$Q$33=0, 168, '2_OPT카드설정(2)'!$Q$33)</f>
        <v>168</v>
      </c>
      <c r="AJ658" s="351">
        <f>IF('2_OPT카드설정(2)'!$Q$34=0, 168, '2_OPT카드설정(2)'!$Q$34)</f>
        <v>168</v>
      </c>
      <c r="AK658" s="351">
        <f>IF('2_OPT카드설정(2)'!$Q$35=0, 168, '2_OPT카드설정(2)'!$Q$35)</f>
        <v>168</v>
      </c>
      <c r="AL658" s="351">
        <f>IF('2_OPT카드설정(2)'!$Q$36=0, 168, '2_OPT카드설정(2)'!$Q$36)</f>
        <v>168</v>
      </c>
      <c r="AM658" s="351">
        <f>IF('2_OPT카드설정(2)'!$Q$37=0, 168, '2_OPT카드설정(2)'!$Q$37)</f>
        <v>168</v>
      </c>
      <c r="AN658" s="351">
        <f>IF('2_OPT카드설정(2)'!$Q$38=0, 168, '2_OPT카드설정(2)'!$Q$38)</f>
        <v>168</v>
      </c>
      <c r="AO658" s="351">
        <f>IF('2_OPT카드설정(2)'!$Q$39=0, 168, '2_OPT카드설정(2)'!$Q$39)</f>
        <v>168</v>
      </c>
      <c r="AP658" s="351">
        <f>IF('2_OPT카드설정(2)'!$Q$40=0, 168, '2_OPT카드설정(2)'!$Q$40)</f>
        <v>168</v>
      </c>
      <c r="AQ658" s="352">
        <f>IF('2_OPT카드설정(2)'!$Q$41=0, 168, '2_OPT카드설정(2)'!$Q$41)</f>
        <v>168</v>
      </c>
    </row>
    <row r="659" spans="2:43" ht="19.95" customHeight="1" x14ac:dyDescent="0.4">
      <c r="B659" s="296">
        <v>653</v>
      </c>
      <c r="C659" s="297" t="s">
        <v>1983</v>
      </c>
      <c r="D659" s="297" t="s">
        <v>995</v>
      </c>
      <c r="E659" s="298"/>
      <c r="F659" s="299"/>
      <c r="G659" s="522">
        <v>0</v>
      </c>
      <c r="H659" s="511"/>
      <c r="I659" s="350">
        <f>IF('2_OPT카드설정(2)'!$R$7=0, 0, '2_OPT카드설정(2)'!$R$7)</f>
        <v>0</v>
      </c>
      <c r="J659" s="351">
        <f>IF('2_OPT카드설정(2)'!$R$8=0, 0, '2_OPT카드설정(2)'!$R$8)</f>
        <v>0</v>
      </c>
      <c r="K659" s="351">
        <f>IF('2_OPT카드설정(2)'!$R$9=0, 0, '2_OPT카드설정(2)'!$R$9)</f>
        <v>0</v>
      </c>
      <c r="L659" s="351">
        <f>IF('2_OPT카드설정(2)'!$R$10=0, 0, '2_OPT카드설정(2)'!$R$10)</f>
        <v>0</v>
      </c>
      <c r="M659" s="351">
        <f>IF('2_OPT카드설정(2)'!$R$11=0, 0, '2_OPT카드설정(2)'!$R$11)</f>
        <v>0</v>
      </c>
      <c r="N659" s="351">
        <f>IF('2_OPT카드설정(2)'!$R$12=0, 0, '2_OPT카드설정(2)'!$R$12)</f>
        <v>0</v>
      </c>
      <c r="O659" s="351">
        <f>IF('2_OPT카드설정(2)'!$R$13=0, 0, '2_OPT카드설정(2)'!$R$13)</f>
        <v>0</v>
      </c>
      <c r="P659" s="351">
        <f>IF('2_OPT카드설정(2)'!$R$14=0, 0, '2_OPT카드설정(2)'!$R$14)</f>
        <v>0</v>
      </c>
      <c r="Q659" s="351">
        <f>IF('2_OPT카드설정(2)'!$R$15=0, 0, '2_OPT카드설정(2)'!$R$15)</f>
        <v>0</v>
      </c>
      <c r="R659" s="351">
        <f>IF('2_OPT카드설정(2)'!$R$16=0, 0, '2_OPT카드설정(2)'!$R$16)</f>
        <v>0</v>
      </c>
      <c r="S659" s="351">
        <f>IF('2_OPT카드설정(2)'!$R$17=0, 0, '2_OPT카드설정(2)'!$R$17)</f>
        <v>0</v>
      </c>
      <c r="T659" s="351">
        <f>IF('2_OPT카드설정(2)'!$R$18=0, 0, '2_OPT카드설정(2)'!$R$18)</f>
        <v>0</v>
      </c>
      <c r="U659" s="351">
        <f>IF('2_OPT카드설정(2)'!$R$19=0, 0, '2_OPT카드설정(2)'!$R$19)</f>
        <v>0</v>
      </c>
      <c r="V659" s="351">
        <f>IF('2_OPT카드설정(2)'!$R$20=0, 0, '2_OPT카드설정(2)'!$R$20)</f>
        <v>0</v>
      </c>
      <c r="W659" s="351">
        <f>IF('2_OPT카드설정(2)'!$R$21=0, 0, '2_OPT카드설정(2)'!$R$21)</f>
        <v>0</v>
      </c>
      <c r="X659" s="351">
        <f>IF('2_OPT카드설정(2)'!$R$22=0, 0, '2_OPT카드설정(2)'!$R$22)</f>
        <v>0</v>
      </c>
      <c r="Y659" s="351">
        <f>IF('2_OPT카드설정(2)'!$R$23=0, 0, '2_OPT카드설정(2)'!$R$23)</f>
        <v>0</v>
      </c>
      <c r="Z659" s="351">
        <f>IF('2_OPT카드설정(2)'!$R$24=0, 0, '2_OPT카드설정(2)'!$R$24)</f>
        <v>0</v>
      </c>
      <c r="AA659" s="351">
        <f>IF('2_OPT카드설정(2)'!$R$25=0, 0, '2_OPT카드설정(2)'!$R$25)</f>
        <v>0</v>
      </c>
      <c r="AB659" s="351">
        <f>IF('2_OPT카드설정(2)'!$R$26=0, 0, '2_OPT카드설정(2)'!$R$26)</f>
        <v>0</v>
      </c>
      <c r="AC659" s="351">
        <f>IF('2_OPT카드설정(2)'!$R$27=0, 0, '2_OPT카드설정(2)'!$R$27)</f>
        <v>0</v>
      </c>
      <c r="AD659" s="351">
        <f>IF('2_OPT카드설정(2)'!$R$28=0, 0, '2_OPT카드설정(2)'!$R$28)</f>
        <v>0</v>
      </c>
      <c r="AE659" s="351">
        <f>IF('2_OPT카드설정(2)'!$R$29=0, 0, '2_OPT카드설정(2)'!$R$29)</f>
        <v>0</v>
      </c>
      <c r="AF659" s="351">
        <f>IF('2_OPT카드설정(2)'!$R$30=0, 0, '2_OPT카드설정(2)'!$R$30)</f>
        <v>0</v>
      </c>
      <c r="AG659" s="351">
        <f>IF('2_OPT카드설정(2)'!$R$31=0, 0, '2_OPT카드설정(2)'!$R$31)</f>
        <v>0</v>
      </c>
      <c r="AH659" s="351">
        <f>IF('2_OPT카드설정(2)'!$R$32=0, 0, '2_OPT카드설정(2)'!$R$32)</f>
        <v>0</v>
      </c>
      <c r="AI659" s="351">
        <f>IF('2_OPT카드설정(2)'!$R$33=0, 0, '2_OPT카드설정(2)'!$R$33)</f>
        <v>0</v>
      </c>
      <c r="AJ659" s="351">
        <f>IF('2_OPT카드설정(2)'!$R$34=0, 0, '2_OPT카드설정(2)'!$R$34)</f>
        <v>0</v>
      </c>
      <c r="AK659" s="351">
        <f>IF('2_OPT카드설정(2)'!$R$35=0, 0, '2_OPT카드설정(2)'!$R$35)</f>
        <v>0</v>
      </c>
      <c r="AL659" s="351">
        <f>IF('2_OPT카드설정(2)'!$R$36=0, 0, '2_OPT카드설정(2)'!$R$36)</f>
        <v>0</v>
      </c>
      <c r="AM659" s="351">
        <f>IF('2_OPT카드설정(2)'!$R$37=0, 0, '2_OPT카드설정(2)'!$R$37)</f>
        <v>0</v>
      </c>
      <c r="AN659" s="351">
        <f>IF('2_OPT카드설정(2)'!$R$38=0, 0, '2_OPT카드설정(2)'!$R$38)</f>
        <v>0</v>
      </c>
      <c r="AO659" s="351">
        <f>IF('2_OPT카드설정(2)'!$R$39=0, 0, '2_OPT카드설정(2)'!$R$39)</f>
        <v>0</v>
      </c>
      <c r="AP659" s="351">
        <f>IF('2_OPT카드설정(2)'!$R$40=0, 0, '2_OPT카드설정(2)'!$R$40)</f>
        <v>0</v>
      </c>
      <c r="AQ659" s="352">
        <f>IF('2_OPT카드설정(2)'!$R$41=0, 0, '2_OPT카드설정(2)'!$R$41)</f>
        <v>0</v>
      </c>
    </row>
    <row r="660" spans="2:43" ht="19.95" customHeight="1" x14ac:dyDescent="0.4">
      <c r="B660" s="296">
        <v>654</v>
      </c>
      <c r="C660" s="297" t="s">
        <v>1984</v>
      </c>
      <c r="D660" s="297" t="s">
        <v>996</v>
      </c>
      <c r="E660" s="298"/>
      <c r="F660" s="299"/>
      <c r="G660" s="522">
        <v>1</v>
      </c>
      <c r="H660" s="511"/>
      <c r="I660" s="350">
        <f>IF('2_OPT카드설정(2)'!$S$7=0, 1, '2_OPT카드설정(2)'!$S$7)</f>
        <v>1</v>
      </c>
      <c r="J660" s="351">
        <f>IF('2_OPT카드설정(2)'!$S$8=0, 1, '2_OPT카드설정(2)'!$S$8)</f>
        <v>1</v>
      </c>
      <c r="K660" s="351">
        <f>IF('2_OPT카드설정(2)'!$S$9=0, 1, '2_OPT카드설정(2)'!$S$9)</f>
        <v>1</v>
      </c>
      <c r="L660" s="351">
        <f>IF('2_OPT카드설정(2)'!$S$10=0, 1, '2_OPT카드설정(2)'!$S$10)</f>
        <v>1</v>
      </c>
      <c r="M660" s="351">
        <f>IF('2_OPT카드설정(2)'!$S$11=0, 1, '2_OPT카드설정(2)'!$S$11)</f>
        <v>1</v>
      </c>
      <c r="N660" s="351">
        <f>IF('2_OPT카드설정(2)'!$S$12=0, 1, '2_OPT카드설정(2)'!$S$12)</f>
        <v>1</v>
      </c>
      <c r="O660" s="351">
        <f>IF('2_OPT카드설정(2)'!$S$13=0, 1, '2_OPT카드설정(2)'!$S$13)</f>
        <v>1</v>
      </c>
      <c r="P660" s="351">
        <f>IF('2_OPT카드설정(2)'!$S$14=0, 1, '2_OPT카드설정(2)'!$S$14)</f>
        <v>1</v>
      </c>
      <c r="Q660" s="351">
        <f>IF('2_OPT카드설정(2)'!$S$15=0, 1, '2_OPT카드설정(2)'!$S$15)</f>
        <v>1</v>
      </c>
      <c r="R660" s="351">
        <f>IF('2_OPT카드설정(2)'!$S$16=0, 1, '2_OPT카드설정(2)'!$S$16)</f>
        <v>1</v>
      </c>
      <c r="S660" s="351">
        <f>IF('2_OPT카드설정(2)'!$S$17=0, 1, '2_OPT카드설정(2)'!$S$17)</f>
        <v>1</v>
      </c>
      <c r="T660" s="351">
        <f>IF('2_OPT카드설정(2)'!$S$18=0, 1, '2_OPT카드설정(2)'!$S$18)</f>
        <v>1</v>
      </c>
      <c r="U660" s="351">
        <f>IF('2_OPT카드설정(2)'!$S$19=0, 1, '2_OPT카드설정(2)'!$S$19)</f>
        <v>1</v>
      </c>
      <c r="V660" s="351">
        <f>IF('2_OPT카드설정(2)'!$S$20=0, 1, '2_OPT카드설정(2)'!$S$20)</f>
        <v>1</v>
      </c>
      <c r="W660" s="351">
        <f>IF('2_OPT카드설정(2)'!$S$21=0, 1, '2_OPT카드설정(2)'!$S$21)</f>
        <v>1</v>
      </c>
      <c r="X660" s="351">
        <f>IF('2_OPT카드설정(2)'!$S$22=0, 1, '2_OPT카드설정(2)'!$S$22)</f>
        <v>1</v>
      </c>
      <c r="Y660" s="351">
        <f>IF('2_OPT카드설정(2)'!$S$23=0, 1, '2_OPT카드설정(2)'!$S$23)</f>
        <v>1</v>
      </c>
      <c r="Z660" s="351">
        <f>IF('2_OPT카드설정(2)'!$S$24=0, 1, '2_OPT카드설정(2)'!$S$24)</f>
        <v>1</v>
      </c>
      <c r="AA660" s="351">
        <f>IF('2_OPT카드설정(2)'!$S$25=0, 1, '2_OPT카드설정(2)'!$S$25)</f>
        <v>1</v>
      </c>
      <c r="AB660" s="351">
        <f>IF('2_OPT카드설정(2)'!$S$26=0, 1, '2_OPT카드설정(2)'!$S$26)</f>
        <v>1</v>
      </c>
      <c r="AC660" s="351">
        <f>IF('2_OPT카드설정(2)'!$S$27=0, 1, '2_OPT카드설정(2)'!$S$27)</f>
        <v>1</v>
      </c>
      <c r="AD660" s="351">
        <f>IF('2_OPT카드설정(2)'!$S$28=0, 1, '2_OPT카드설정(2)'!$S$28)</f>
        <v>1</v>
      </c>
      <c r="AE660" s="351">
        <f>IF('2_OPT카드설정(2)'!$S$29=0, 1, '2_OPT카드설정(2)'!$S$29)</f>
        <v>1</v>
      </c>
      <c r="AF660" s="351">
        <f>IF('2_OPT카드설정(2)'!$S$30=0, 1, '2_OPT카드설정(2)'!$S$30)</f>
        <v>1</v>
      </c>
      <c r="AG660" s="351">
        <f>IF('2_OPT카드설정(2)'!$S$31=0, 1, '2_OPT카드설정(2)'!$S$31)</f>
        <v>1</v>
      </c>
      <c r="AH660" s="351">
        <f>IF('2_OPT카드설정(2)'!$S$32=0, 1, '2_OPT카드설정(2)'!$S$32)</f>
        <v>1</v>
      </c>
      <c r="AI660" s="351">
        <f>IF('2_OPT카드설정(2)'!$S$33=0, 1, '2_OPT카드설정(2)'!$S$33)</f>
        <v>1</v>
      </c>
      <c r="AJ660" s="351">
        <f>IF('2_OPT카드설정(2)'!$S$34=0, 1, '2_OPT카드설정(2)'!$S$34)</f>
        <v>1</v>
      </c>
      <c r="AK660" s="351">
        <f>IF('2_OPT카드설정(2)'!$S$35=0, 1, '2_OPT카드설정(2)'!$S$35)</f>
        <v>1</v>
      </c>
      <c r="AL660" s="351">
        <f>IF('2_OPT카드설정(2)'!$S$36=0, 1, '2_OPT카드설정(2)'!$S$36)</f>
        <v>1</v>
      </c>
      <c r="AM660" s="351">
        <f>IF('2_OPT카드설정(2)'!$S$37=0, 1, '2_OPT카드설정(2)'!$S$37)</f>
        <v>1</v>
      </c>
      <c r="AN660" s="351">
        <f>IF('2_OPT카드설정(2)'!$S$38=0, 1, '2_OPT카드설정(2)'!$S$38)</f>
        <v>1</v>
      </c>
      <c r="AO660" s="351">
        <f>IF('2_OPT카드설정(2)'!$S$39=0, 1, '2_OPT카드설정(2)'!$S$39)</f>
        <v>1</v>
      </c>
      <c r="AP660" s="351">
        <f>IF('2_OPT카드설정(2)'!$S$40=0, 1, '2_OPT카드설정(2)'!$S$40)</f>
        <v>1</v>
      </c>
      <c r="AQ660" s="352">
        <f>IF('2_OPT카드설정(2)'!$S$41=0, 1, '2_OPT카드설정(2)'!$S$41)</f>
        <v>1</v>
      </c>
    </row>
    <row r="661" spans="2:43" ht="19.95" customHeight="1" x14ac:dyDescent="0.4">
      <c r="B661" s="296">
        <v>655</v>
      </c>
      <c r="C661" s="297" t="s">
        <v>1985</v>
      </c>
      <c r="D661" s="297" t="s">
        <v>997</v>
      </c>
      <c r="E661" s="298"/>
      <c r="F661" s="299"/>
      <c r="G661" s="316" t="s">
        <v>998</v>
      </c>
      <c r="H661" s="306"/>
      <c r="I661" s="281" t="s">
        <v>998</v>
      </c>
      <c r="J661" s="282" t="s">
        <v>998</v>
      </c>
      <c r="K661" s="282" t="s">
        <v>998</v>
      </c>
      <c r="L661" s="282" t="s">
        <v>998</v>
      </c>
      <c r="M661" s="282" t="s">
        <v>998</v>
      </c>
      <c r="N661" s="282" t="s">
        <v>998</v>
      </c>
      <c r="O661" s="282" t="s">
        <v>998</v>
      </c>
      <c r="P661" s="282" t="s">
        <v>998</v>
      </c>
      <c r="Q661" s="282" t="s">
        <v>998</v>
      </c>
      <c r="R661" s="282" t="s">
        <v>998</v>
      </c>
      <c r="S661" s="282" t="s">
        <v>998</v>
      </c>
      <c r="T661" s="282" t="s">
        <v>998</v>
      </c>
      <c r="U661" s="282" t="s">
        <v>998</v>
      </c>
      <c r="V661" s="282" t="s">
        <v>998</v>
      </c>
      <c r="W661" s="282" t="s">
        <v>998</v>
      </c>
      <c r="X661" s="282" t="s">
        <v>998</v>
      </c>
      <c r="Y661" s="282" t="s">
        <v>998</v>
      </c>
      <c r="Z661" s="282" t="s">
        <v>998</v>
      </c>
      <c r="AA661" s="282" t="s">
        <v>998</v>
      </c>
      <c r="AB661" s="282" t="s">
        <v>998</v>
      </c>
      <c r="AC661" s="282" t="s">
        <v>998</v>
      </c>
      <c r="AD661" s="282" t="s">
        <v>998</v>
      </c>
      <c r="AE661" s="282" t="s">
        <v>998</v>
      </c>
      <c r="AF661" s="282" t="s">
        <v>998</v>
      </c>
      <c r="AG661" s="282" t="s">
        <v>998</v>
      </c>
      <c r="AH661" s="282" t="s">
        <v>998</v>
      </c>
      <c r="AI661" s="282" t="s">
        <v>998</v>
      </c>
      <c r="AJ661" s="282" t="s">
        <v>998</v>
      </c>
      <c r="AK661" s="282" t="s">
        <v>998</v>
      </c>
      <c r="AL661" s="282" t="s">
        <v>998</v>
      </c>
      <c r="AM661" s="282" t="s">
        <v>998</v>
      </c>
      <c r="AN661" s="282" t="s">
        <v>998</v>
      </c>
      <c r="AO661" s="282" t="s">
        <v>998</v>
      </c>
      <c r="AP661" s="282" t="s">
        <v>998</v>
      </c>
      <c r="AQ661" s="283" t="s">
        <v>998</v>
      </c>
    </row>
    <row r="662" spans="2:43" ht="19.95" customHeight="1" x14ac:dyDescent="0.4">
      <c r="B662" s="296">
        <v>656</v>
      </c>
      <c r="C662" s="297" t="s">
        <v>1986</v>
      </c>
      <c r="D662" s="297" t="s">
        <v>999</v>
      </c>
      <c r="E662" s="298"/>
      <c r="F662" s="299"/>
      <c r="G662" s="316"/>
      <c r="H662" s="306"/>
      <c r="I662" s="317"/>
      <c r="J662" s="318"/>
      <c r="K662" s="318"/>
      <c r="L662" s="318"/>
      <c r="M662" s="318"/>
      <c r="N662" s="318"/>
      <c r="O662" s="318"/>
      <c r="P662" s="318"/>
      <c r="Q662" s="318"/>
      <c r="R662" s="318"/>
      <c r="S662" s="318"/>
      <c r="T662" s="318"/>
      <c r="U662" s="318"/>
      <c r="V662" s="318"/>
      <c r="W662" s="318"/>
      <c r="X662" s="318"/>
      <c r="Y662" s="318"/>
      <c r="Z662" s="318"/>
      <c r="AA662" s="318"/>
      <c r="AB662" s="318"/>
      <c r="AC662" s="318"/>
      <c r="AD662" s="318"/>
      <c r="AE662" s="318"/>
      <c r="AF662" s="318"/>
      <c r="AG662" s="318"/>
      <c r="AH662" s="318"/>
      <c r="AI662" s="318"/>
      <c r="AJ662" s="318"/>
      <c r="AK662" s="318"/>
      <c r="AL662" s="318"/>
      <c r="AM662" s="318"/>
      <c r="AN662" s="318"/>
      <c r="AO662" s="318"/>
      <c r="AP662" s="318"/>
      <c r="AQ662" s="319"/>
    </row>
    <row r="663" spans="2:43" ht="19.95" customHeight="1" x14ac:dyDescent="0.4">
      <c r="B663" s="296">
        <v>657</v>
      </c>
      <c r="C663" s="297" t="s">
        <v>1987</v>
      </c>
      <c r="D663" s="297" t="s">
        <v>1000</v>
      </c>
      <c r="E663" s="298"/>
      <c r="F663" s="299"/>
      <c r="G663" s="316" t="s">
        <v>1002</v>
      </c>
      <c r="H663" s="306"/>
      <c r="I663" s="317" t="s">
        <v>1002</v>
      </c>
      <c r="J663" s="318" t="s">
        <v>1002</v>
      </c>
      <c r="K663" s="318" t="s">
        <v>1002</v>
      </c>
      <c r="L663" s="318" t="s">
        <v>1002</v>
      </c>
      <c r="M663" s="318" t="s">
        <v>1002</v>
      </c>
      <c r="N663" s="318" t="s">
        <v>1002</v>
      </c>
      <c r="O663" s="318" t="s">
        <v>1002</v>
      </c>
      <c r="P663" s="318" t="s">
        <v>1002</v>
      </c>
      <c r="Q663" s="318" t="s">
        <v>1002</v>
      </c>
      <c r="R663" s="318" t="s">
        <v>1002</v>
      </c>
      <c r="S663" s="318" t="s">
        <v>1002</v>
      </c>
      <c r="T663" s="318" t="s">
        <v>1002</v>
      </c>
      <c r="U663" s="318" t="s">
        <v>1002</v>
      </c>
      <c r="V663" s="318" t="s">
        <v>1002</v>
      </c>
      <c r="W663" s="318" t="s">
        <v>1002</v>
      </c>
      <c r="X663" s="318" t="s">
        <v>1002</v>
      </c>
      <c r="Y663" s="318" t="s">
        <v>1002</v>
      </c>
      <c r="Z663" s="318" t="s">
        <v>1002</v>
      </c>
      <c r="AA663" s="318" t="s">
        <v>1002</v>
      </c>
      <c r="AB663" s="318" t="s">
        <v>1002</v>
      </c>
      <c r="AC663" s="318" t="s">
        <v>1002</v>
      </c>
      <c r="AD663" s="318" t="s">
        <v>1002</v>
      </c>
      <c r="AE663" s="318" t="s">
        <v>1002</v>
      </c>
      <c r="AF663" s="318" t="s">
        <v>1002</v>
      </c>
      <c r="AG663" s="318" t="s">
        <v>1002</v>
      </c>
      <c r="AH663" s="318" t="s">
        <v>1002</v>
      </c>
      <c r="AI663" s="318" t="s">
        <v>1002</v>
      </c>
      <c r="AJ663" s="318" t="s">
        <v>1002</v>
      </c>
      <c r="AK663" s="318" t="s">
        <v>1002</v>
      </c>
      <c r="AL663" s="318" t="s">
        <v>1002</v>
      </c>
      <c r="AM663" s="318" t="s">
        <v>1002</v>
      </c>
      <c r="AN663" s="318" t="s">
        <v>1002</v>
      </c>
      <c r="AO663" s="318" t="s">
        <v>1002</v>
      </c>
      <c r="AP663" s="318" t="s">
        <v>1002</v>
      </c>
      <c r="AQ663" s="319" t="s">
        <v>1002</v>
      </c>
    </row>
    <row r="664" spans="2:43" ht="19.95" customHeight="1" x14ac:dyDescent="0.4">
      <c r="B664" s="296">
        <v>658</v>
      </c>
      <c r="C664" s="297" t="s">
        <v>1988</v>
      </c>
      <c r="D664" s="297" t="s">
        <v>1001</v>
      </c>
      <c r="E664" s="298"/>
      <c r="F664" s="299"/>
      <c r="G664" s="316" t="s">
        <v>1002</v>
      </c>
      <c r="H664" s="306"/>
      <c r="I664" s="317" t="s">
        <v>1002</v>
      </c>
      <c r="J664" s="318" t="s">
        <v>1002</v>
      </c>
      <c r="K664" s="318" t="s">
        <v>1002</v>
      </c>
      <c r="L664" s="318" t="s">
        <v>1002</v>
      </c>
      <c r="M664" s="318" t="s">
        <v>1002</v>
      </c>
      <c r="N664" s="318" t="s">
        <v>1002</v>
      </c>
      <c r="O664" s="318" t="s">
        <v>1002</v>
      </c>
      <c r="P664" s="318" t="s">
        <v>1002</v>
      </c>
      <c r="Q664" s="318" t="s">
        <v>1002</v>
      </c>
      <c r="R664" s="318" t="s">
        <v>1002</v>
      </c>
      <c r="S664" s="318" t="s">
        <v>1002</v>
      </c>
      <c r="T664" s="318" t="s">
        <v>1002</v>
      </c>
      <c r="U664" s="318" t="s">
        <v>1002</v>
      </c>
      <c r="V664" s="318" t="s">
        <v>1002</v>
      </c>
      <c r="W664" s="318" t="s">
        <v>1002</v>
      </c>
      <c r="X664" s="318" t="s">
        <v>1002</v>
      </c>
      <c r="Y664" s="318" t="s">
        <v>1002</v>
      </c>
      <c r="Z664" s="318" t="s">
        <v>1002</v>
      </c>
      <c r="AA664" s="318" t="s">
        <v>1002</v>
      </c>
      <c r="AB664" s="318" t="s">
        <v>1002</v>
      </c>
      <c r="AC664" s="318" t="s">
        <v>1002</v>
      </c>
      <c r="AD664" s="318" t="s">
        <v>1002</v>
      </c>
      <c r="AE664" s="318" t="s">
        <v>1002</v>
      </c>
      <c r="AF664" s="318" t="s">
        <v>1002</v>
      </c>
      <c r="AG664" s="318" t="s">
        <v>1002</v>
      </c>
      <c r="AH664" s="318" t="s">
        <v>1002</v>
      </c>
      <c r="AI664" s="318" t="s">
        <v>1002</v>
      </c>
      <c r="AJ664" s="318" t="s">
        <v>1002</v>
      </c>
      <c r="AK664" s="318" t="s">
        <v>1002</v>
      </c>
      <c r="AL664" s="318" t="s">
        <v>1002</v>
      </c>
      <c r="AM664" s="318" t="s">
        <v>1002</v>
      </c>
      <c r="AN664" s="318" t="s">
        <v>1002</v>
      </c>
      <c r="AO664" s="318" t="s">
        <v>1002</v>
      </c>
      <c r="AP664" s="318" t="s">
        <v>1002</v>
      </c>
      <c r="AQ664" s="319" t="s">
        <v>1002</v>
      </c>
    </row>
    <row r="665" spans="2:43" ht="19.95" customHeight="1" x14ac:dyDescent="0.4">
      <c r="B665" s="296">
        <v>659</v>
      </c>
      <c r="C665" s="297" t="s">
        <v>1989</v>
      </c>
      <c r="D665" s="297" t="s">
        <v>1003</v>
      </c>
      <c r="E665" s="298"/>
      <c r="F665" s="299"/>
      <c r="G665" s="633" t="s">
        <v>1949</v>
      </c>
      <c r="H665" s="632"/>
      <c r="I665" s="679" t="s">
        <v>1949</v>
      </c>
      <c r="J665" s="318" t="s">
        <v>1949</v>
      </c>
      <c r="K665" s="318" t="s">
        <v>1949</v>
      </c>
      <c r="L665" s="318" t="s">
        <v>1949</v>
      </c>
      <c r="M665" s="318" t="s">
        <v>1949</v>
      </c>
      <c r="N665" s="318" t="s">
        <v>1949</v>
      </c>
      <c r="O665" s="318" t="s">
        <v>1949</v>
      </c>
      <c r="P665" s="318" t="s">
        <v>1949</v>
      </c>
      <c r="Q665" s="318" t="s">
        <v>1949</v>
      </c>
      <c r="R665" s="318" t="s">
        <v>1949</v>
      </c>
      <c r="S665" s="318" t="s">
        <v>1949</v>
      </c>
      <c r="T665" s="318" t="s">
        <v>1949</v>
      </c>
      <c r="U665" s="318" t="s">
        <v>1949</v>
      </c>
      <c r="V665" s="318" t="s">
        <v>1949</v>
      </c>
      <c r="W665" s="318" t="s">
        <v>1949</v>
      </c>
      <c r="X665" s="318" t="s">
        <v>1949</v>
      </c>
      <c r="Y665" s="318" t="s">
        <v>1949</v>
      </c>
      <c r="Z665" s="318" t="s">
        <v>1949</v>
      </c>
      <c r="AA665" s="318" t="s">
        <v>1949</v>
      </c>
      <c r="AB665" s="318" t="s">
        <v>1949</v>
      </c>
      <c r="AC665" s="318" t="s">
        <v>1949</v>
      </c>
      <c r="AD665" s="318" t="s">
        <v>1949</v>
      </c>
      <c r="AE665" s="318" t="s">
        <v>1949</v>
      </c>
      <c r="AF665" s="318" t="s">
        <v>1949</v>
      </c>
      <c r="AG665" s="318" t="s">
        <v>1949</v>
      </c>
      <c r="AH665" s="318" t="s">
        <v>1949</v>
      </c>
      <c r="AI665" s="318" t="s">
        <v>1949</v>
      </c>
      <c r="AJ665" s="318" t="s">
        <v>1949</v>
      </c>
      <c r="AK665" s="318" t="s">
        <v>1949</v>
      </c>
      <c r="AL665" s="318" t="s">
        <v>1949</v>
      </c>
      <c r="AM665" s="318" t="s">
        <v>1949</v>
      </c>
      <c r="AN665" s="318" t="s">
        <v>1949</v>
      </c>
      <c r="AO665" s="318" t="s">
        <v>1949</v>
      </c>
      <c r="AP665" s="318" t="s">
        <v>1949</v>
      </c>
      <c r="AQ665" s="319" t="s">
        <v>1949</v>
      </c>
    </row>
    <row r="666" spans="2:43" ht="19.95" customHeight="1" x14ac:dyDescent="0.4">
      <c r="B666" s="296">
        <v>660</v>
      </c>
      <c r="C666" s="297" t="s">
        <v>1990</v>
      </c>
      <c r="D666" s="297" t="s">
        <v>1004</v>
      </c>
      <c r="E666" s="298"/>
      <c r="F666" s="299"/>
      <c r="G666" s="633" t="s">
        <v>1005</v>
      </c>
      <c r="H666" s="632"/>
      <c r="I666" s="679" t="s">
        <v>1005</v>
      </c>
      <c r="J666" s="318" t="s">
        <v>1005</v>
      </c>
      <c r="K666" s="318" t="s">
        <v>1005</v>
      </c>
      <c r="L666" s="318" t="s">
        <v>1005</v>
      </c>
      <c r="M666" s="318" t="s">
        <v>1005</v>
      </c>
      <c r="N666" s="318" t="s">
        <v>1005</v>
      </c>
      <c r="O666" s="318" t="s">
        <v>1005</v>
      </c>
      <c r="P666" s="318" t="s">
        <v>1005</v>
      </c>
      <c r="Q666" s="318" t="s">
        <v>1005</v>
      </c>
      <c r="R666" s="318" t="s">
        <v>1005</v>
      </c>
      <c r="S666" s="318" t="s">
        <v>1005</v>
      </c>
      <c r="T666" s="318" t="s">
        <v>1005</v>
      </c>
      <c r="U666" s="318" t="s">
        <v>1005</v>
      </c>
      <c r="V666" s="318" t="s">
        <v>1005</v>
      </c>
      <c r="W666" s="318" t="s">
        <v>1005</v>
      </c>
      <c r="X666" s="318" t="s">
        <v>1005</v>
      </c>
      <c r="Y666" s="318" t="s">
        <v>1005</v>
      </c>
      <c r="Z666" s="318" t="s">
        <v>1005</v>
      </c>
      <c r="AA666" s="318" t="s">
        <v>1005</v>
      </c>
      <c r="AB666" s="318" t="s">
        <v>1005</v>
      </c>
      <c r="AC666" s="318" t="s">
        <v>1005</v>
      </c>
      <c r="AD666" s="318" t="s">
        <v>1005</v>
      </c>
      <c r="AE666" s="318" t="s">
        <v>1005</v>
      </c>
      <c r="AF666" s="318" t="s">
        <v>1005</v>
      </c>
      <c r="AG666" s="318" t="s">
        <v>1005</v>
      </c>
      <c r="AH666" s="318" t="s">
        <v>1005</v>
      </c>
      <c r="AI666" s="318" t="s">
        <v>1005</v>
      </c>
      <c r="AJ666" s="318" t="s">
        <v>1005</v>
      </c>
      <c r="AK666" s="318" t="s">
        <v>1005</v>
      </c>
      <c r="AL666" s="318" t="s">
        <v>1005</v>
      </c>
      <c r="AM666" s="318" t="s">
        <v>1005</v>
      </c>
      <c r="AN666" s="318" t="s">
        <v>1005</v>
      </c>
      <c r="AO666" s="318" t="s">
        <v>1005</v>
      </c>
      <c r="AP666" s="318" t="s">
        <v>1005</v>
      </c>
      <c r="AQ666" s="319" t="s">
        <v>1005</v>
      </c>
    </row>
    <row r="667" spans="2:43" ht="19.95" customHeight="1" x14ac:dyDescent="0.4">
      <c r="B667" s="296">
        <v>661</v>
      </c>
      <c r="C667" s="297" t="s">
        <v>1991</v>
      </c>
      <c r="D667" s="297" t="s">
        <v>1006</v>
      </c>
      <c r="E667" s="298"/>
      <c r="F667" s="299"/>
      <c r="G667" s="510">
        <v>0</v>
      </c>
      <c r="H667" s="511"/>
      <c r="I667" s="476">
        <v>0</v>
      </c>
      <c r="J667" s="477">
        <v>0</v>
      </c>
      <c r="K667" s="477">
        <v>0</v>
      </c>
      <c r="L667" s="477">
        <v>0</v>
      </c>
      <c r="M667" s="477">
        <v>0</v>
      </c>
      <c r="N667" s="477">
        <v>0</v>
      </c>
      <c r="O667" s="477">
        <v>0</v>
      </c>
      <c r="P667" s="477">
        <v>0</v>
      </c>
      <c r="Q667" s="477">
        <v>0</v>
      </c>
      <c r="R667" s="477">
        <v>0</v>
      </c>
      <c r="S667" s="477">
        <v>0</v>
      </c>
      <c r="T667" s="477">
        <v>0</v>
      </c>
      <c r="U667" s="477">
        <v>0</v>
      </c>
      <c r="V667" s="477">
        <v>0</v>
      </c>
      <c r="W667" s="477">
        <v>0</v>
      </c>
      <c r="X667" s="477">
        <v>0</v>
      </c>
      <c r="Y667" s="477">
        <v>0</v>
      </c>
      <c r="Z667" s="477">
        <v>0</v>
      </c>
      <c r="AA667" s="477">
        <v>0</v>
      </c>
      <c r="AB667" s="477">
        <v>0</v>
      </c>
      <c r="AC667" s="477">
        <v>0</v>
      </c>
      <c r="AD667" s="477">
        <v>0</v>
      </c>
      <c r="AE667" s="477">
        <v>0</v>
      </c>
      <c r="AF667" s="477">
        <v>0</v>
      </c>
      <c r="AG667" s="477">
        <v>0</v>
      </c>
      <c r="AH667" s="477">
        <v>0</v>
      </c>
      <c r="AI667" s="477">
        <v>0</v>
      </c>
      <c r="AJ667" s="477">
        <v>0</v>
      </c>
      <c r="AK667" s="477">
        <v>0</v>
      </c>
      <c r="AL667" s="477">
        <v>0</v>
      </c>
      <c r="AM667" s="477">
        <v>0</v>
      </c>
      <c r="AN667" s="477">
        <v>0</v>
      </c>
      <c r="AO667" s="477">
        <v>0</v>
      </c>
      <c r="AP667" s="477">
        <v>0</v>
      </c>
      <c r="AQ667" s="433">
        <v>0</v>
      </c>
    </row>
    <row r="668" spans="2:43" ht="19.95" customHeight="1" x14ac:dyDescent="0.4">
      <c r="B668" s="296">
        <v>662</v>
      </c>
      <c r="C668" s="297" t="s">
        <v>1992</v>
      </c>
      <c r="D668" s="297" t="s">
        <v>1007</v>
      </c>
      <c r="E668" s="298"/>
      <c r="F668" s="299"/>
      <c r="G668" s="311">
        <v>255</v>
      </c>
      <c r="H668" s="306"/>
      <c r="I668" s="312">
        <f>IF('2_OPT카드설정(2)'!$T$7=0, 255, '2_OPT카드설정(2)'!$T$7)</f>
        <v>1</v>
      </c>
      <c r="J668" s="313">
        <f>IF('2_OPT카드설정(2)'!$T$8=0, 255, '2_OPT카드설정(2)'!$T$8)</f>
        <v>1</v>
      </c>
      <c r="K668" s="313">
        <f>IF('2_OPT카드설정(2)'!$T$9=0, 255, '2_OPT카드설정(2)'!$T$9)</f>
        <v>1</v>
      </c>
      <c r="L668" s="313">
        <f>IF('2_OPT카드설정(2)'!$T$10=0, 255, '2_OPT카드설정(2)'!$T$10)</f>
        <v>1</v>
      </c>
      <c r="M668" s="313">
        <f>IF('2_OPT카드설정(2)'!$T$11=0, 255, '2_OPT카드설정(2)'!$T$11)</f>
        <v>1</v>
      </c>
      <c r="N668" s="313">
        <f>IF('2_OPT카드설정(2)'!$T$12=0, 255, '2_OPT카드설정(2)'!$T$12)</f>
        <v>1</v>
      </c>
      <c r="O668" s="313">
        <f>IF('2_OPT카드설정(2)'!$T$13=0, 255, '2_OPT카드설정(2)'!$T$13)</f>
        <v>1</v>
      </c>
      <c r="P668" s="313">
        <f>IF('2_OPT카드설정(2)'!$T$14=0, 255, '2_OPT카드설정(2)'!$T$14)</f>
        <v>1</v>
      </c>
      <c r="Q668" s="313">
        <f>IF('2_OPT카드설정(2)'!$T$15=0, 255, '2_OPT카드설정(2)'!$T$15)</f>
        <v>1</v>
      </c>
      <c r="R668" s="313">
        <f>IF('2_OPT카드설정(2)'!$T$16=0, 255, '2_OPT카드설정(2)'!$T$16)</f>
        <v>1</v>
      </c>
      <c r="S668" s="313">
        <f>IF('2_OPT카드설정(2)'!$T$17=0, 255, '2_OPT카드설정(2)'!$T$17)</f>
        <v>1</v>
      </c>
      <c r="T668" s="313">
        <f>IF('2_OPT카드설정(2)'!$T$18=0, 255, '2_OPT카드설정(2)'!$T$18)</f>
        <v>1</v>
      </c>
      <c r="U668" s="313">
        <f>IF('2_OPT카드설정(2)'!$T$19=0, 255, '2_OPT카드설정(2)'!$T$19)</f>
        <v>1</v>
      </c>
      <c r="V668" s="313">
        <f>IF('2_OPT카드설정(2)'!$T$20=0, 255, '2_OPT카드설정(2)'!$T$20)</f>
        <v>1</v>
      </c>
      <c r="W668" s="313">
        <f>IF('2_OPT카드설정(2)'!$T$21=0, 255, '2_OPT카드설정(2)'!$T$21)</f>
        <v>1</v>
      </c>
      <c r="X668" s="313">
        <f>IF('2_OPT카드설정(2)'!$T$22=0, 255, '2_OPT카드설정(2)'!$T$22)</f>
        <v>1</v>
      </c>
      <c r="Y668" s="313">
        <f>IF('2_OPT카드설정(2)'!$T$23=0, 255, '2_OPT카드설정(2)'!$T$23)</f>
        <v>1</v>
      </c>
      <c r="Z668" s="313">
        <f>IF('2_OPT카드설정(2)'!$T$24=0, 255, '2_OPT카드설정(2)'!$T$24)</f>
        <v>1</v>
      </c>
      <c r="AA668" s="313">
        <f>IF('2_OPT카드설정(2)'!$T$25=0, 255, '2_OPT카드설정(2)'!$T$25)</f>
        <v>1</v>
      </c>
      <c r="AB668" s="313">
        <f>IF('2_OPT카드설정(2)'!$T$26=0, 255, '2_OPT카드설정(2)'!$T$26)</f>
        <v>1</v>
      </c>
      <c r="AC668" s="313">
        <f>IF('2_OPT카드설정(2)'!$T$27=0, 255, '2_OPT카드설정(2)'!$T$27)</f>
        <v>1</v>
      </c>
      <c r="AD668" s="313">
        <f>IF('2_OPT카드설정(2)'!$T$28=0, 255, '2_OPT카드설정(2)'!$T$28)</f>
        <v>1</v>
      </c>
      <c r="AE668" s="313">
        <f>IF('2_OPT카드설정(2)'!$T$29=0, 255, '2_OPT카드설정(2)'!$T$29)</f>
        <v>1</v>
      </c>
      <c r="AF668" s="313">
        <f>IF('2_OPT카드설정(2)'!$T$30=0, 255, '2_OPT카드설정(2)'!$T$30)</f>
        <v>1</v>
      </c>
      <c r="AG668" s="313">
        <f>IF('2_OPT카드설정(2)'!$T$31=0, 255, '2_OPT카드설정(2)'!$T$31)</f>
        <v>1</v>
      </c>
      <c r="AH668" s="313">
        <f>IF('2_OPT카드설정(2)'!$T$32=0, 255, '2_OPT카드설정(2)'!$T$32)</f>
        <v>1</v>
      </c>
      <c r="AI668" s="313">
        <f>IF('2_OPT카드설정(2)'!$T$33=0, 255, '2_OPT카드설정(2)'!$T$33)</f>
        <v>1</v>
      </c>
      <c r="AJ668" s="313">
        <f>IF('2_OPT카드설정(2)'!$T$34=0, 255, '2_OPT카드설정(2)'!$T$34)</f>
        <v>1</v>
      </c>
      <c r="AK668" s="313">
        <f>IF('2_OPT카드설정(2)'!$T$35=0, 255, '2_OPT카드설정(2)'!$T$35)</f>
        <v>1</v>
      </c>
      <c r="AL668" s="313">
        <f>IF('2_OPT카드설정(2)'!$T$36=0, 255, '2_OPT카드설정(2)'!$T$36)</f>
        <v>1</v>
      </c>
      <c r="AM668" s="313">
        <f>IF('2_OPT카드설정(2)'!$T$37=0, 255, '2_OPT카드설정(2)'!$T$37)</f>
        <v>1</v>
      </c>
      <c r="AN668" s="313">
        <f>IF('2_OPT카드설정(2)'!$T$38=0, 255, '2_OPT카드설정(2)'!$T$38)</f>
        <v>1</v>
      </c>
      <c r="AO668" s="313">
        <f>IF('2_OPT카드설정(2)'!$T$39=0, 255, '2_OPT카드설정(2)'!$T$39)</f>
        <v>1</v>
      </c>
      <c r="AP668" s="313">
        <f>IF('2_OPT카드설정(2)'!$T$40=0, 255, '2_OPT카드설정(2)'!$T$40)</f>
        <v>1</v>
      </c>
      <c r="AQ668" s="314">
        <f>IF('2_OPT카드설정(2)'!$T$41=0, 255, '2_OPT카드설정(2)'!$T$41)</f>
        <v>1</v>
      </c>
    </row>
    <row r="669" spans="2:43" ht="19.95" customHeight="1" x14ac:dyDescent="0.4">
      <c r="B669" s="296">
        <v>663</v>
      </c>
      <c r="C669" s="297" t="s">
        <v>1993</v>
      </c>
      <c r="D669" s="297" t="s">
        <v>1008</v>
      </c>
      <c r="E669" s="298"/>
      <c r="F669" s="299"/>
      <c r="G669" s="510">
        <v>0</v>
      </c>
      <c r="H669" s="511"/>
      <c r="I669" s="476">
        <v>0</v>
      </c>
      <c r="J669" s="477">
        <v>0</v>
      </c>
      <c r="K669" s="477">
        <v>0</v>
      </c>
      <c r="L669" s="477">
        <v>0</v>
      </c>
      <c r="M669" s="477">
        <v>0</v>
      </c>
      <c r="N669" s="477">
        <v>0</v>
      </c>
      <c r="O669" s="477">
        <v>0</v>
      </c>
      <c r="P669" s="477">
        <v>0</v>
      </c>
      <c r="Q669" s="477">
        <v>0</v>
      </c>
      <c r="R669" s="477">
        <v>0</v>
      </c>
      <c r="S669" s="477">
        <v>0</v>
      </c>
      <c r="T669" s="477">
        <v>0</v>
      </c>
      <c r="U669" s="477">
        <v>0</v>
      </c>
      <c r="V669" s="477">
        <v>0</v>
      </c>
      <c r="W669" s="477">
        <v>0</v>
      </c>
      <c r="X669" s="477">
        <v>0</v>
      </c>
      <c r="Y669" s="477">
        <v>0</v>
      </c>
      <c r="Z669" s="477">
        <v>0</v>
      </c>
      <c r="AA669" s="477">
        <v>0</v>
      </c>
      <c r="AB669" s="477">
        <v>0</v>
      </c>
      <c r="AC669" s="477">
        <v>0</v>
      </c>
      <c r="AD669" s="477">
        <v>0</v>
      </c>
      <c r="AE669" s="477">
        <v>0</v>
      </c>
      <c r="AF669" s="477">
        <v>0</v>
      </c>
      <c r="AG669" s="477">
        <v>0</v>
      </c>
      <c r="AH669" s="477">
        <v>0</v>
      </c>
      <c r="AI669" s="477">
        <v>0</v>
      </c>
      <c r="AJ669" s="477">
        <v>0</v>
      </c>
      <c r="AK669" s="477">
        <v>0</v>
      </c>
      <c r="AL669" s="477">
        <v>0</v>
      </c>
      <c r="AM669" s="477">
        <v>0</v>
      </c>
      <c r="AN669" s="477">
        <v>0</v>
      </c>
      <c r="AO669" s="477">
        <v>0</v>
      </c>
      <c r="AP669" s="477">
        <v>0</v>
      </c>
      <c r="AQ669" s="433">
        <v>0</v>
      </c>
    </row>
    <row r="670" spans="2:43" ht="19.95" customHeight="1" x14ac:dyDescent="0.4">
      <c r="B670" s="296">
        <v>664</v>
      </c>
      <c r="C670" s="297" t="s">
        <v>1994</v>
      </c>
      <c r="D670" s="297" t="s">
        <v>1009</v>
      </c>
      <c r="E670" s="298"/>
      <c r="F670" s="299"/>
      <c r="G670" s="316" t="s">
        <v>1010</v>
      </c>
      <c r="H670" s="334"/>
      <c r="I670" s="281" t="s">
        <v>1010</v>
      </c>
      <c r="J670" s="282" t="s">
        <v>1010</v>
      </c>
      <c r="K670" s="282" t="s">
        <v>1010</v>
      </c>
      <c r="L670" s="282" t="s">
        <v>1010</v>
      </c>
      <c r="M670" s="282" t="s">
        <v>1010</v>
      </c>
      <c r="N670" s="282" t="s">
        <v>1010</v>
      </c>
      <c r="O670" s="282" t="s">
        <v>1010</v>
      </c>
      <c r="P670" s="282" t="s">
        <v>1010</v>
      </c>
      <c r="Q670" s="282" t="s">
        <v>1010</v>
      </c>
      <c r="R670" s="282" t="s">
        <v>1010</v>
      </c>
      <c r="S670" s="282" t="s">
        <v>1010</v>
      </c>
      <c r="T670" s="282" t="s">
        <v>1010</v>
      </c>
      <c r="U670" s="282" t="s">
        <v>1010</v>
      </c>
      <c r="V670" s="282" t="s">
        <v>1010</v>
      </c>
      <c r="W670" s="282" t="s">
        <v>1010</v>
      </c>
      <c r="X670" s="282" t="s">
        <v>1010</v>
      </c>
      <c r="Y670" s="282" t="s">
        <v>1010</v>
      </c>
      <c r="Z670" s="282" t="s">
        <v>1010</v>
      </c>
      <c r="AA670" s="282" t="s">
        <v>1010</v>
      </c>
      <c r="AB670" s="282" t="s">
        <v>1010</v>
      </c>
      <c r="AC670" s="282" t="s">
        <v>1010</v>
      </c>
      <c r="AD670" s="282" t="s">
        <v>1010</v>
      </c>
      <c r="AE670" s="282" t="s">
        <v>1010</v>
      </c>
      <c r="AF670" s="282" t="s">
        <v>1010</v>
      </c>
      <c r="AG670" s="282" t="s">
        <v>1010</v>
      </c>
      <c r="AH670" s="282" t="s">
        <v>1010</v>
      </c>
      <c r="AI670" s="282" t="s">
        <v>1010</v>
      </c>
      <c r="AJ670" s="282" t="s">
        <v>1010</v>
      </c>
      <c r="AK670" s="282" t="s">
        <v>1010</v>
      </c>
      <c r="AL670" s="282" t="s">
        <v>1010</v>
      </c>
      <c r="AM670" s="282" t="s">
        <v>1010</v>
      </c>
      <c r="AN670" s="282" t="s">
        <v>1010</v>
      </c>
      <c r="AO670" s="282" t="s">
        <v>1010</v>
      </c>
      <c r="AP670" s="282" t="s">
        <v>1010</v>
      </c>
      <c r="AQ670" s="283" t="s">
        <v>1010</v>
      </c>
    </row>
    <row r="671" spans="2:43" ht="19.95" customHeight="1" x14ac:dyDescent="0.4">
      <c r="B671" s="296">
        <v>665</v>
      </c>
      <c r="C671" s="297" t="s">
        <v>1995</v>
      </c>
      <c r="D671" s="297" t="s">
        <v>1011</v>
      </c>
      <c r="E671" s="298"/>
      <c r="F671" s="299"/>
      <c r="G671" s="510">
        <v>0</v>
      </c>
      <c r="H671" s="306"/>
      <c r="I671" s="281">
        <v>0</v>
      </c>
      <c r="J671" s="282">
        <v>0</v>
      </c>
      <c r="K671" s="282">
        <v>0</v>
      </c>
      <c r="L671" s="282">
        <v>0</v>
      </c>
      <c r="M671" s="282">
        <v>0</v>
      </c>
      <c r="N671" s="282">
        <v>0</v>
      </c>
      <c r="O671" s="282">
        <v>0</v>
      </c>
      <c r="P671" s="282">
        <v>0</v>
      </c>
      <c r="Q671" s="282">
        <v>0</v>
      </c>
      <c r="R671" s="282">
        <v>0</v>
      </c>
      <c r="S671" s="282">
        <v>0</v>
      </c>
      <c r="T671" s="282">
        <v>0</v>
      </c>
      <c r="U671" s="282">
        <v>0</v>
      </c>
      <c r="V671" s="282">
        <v>0</v>
      </c>
      <c r="W671" s="282">
        <v>0</v>
      </c>
      <c r="X671" s="282">
        <v>0</v>
      </c>
      <c r="Y671" s="282">
        <v>0</v>
      </c>
      <c r="Z671" s="282">
        <v>0</v>
      </c>
      <c r="AA671" s="282">
        <v>0</v>
      </c>
      <c r="AB671" s="282">
        <v>0</v>
      </c>
      <c r="AC671" s="282">
        <v>0</v>
      </c>
      <c r="AD671" s="282">
        <v>0</v>
      </c>
      <c r="AE671" s="282">
        <v>0</v>
      </c>
      <c r="AF671" s="282">
        <v>0</v>
      </c>
      <c r="AG671" s="282">
        <v>0</v>
      </c>
      <c r="AH671" s="282">
        <v>0</v>
      </c>
      <c r="AI671" s="282">
        <v>0</v>
      </c>
      <c r="AJ671" s="282">
        <v>0</v>
      </c>
      <c r="AK671" s="282">
        <v>0</v>
      </c>
      <c r="AL671" s="282">
        <v>0</v>
      </c>
      <c r="AM671" s="282">
        <v>0</v>
      </c>
      <c r="AN671" s="282">
        <v>0</v>
      </c>
      <c r="AO671" s="282">
        <v>0</v>
      </c>
      <c r="AP671" s="282">
        <v>0</v>
      </c>
      <c r="AQ671" s="283">
        <v>0</v>
      </c>
    </row>
    <row r="672" spans="2:43" ht="19.95" customHeight="1" x14ac:dyDescent="0.4">
      <c r="B672" s="296">
        <v>666</v>
      </c>
      <c r="C672" s="297" t="s">
        <v>1996</v>
      </c>
      <c r="D672" s="297" t="s">
        <v>1012</v>
      </c>
      <c r="E672" s="298"/>
      <c r="F672" s="299"/>
      <c r="G672" s="510">
        <v>0</v>
      </c>
      <c r="H672" s="306"/>
      <c r="I672" s="281">
        <v>0</v>
      </c>
      <c r="J672" s="282">
        <v>0</v>
      </c>
      <c r="K672" s="282">
        <v>0</v>
      </c>
      <c r="L672" s="282">
        <v>0</v>
      </c>
      <c r="M672" s="282">
        <v>0</v>
      </c>
      <c r="N672" s="282">
        <v>0</v>
      </c>
      <c r="O672" s="282">
        <v>0</v>
      </c>
      <c r="P672" s="282">
        <v>0</v>
      </c>
      <c r="Q672" s="282">
        <v>0</v>
      </c>
      <c r="R672" s="282">
        <v>0</v>
      </c>
      <c r="S672" s="282">
        <v>0</v>
      </c>
      <c r="T672" s="282">
        <v>0</v>
      </c>
      <c r="U672" s="282">
        <v>0</v>
      </c>
      <c r="V672" s="282">
        <v>0</v>
      </c>
      <c r="W672" s="282">
        <v>0</v>
      </c>
      <c r="X672" s="282">
        <v>0</v>
      </c>
      <c r="Y672" s="282">
        <v>0</v>
      </c>
      <c r="Z672" s="282">
        <v>0</v>
      </c>
      <c r="AA672" s="282">
        <v>0</v>
      </c>
      <c r="AB672" s="282">
        <v>0</v>
      </c>
      <c r="AC672" s="282">
        <v>0</v>
      </c>
      <c r="AD672" s="282">
        <v>0</v>
      </c>
      <c r="AE672" s="282">
        <v>0</v>
      </c>
      <c r="AF672" s="282">
        <v>0</v>
      </c>
      <c r="AG672" s="282">
        <v>0</v>
      </c>
      <c r="AH672" s="282">
        <v>0</v>
      </c>
      <c r="AI672" s="282">
        <v>0</v>
      </c>
      <c r="AJ672" s="282">
        <v>0</v>
      </c>
      <c r="AK672" s="282">
        <v>0</v>
      </c>
      <c r="AL672" s="282">
        <v>0</v>
      </c>
      <c r="AM672" s="282">
        <v>0</v>
      </c>
      <c r="AN672" s="282">
        <v>0</v>
      </c>
      <c r="AO672" s="282">
        <v>0</v>
      </c>
      <c r="AP672" s="282">
        <v>0</v>
      </c>
      <c r="AQ672" s="283">
        <v>0</v>
      </c>
    </row>
    <row r="673" spans="2:43" ht="19.95" customHeight="1" x14ac:dyDescent="0.4">
      <c r="B673" s="296">
        <v>667</v>
      </c>
      <c r="C673" s="297" t="s">
        <v>1997</v>
      </c>
      <c r="D673" s="297" t="s">
        <v>1013</v>
      </c>
      <c r="E673" s="298"/>
      <c r="F673" s="299"/>
      <c r="G673" s="510">
        <v>0</v>
      </c>
      <c r="H673" s="306"/>
      <c r="I673" s="281">
        <v>0</v>
      </c>
      <c r="J673" s="282">
        <v>0</v>
      </c>
      <c r="K673" s="282">
        <v>0</v>
      </c>
      <c r="L673" s="282">
        <v>0</v>
      </c>
      <c r="M673" s="282">
        <v>0</v>
      </c>
      <c r="N673" s="282">
        <v>0</v>
      </c>
      <c r="O673" s="282">
        <v>0</v>
      </c>
      <c r="P673" s="282">
        <v>0</v>
      </c>
      <c r="Q673" s="282">
        <v>0</v>
      </c>
      <c r="R673" s="282">
        <v>0</v>
      </c>
      <c r="S673" s="282">
        <v>0</v>
      </c>
      <c r="T673" s="282">
        <v>0</v>
      </c>
      <c r="U673" s="282">
        <v>0</v>
      </c>
      <c r="V673" s="282">
        <v>0</v>
      </c>
      <c r="W673" s="282">
        <v>0</v>
      </c>
      <c r="X673" s="282">
        <v>0</v>
      </c>
      <c r="Y673" s="282">
        <v>0</v>
      </c>
      <c r="Z673" s="282">
        <v>0</v>
      </c>
      <c r="AA673" s="282">
        <v>0</v>
      </c>
      <c r="AB673" s="282">
        <v>0</v>
      </c>
      <c r="AC673" s="282">
        <v>0</v>
      </c>
      <c r="AD673" s="282">
        <v>0</v>
      </c>
      <c r="AE673" s="282">
        <v>0</v>
      </c>
      <c r="AF673" s="282">
        <v>0</v>
      </c>
      <c r="AG673" s="282">
        <v>0</v>
      </c>
      <c r="AH673" s="282">
        <v>0</v>
      </c>
      <c r="AI673" s="282">
        <v>0</v>
      </c>
      <c r="AJ673" s="282">
        <v>0</v>
      </c>
      <c r="AK673" s="282">
        <v>0</v>
      </c>
      <c r="AL673" s="282">
        <v>0</v>
      </c>
      <c r="AM673" s="282">
        <v>0</v>
      </c>
      <c r="AN673" s="282">
        <v>0</v>
      </c>
      <c r="AO673" s="282">
        <v>0</v>
      </c>
      <c r="AP673" s="282">
        <v>0</v>
      </c>
      <c r="AQ673" s="283">
        <v>0</v>
      </c>
    </row>
    <row r="674" spans="2:43" ht="19.95" customHeight="1" x14ac:dyDescent="0.4">
      <c r="B674" s="296">
        <v>668</v>
      </c>
      <c r="C674" s="297" t="s">
        <v>1998</v>
      </c>
      <c r="D674" s="297" t="s">
        <v>1014</v>
      </c>
      <c r="E674" s="298"/>
      <c r="F674" s="299"/>
      <c r="G674" s="510">
        <v>0</v>
      </c>
      <c r="H674" s="306"/>
      <c r="I674" s="281">
        <v>0</v>
      </c>
      <c r="J674" s="282">
        <v>0</v>
      </c>
      <c r="K674" s="282">
        <v>0</v>
      </c>
      <c r="L674" s="282">
        <v>0</v>
      </c>
      <c r="M674" s="282">
        <v>0</v>
      </c>
      <c r="N674" s="282">
        <v>0</v>
      </c>
      <c r="O674" s="282">
        <v>0</v>
      </c>
      <c r="P674" s="282">
        <v>0</v>
      </c>
      <c r="Q674" s="282">
        <v>0</v>
      </c>
      <c r="R674" s="282">
        <v>0</v>
      </c>
      <c r="S674" s="282">
        <v>0</v>
      </c>
      <c r="T674" s="282">
        <v>0</v>
      </c>
      <c r="U674" s="282">
        <v>0</v>
      </c>
      <c r="V674" s="282">
        <v>0</v>
      </c>
      <c r="W674" s="282">
        <v>0</v>
      </c>
      <c r="X674" s="282">
        <v>0</v>
      </c>
      <c r="Y674" s="282">
        <v>0</v>
      </c>
      <c r="Z674" s="282">
        <v>0</v>
      </c>
      <c r="AA674" s="282">
        <v>0</v>
      </c>
      <c r="AB674" s="282">
        <v>0</v>
      </c>
      <c r="AC674" s="282">
        <v>0</v>
      </c>
      <c r="AD674" s="282">
        <v>0</v>
      </c>
      <c r="AE674" s="282">
        <v>0</v>
      </c>
      <c r="AF674" s="282">
        <v>0</v>
      </c>
      <c r="AG674" s="282">
        <v>0</v>
      </c>
      <c r="AH674" s="282">
        <v>0</v>
      </c>
      <c r="AI674" s="282">
        <v>0</v>
      </c>
      <c r="AJ674" s="282">
        <v>0</v>
      </c>
      <c r="AK674" s="282">
        <v>0</v>
      </c>
      <c r="AL674" s="282">
        <v>0</v>
      </c>
      <c r="AM674" s="282">
        <v>0</v>
      </c>
      <c r="AN674" s="282">
        <v>0</v>
      </c>
      <c r="AO674" s="282">
        <v>0</v>
      </c>
      <c r="AP674" s="282">
        <v>0</v>
      </c>
      <c r="AQ674" s="283">
        <v>0</v>
      </c>
    </row>
    <row r="675" spans="2:43" ht="19.95" customHeight="1" x14ac:dyDescent="0.4">
      <c r="B675" s="296">
        <v>669</v>
      </c>
      <c r="C675" s="297" t="s">
        <v>1999</v>
      </c>
      <c r="D675" s="297" t="s">
        <v>1015</v>
      </c>
      <c r="E675" s="298"/>
      <c r="F675" s="299"/>
      <c r="G675" s="510">
        <v>0</v>
      </c>
      <c r="H675" s="306"/>
      <c r="I675" s="281">
        <v>0</v>
      </c>
      <c r="J675" s="282">
        <v>0</v>
      </c>
      <c r="K675" s="282">
        <v>0</v>
      </c>
      <c r="L675" s="282">
        <v>0</v>
      </c>
      <c r="M675" s="282">
        <v>0</v>
      </c>
      <c r="N675" s="282">
        <v>0</v>
      </c>
      <c r="O675" s="282">
        <v>0</v>
      </c>
      <c r="P675" s="282">
        <v>0</v>
      </c>
      <c r="Q675" s="282">
        <v>0</v>
      </c>
      <c r="R675" s="282">
        <v>0</v>
      </c>
      <c r="S675" s="282">
        <v>0</v>
      </c>
      <c r="T675" s="282">
        <v>0</v>
      </c>
      <c r="U675" s="282">
        <v>0</v>
      </c>
      <c r="V675" s="282">
        <v>0</v>
      </c>
      <c r="W675" s="282">
        <v>0</v>
      </c>
      <c r="X675" s="282">
        <v>0</v>
      </c>
      <c r="Y675" s="282">
        <v>0</v>
      </c>
      <c r="Z675" s="282">
        <v>0</v>
      </c>
      <c r="AA675" s="282">
        <v>0</v>
      </c>
      <c r="AB675" s="282">
        <v>0</v>
      </c>
      <c r="AC675" s="282">
        <v>0</v>
      </c>
      <c r="AD675" s="282">
        <v>0</v>
      </c>
      <c r="AE675" s="282">
        <v>0</v>
      </c>
      <c r="AF675" s="282">
        <v>0</v>
      </c>
      <c r="AG675" s="282">
        <v>0</v>
      </c>
      <c r="AH675" s="282">
        <v>0</v>
      </c>
      <c r="AI675" s="282">
        <v>0</v>
      </c>
      <c r="AJ675" s="282">
        <v>0</v>
      </c>
      <c r="AK675" s="282">
        <v>0</v>
      </c>
      <c r="AL675" s="282">
        <v>0</v>
      </c>
      <c r="AM675" s="282">
        <v>0</v>
      </c>
      <c r="AN675" s="282">
        <v>0</v>
      </c>
      <c r="AO675" s="282">
        <v>0</v>
      </c>
      <c r="AP675" s="282">
        <v>0</v>
      </c>
      <c r="AQ675" s="283">
        <v>0</v>
      </c>
    </row>
    <row r="676" spans="2:43" ht="19.95" customHeight="1" x14ac:dyDescent="0.4">
      <c r="B676" s="296">
        <v>670</v>
      </c>
      <c r="C676" s="297" t="s">
        <v>2000</v>
      </c>
      <c r="D676" s="297" t="s">
        <v>1016</v>
      </c>
      <c r="E676" s="298"/>
      <c r="F676" s="299"/>
      <c r="G676" s="510">
        <v>0</v>
      </c>
      <c r="H676" s="306"/>
      <c r="I676" s="281">
        <v>0</v>
      </c>
      <c r="J676" s="282">
        <v>0</v>
      </c>
      <c r="K676" s="282">
        <v>0</v>
      </c>
      <c r="L676" s="282">
        <v>0</v>
      </c>
      <c r="M676" s="282">
        <v>0</v>
      </c>
      <c r="N676" s="282">
        <v>0</v>
      </c>
      <c r="O676" s="282">
        <v>0</v>
      </c>
      <c r="P676" s="282">
        <v>0</v>
      </c>
      <c r="Q676" s="282">
        <v>0</v>
      </c>
      <c r="R676" s="282">
        <v>0</v>
      </c>
      <c r="S676" s="282">
        <v>0</v>
      </c>
      <c r="T676" s="282">
        <v>0</v>
      </c>
      <c r="U676" s="282">
        <v>0</v>
      </c>
      <c r="V676" s="282">
        <v>0</v>
      </c>
      <c r="W676" s="282">
        <v>0</v>
      </c>
      <c r="X676" s="282">
        <v>0</v>
      </c>
      <c r="Y676" s="282">
        <v>0</v>
      </c>
      <c r="Z676" s="282">
        <v>0</v>
      </c>
      <c r="AA676" s="282">
        <v>0</v>
      </c>
      <c r="AB676" s="282">
        <v>0</v>
      </c>
      <c r="AC676" s="282">
        <v>0</v>
      </c>
      <c r="AD676" s="282">
        <v>0</v>
      </c>
      <c r="AE676" s="282">
        <v>0</v>
      </c>
      <c r="AF676" s="282">
        <v>0</v>
      </c>
      <c r="AG676" s="282">
        <v>0</v>
      </c>
      <c r="AH676" s="282">
        <v>0</v>
      </c>
      <c r="AI676" s="282">
        <v>0</v>
      </c>
      <c r="AJ676" s="282">
        <v>0</v>
      </c>
      <c r="AK676" s="282">
        <v>0</v>
      </c>
      <c r="AL676" s="282">
        <v>0</v>
      </c>
      <c r="AM676" s="282">
        <v>0</v>
      </c>
      <c r="AN676" s="282">
        <v>0</v>
      </c>
      <c r="AO676" s="282">
        <v>0</v>
      </c>
      <c r="AP676" s="282">
        <v>0</v>
      </c>
      <c r="AQ676" s="283">
        <v>0</v>
      </c>
    </row>
    <row r="677" spans="2:43" ht="19.95" customHeight="1" x14ac:dyDescent="0.4">
      <c r="B677" s="296">
        <v>671</v>
      </c>
      <c r="C677" s="297" t="s">
        <v>2001</v>
      </c>
      <c r="D677" s="297" t="s">
        <v>1017</v>
      </c>
      <c r="E677" s="298"/>
      <c r="F677" s="299"/>
      <c r="G677" s="510">
        <v>0</v>
      </c>
      <c r="H677" s="306"/>
      <c r="I677" s="281">
        <v>0</v>
      </c>
      <c r="J677" s="282">
        <v>0</v>
      </c>
      <c r="K677" s="282">
        <v>0</v>
      </c>
      <c r="L677" s="282">
        <v>0</v>
      </c>
      <c r="M677" s="282">
        <v>0</v>
      </c>
      <c r="N677" s="282">
        <v>0</v>
      </c>
      <c r="O677" s="282">
        <v>0</v>
      </c>
      <c r="P677" s="282">
        <v>0</v>
      </c>
      <c r="Q677" s="282">
        <v>0</v>
      </c>
      <c r="R677" s="282">
        <v>0</v>
      </c>
      <c r="S677" s="282">
        <v>0</v>
      </c>
      <c r="T677" s="282">
        <v>0</v>
      </c>
      <c r="U677" s="282">
        <v>0</v>
      </c>
      <c r="V677" s="282">
        <v>0</v>
      </c>
      <c r="W677" s="282">
        <v>0</v>
      </c>
      <c r="X677" s="282">
        <v>0</v>
      </c>
      <c r="Y677" s="282">
        <v>0</v>
      </c>
      <c r="Z677" s="282">
        <v>0</v>
      </c>
      <c r="AA677" s="282">
        <v>0</v>
      </c>
      <c r="AB677" s="282">
        <v>0</v>
      </c>
      <c r="AC677" s="282">
        <v>0</v>
      </c>
      <c r="AD677" s="282">
        <v>0</v>
      </c>
      <c r="AE677" s="282">
        <v>0</v>
      </c>
      <c r="AF677" s="282">
        <v>0</v>
      </c>
      <c r="AG677" s="282">
        <v>0</v>
      </c>
      <c r="AH677" s="282">
        <v>0</v>
      </c>
      <c r="AI677" s="282">
        <v>0</v>
      </c>
      <c r="AJ677" s="282">
        <v>0</v>
      </c>
      <c r="AK677" s="282">
        <v>0</v>
      </c>
      <c r="AL677" s="282">
        <v>0</v>
      </c>
      <c r="AM677" s="282">
        <v>0</v>
      </c>
      <c r="AN677" s="282">
        <v>0</v>
      </c>
      <c r="AO677" s="282">
        <v>0</v>
      </c>
      <c r="AP677" s="282">
        <v>0</v>
      </c>
      <c r="AQ677" s="283">
        <v>0</v>
      </c>
    </row>
    <row r="678" spans="2:43" ht="19.95" customHeight="1" x14ac:dyDescent="0.4">
      <c r="B678" s="296">
        <v>672</v>
      </c>
      <c r="C678" s="297" t="s">
        <v>2002</v>
      </c>
      <c r="D678" s="297" t="s">
        <v>1018</v>
      </c>
      <c r="E678" s="298"/>
      <c r="F678" s="299"/>
      <c r="G678" s="510">
        <v>0</v>
      </c>
      <c r="H678" s="306"/>
      <c r="I678" s="281">
        <v>0</v>
      </c>
      <c r="J678" s="282">
        <v>0</v>
      </c>
      <c r="K678" s="282">
        <v>0</v>
      </c>
      <c r="L678" s="282">
        <v>0</v>
      </c>
      <c r="M678" s="282">
        <v>0</v>
      </c>
      <c r="N678" s="282">
        <v>0</v>
      </c>
      <c r="O678" s="282">
        <v>0</v>
      </c>
      <c r="P678" s="282">
        <v>0</v>
      </c>
      <c r="Q678" s="282">
        <v>0</v>
      </c>
      <c r="R678" s="282">
        <v>0</v>
      </c>
      <c r="S678" s="282">
        <v>0</v>
      </c>
      <c r="T678" s="282">
        <v>0</v>
      </c>
      <c r="U678" s="282">
        <v>0</v>
      </c>
      <c r="V678" s="282">
        <v>0</v>
      </c>
      <c r="W678" s="282">
        <v>0</v>
      </c>
      <c r="X678" s="282">
        <v>0</v>
      </c>
      <c r="Y678" s="282">
        <v>0</v>
      </c>
      <c r="Z678" s="282">
        <v>0</v>
      </c>
      <c r="AA678" s="282">
        <v>0</v>
      </c>
      <c r="AB678" s="282">
        <v>0</v>
      </c>
      <c r="AC678" s="282">
        <v>0</v>
      </c>
      <c r="AD678" s="282">
        <v>0</v>
      </c>
      <c r="AE678" s="282">
        <v>0</v>
      </c>
      <c r="AF678" s="282">
        <v>0</v>
      </c>
      <c r="AG678" s="282">
        <v>0</v>
      </c>
      <c r="AH678" s="282">
        <v>0</v>
      </c>
      <c r="AI678" s="282">
        <v>0</v>
      </c>
      <c r="AJ678" s="282">
        <v>0</v>
      </c>
      <c r="AK678" s="282">
        <v>0</v>
      </c>
      <c r="AL678" s="282">
        <v>0</v>
      </c>
      <c r="AM678" s="282">
        <v>0</v>
      </c>
      <c r="AN678" s="282">
        <v>0</v>
      </c>
      <c r="AO678" s="282">
        <v>0</v>
      </c>
      <c r="AP678" s="282">
        <v>0</v>
      </c>
      <c r="AQ678" s="283">
        <v>0</v>
      </c>
    </row>
    <row r="679" spans="2:43" ht="19.95" customHeight="1" x14ac:dyDescent="0.4">
      <c r="B679" s="296">
        <v>673</v>
      </c>
      <c r="C679" s="297" t="s">
        <v>2003</v>
      </c>
      <c r="D679" s="297" t="s">
        <v>1019</v>
      </c>
      <c r="E679" s="298"/>
      <c r="F679" s="299"/>
      <c r="G679" s="510">
        <v>200</v>
      </c>
      <c r="H679" s="306"/>
      <c r="I679" s="281">
        <v>200</v>
      </c>
      <c r="J679" s="282">
        <v>200</v>
      </c>
      <c r="K679" s="282">
        <v>200</v>
      </c>
      <c r="L679" s="282">
        <v>200</v>
      </c>
      <c r="M679" s="282">
        <v>200</v>
      </c>
      <c r="N679" s="282">
        <v>200</v>
      </c>
      <c r="O679" s="282">
        <v>200</v>
      </c>
      <c r="P679" s="282">
        <v>200</v>
      </c>
      <c r="Q679" s="282">
        <v>200</v>
      </c>
      <c r="R679" s="282">
        <v>200</v>
      </c>
      <c r="S679" s="282">
        <v>200</v>
      </c>
      <c r="T679" s="282">
        <v>200</v>
      </c>
      <c r="U679" s="282">
        <v>200</v>
      </c>
      <c r="V679" s="282">
        <v>200</v>
      </c>
      <c r="W679" s="282">
        <v>200</v>
      </c>
      <c r="X679" s="282">
        <v>200</v>
      </c>
      <c r="Y679" s="282">
        <v>200</v>
      </c>
      <c r="Z679" s="282">
        <v>200</v>
      </c>
      <c r="AA679" s="282">
        <v>200</v>
      </c>
      <c r="AB679" s="282">
        <v>200</v>
      </c>
      <c r="AC679" s="282">
        <v>200</v>
      </c>
      <c r="AD679" s="282">
        <v>200</v>
      </c>
      <c r="AE679" s="282">
        <v>200</v>
      </c>
      <c r="AF679" s="282">
        <v>200</v>
      </c>
      <c r="AG679" s="282">
        <v>200</v>
      </c>
      <c r="AH679" s="282">
        <v>200</v>
      </c>
      <c r="AI679" s="282">
        <v>200</v>
      </c>
      <c r="AJ679" s="282">
        <v>200</v>
      </c>
      <c r="AK679" s="282">
        <v>200</v>
      </c>
      <c r="AL679" s="282">
        <v>200</v>
      </c>
      <c r="AM679" s="282">
        <v>200</v>
      </c>
      <c r="AN679" s="282">
        <v>200</v>
      </c>
      <c r="AO679" s="282">
        <v>200</v>
      </c>
      <c r="AP679" s="282">
        <v>200</v>
      </c>
      <c r="AQ679" s="283">
        <v>200</v>
      </c>
    </row>
    <row r="680" spans="2:43" ht="19.95" customHeight="1" x14ac:dyDescent="0.4">
      <c r="B680" s="296">
        <v>674</v>
      </c>
      <c r="C680" s="297" t="s">
        <v>2004</v>
      </c>
      <c r="D680" s="297" t="s">
        <v>1020</v>
      </c>
      <c r="E680" s="298"/>
      <c r="F680" s="299"/>
      <c r="G680" s="510">
        <v>0</v>
      </c>
      <c r="H680" s="306"/>
      <c r="I680" s="281">
        <v>0</v>
      </c>
      <c r="J680" s="282">
        <v>0</v>
      </c>
      <c r="K680" s="282">
        <v>0</v>
      </c>
      <c r="L680" s="282">
        <v>0</v>
      </c>
      <c r="M680" s="282">
        <v>0</v>
      </c>
      <c r="N680" s="282">
        <v>0</v>
      </c>
      <c r="O680" s="282">
        <v>0</v>
      </c>
      <c r="P680" s="282">
        <v>0</v>
      </c>
      <c r="Q680" s="282">
        <v>0</v>
      </c>
      <c r="R680" s="282">
        <v>0</v>
      </c>
      <c r="S680" s="282">
        <v>0</v>
      </c>
      <c r="T680" s="282">
        <v>0</v>
      </c>
      <c r="U680" s="282">
        <v>0</v>
      </c>
      <c r="V680" s="282">
        <v>0</v>
      </c>
      <c r="W680" s="282">
        <v>0</v>
      </c>
      <c r="X680" s="282">
        <v>0</v>
      </c>
      <c r="Y680" s="282">
        <v>0</v>
      </c>
      <c r="Z680" s="282">
        <v>0</v>
      </c>
      <c r="AA680" s="282">
        <v>0</v>
      </c>
      <c r="AB680" s="282">
        <v>0</v>
      </c>
      <c r="AC680" s="282">
        <v>0</v>
      </c>
      <c r="AD680" s="282">
        <v>0</v>
      </c>
      <c r="AE680" s="282">
        <v>0</v>
      </c>
      <c r="AF680" s="282">
        <v>0</v>
      </c>
      <c r="AG680" s="282">
        <v>0</v>
      </c>
      <c r="AH680" s="282">
        <v>0</v>
      </c>
      <c r="AI680" s="282">
        <v>0</v>
      </c>
      <c r="AJ680" s="282">
        <v>0</v>
      </c>
      <c r="AK680" s="282">
        <v>0</v>
      </c>
      <c r="AL680" s="282">
        <v>0</v>
      </c>
      <c r="AM680" s="282">
        <v>0</v>
      </c>
      <c r="AN680" s="282">
        <v>0</v>
      </c>
      <c r="AO680" s="282">
        <v>0</v>
      </c>
      <c r="AP680" s="282">
        <v>0</v>
      </c>
      <c r="AQ680" s="283">
        <v>0</v>
      </c>
    </row>
    <row r="681" spans="2:43" ht="19.95" customHeight="1" x14ac:dyDescent="0.4">
      <c r="B681" s="296">
        <v>675</v>
      </c>
      <c r="C681" s="297" t="s">
        <v>2005</v>
      </c>
      <c r="D681" s="297" t="s">
        <v>1021</v>
      </c>
      <c r="E681" s="298"/>
      <c r="F681" s="299"/>
      <c r="G681" s="510">
        <v>0</v>
      </c>
      <c r="H681" s="306"/>
      <c r="I681" s="281">
        <v>0</v>
      </c>
      <c r="J681" s="282">
        <v>0</v>
      </c>
      <c r="K681" s="282">
        <v>0</v>
      </c>
      <c r="L681" s="282">
        <v>0</v>
      </c>
      <c r="M681" s="282">
        <v>0</v>
      </c>
      <c r="N681" s="282">
        <v>0</v>
      </c>
      <c r="O681" s="282">
        <v>0</v>
      </c>
      <c r="P681" s="282">
        <v>0</v>
      </c>
      <c r="Q681" s="282">
        <v>0</v>
      </c>
      <c r="R681" s="282">
        <v>0</v>
      </c>
      <c r="S681" s="282">
        <v>0</v>
      </c>
      <c r="T681" s="282">
        <v>0</v>
      </c>
      <c r="U681" s="282">
        <v>0</v>
      </c>
      <c r="V681" s="282">
        <v>0</v>
      </c>
      <c r="W681" s="282">
        <v>0</v>
      </c>
      <c r="X681" s="282">
        <v>0</v>
      </c>
      <c r="Y681" s="282">
        <v>0</v>
      </c>
      <c r="Z681" s="282">
        <v>0</v>
      </c>
      <c r="AA681" s="282">
        <v>0</v>
      </c>
      <c r="AB681" s="282">
        <v>0</v>
      </c>
      <c r="AC681" s="282">
        <v>0</v>
      </c>
      <c r="AD681" s="282">
        <v>0</v>
      </c>
      <c r="AE681" s="282">
        <v>0</v>
      </c>
      <c r="AF681" s="282">
        <v>0</v>
      </c>
      <c r="AG681" s="282">
        <v>0</v>
      </c>
      <c r="AH681" s="282">
        <v>0</v>
      </c>
      <c r="AI681" s="282">
        <v>0</v>
      </c>
      <c r="AJ681" s="282">
        <v>0</v>
      </c>
      <c r="AK681" s="282">
        <v>0</v>
      </c>
      <c r="AL681" s="282">
        <v>0</v>
      </c>
      <c r="AM681" s="282">
        <v>0</v>
      </c>
      <c r="AN681" s="282">
        <v>0</v>
      </c>
      <c r="AO681" s="282">
        <v>0</v>
      </c>
      <c r="AP681" s="282">
        <v>0</v>
      </c>
      <c r="AQ681" s="283">
        <v>0</v>
      </c>
    </row>
    <row r="682" spans="2:43" ht="19.95" customHeight="1" thickBot="1" x14ac:dyDescent="0.45">
      <c r="B682" s="320">
        <v>676</v>
      </c>
      <c r="C682" s="321" t="s">
        <v>2006</v>
      </c>
      <c r="D682" s="321" t="s">
        <v>1022</v>
      </c>
      <c r="E682" s="322"/>
      <c r="F682" s="323"/>
      <c r="G682" s="541">
        <v>123</v>
      </c>
      <c r="H682" s="340"/>
      <c r="I682" s="371">
        <v>123</v>
      </c>
      <c r="J682" s="372">
        <v>123</v>
      </c>
      <c r="K682" s="372">
        <v>123</v>
      </c>
      <c r="L682" s="372">
        <v>123</v>
      </c>
      <c r="M682" s="372">
        <v>123</v>
      </c>
      <c r="N682" s="372">
        <v>123</v>
      </c>
      <c r="O682" s="372">
        <v>123</v>
      </c>
      <c r="P682" s="372">
        <v>123</v>
      </c>
      <c r="Q682" s="372">
        <v>123</v>
      </c>
      <c r="R682" s="372">
        <v>123</v>
      </c>
      <c r="S682" s="372">
        <v>123</v>
      </c>
      <c r="T682" s="372">
        <v>123</v>
      </c>
      <c r="U682" s="372">
        <v>123</v>
      </c>
      <c r="V682" s="372">
        <v>123</v>
      </c>
      <c r="W682" s="372">
        <v>123</v>
      </c>
      <c r="X682" s="372">
        <v>123</v>
      </c>
      <c r="Y682" s="372">
        <v>123</v>
      </c>
      <c r="Z682" s="372">
        <v>123</v>
      </c>
      <c r="AA682" s="372">
        <v>123</v>
      </c>
      <c r="AB682" s="372">
        <v>123</v>
      </c>
      <c r="AC682" s="372">
        <v>123</v>
      </c>
      <c r="AD682" s="372">
        <v>123</v>
      </c>
      <c r="AE682" s="372">
        <v>123</v>
      </c>
      <c r="AF682" s="372">
        <v>123</v>
      </c>
      <c r="AG682" s="372">
        <v>123</v>
      </c>
      <c r="AH682" s="372">
        <v>123</v>
      </c>
      <c r="AI682" s="372">
        <v>123</v>
      </c>
      <c r="AJ682" s="372">
        <v>123</v>
      </c>
      <c r="AK682" s="372">
        <v>123</v>
      </c>
      <c r="AL682" s="372">
        <v>123</v>
      </c>
      <c r="AM682" s="372">
        <v>123</v>
      </c>
      <c r="AN682" s="372">
        <v>123</v>
      </c>
      <c r="AO682" s="372">
        <v>123</v>
      </c>
      <c r="AP682" s="372">
        <v>123</v>
      </c>
      <c r="AQ682" s="373">
        <v>123</v>
      </c>
    </row>
  </sheetData>
  <sheetProtection algorithmName="SHA-512" hashValue="7dCDi0itVqrUvEowLhfx8/YzcM4mgP9SureqYsZixMfrsazJU2+ndUj+WVao295I4QXIyJ9uvR1/QRO8qJitYg==" saltValue="T59Vqk5aqRSt/TXDRx5fdQ==" spinCount="100000" sheet="1" objects="1" scenarios="1"/>
  <dataConsolidate/>
  <mergeCells count="60">
    <mergeCell ref="H251:H252"/>
    <mergeCell ref="H73:H74"/>
    <mergeCell ref="H77:H79"/>
    <mergeCell ref="H9:H13"/>
    <mergeCell ref="H14:H16"/>
    <mergeCell ref="H18:H24"/>
    <mergeCell ref="H211:H216"/>
    <mergeCell ref="H227:H228"/>
    <mergeCell ref="H235:H236"/>
    <mergeCell ref="G2:G3"/>
    <mergeCell ref="I2:I3"/>
    <mergeCell ref="J2:J3"/>
    <mergeCell ref="B2:B3"/>
    <mergeCell ref="C2:C3"/>
    <mergeCell ref="D2:D3"/>
    <mergeCell ref="E2:E3"/>
    <mergeCell ref="F2:F3"/>
    <mergeCell ref="L2:L3"/>
    <mergeCell ref="M2:M3"/>
    <mergeCell ref="N2:N3"/>
    <mergeCell ref="O2:O3"/>
    <mergeCell ref="H2:H3"/>
    <mergeCell ref="AH2:AH3"/>
    <mergeCell ref="AI2:AI3"/>
    <mergeCell ref="AQ2:AQ3"/>
    <mergeCell ref="AJ2:AJ3"/>
    <mergeCell ref="AK2:AK3"/>
    <mergeCell ref="AL2:AL3"/>
    <mergeCell ref="AM2:AM3"/>
    <mergeCell ref="AN2:AN3"/>
    <mergeCell ref="AO2:AO3"/>
    <mergeCell ref="AP2:AP3"/>
    <mergeCell ref="AC2:AC3"/>
    <mergeCell ref="AD2:AD3"/>
    <mergeCell ref="AE2:AE3"/>
    <mergeCell ref="AF2:AF3"/>
    <mergeCell ref="AG2:AG3"/>
    <mergeCell ref="H286:H311"/>
    <mergeCell ref="H367:H376"/>
    <mergeCell ref="Z2:Z3"/>
    <mergeCell ref="AA2:AA3"/>
    <mergeCell ref="AB2:AB3"/>
    <mergeCell ref="V2:V3"/>
    <mergeCell ref="W2:W3"/>
    <mergeCell ref="X2:X3"/>
    <mergeCell ref="Y2:Y3"/>
    <mergeCell ref="P2:P3"/>
    <mergeCell ref="Q2:Q3"/>
    <mergeCell ref="R2:R3"/>
    <mergeCell ref="S2:S3"/>
    <mergeCell ref="T2:T3"/>
    <mergeCell ref="U2:U3"/>
    <mergeCell ref="K2:K3"/>
    <mergeCell ref="H431:H438"/>
    <mergeCell ref="H439:H441"/>
    <mergeCell ref="H352:H353"/>
    <mergeCell ref="H355:H357"/>
    <mergeCell ref="H364:H365"/>
    <mergeCell ref="H377:H378"/>
    <mergeCell ref="H414:H430"/>
  </mergeCells>
  <phoneticPr fontId="2" type="noConversion"/>
  <conditionalFormatting sqref="I4:AQ750">
    <cfRule type="expression" dxfId="36" priority="37">
      <formula>$G4:$G750&lt;&gt;I4:AQ750</formula>
    </cfRule>
  </conditionalFormatting>
  <conditionalFormatting sqref="I159:AQ159">
    <cfRule type="expression" dxfId="35" priority="1">
      <formula>I$159&lt;I$7</formula>
    </cfRule>
  </conditionalFormatting>
  <dataValidations disablePrompts="1" count="21">
    <dataValidation type="list" allowBlank="1" showInputMessage="1" showErrorMessage="1" sqref="I206:AQ206">
      <formula1>"0 / ASIC, 1 / Software 1"</formula1>
    </dataValidation>
    <dataValidation type="list" allowBlank="1" showInputMessage="1" showErrorMessage="1" sqref="I207:AQ207 I617:AQ617 I621:AQ621 I641:AQ641">
      <formula1>"0 / No, 1 / Yes"</formula1>
    </dataValidation>
    <dataValidation type="list" allowBlank="1" showInputMessage="1" showErrorMessage="1" sqref="I209:AQ209">
      <formula1>"0 / High Voltage, 1 / Norm.Voltage, 2 / BrakeChLevel"</formula1>
    </dataValidation>
    <dataValidation type="list" allowBlank="1" showInputMessage="1" showErrorMessage="1" sqref="I327:AQ327">
      <formula1>"0 / Fault Stored, 1 / No History"</formula1>
    </dataValidation>
    <dataValidation type="list" allowBlank="1" showInputMessage="1" showErrorMessage="1" sqref="I420:AQ420">
      <formula1>"0 / Max Freq, 1 / Freq Ref, 2 / Preset Sp 7"</formula1>
    </dataValidation>
    <dataValidation type="list" allowBlank="1" showInputMessage="1" showErrorMessage="1" sqref="I431:AQ431 I437:AQ437">
      <formula1>"0 / Not Used, 1 / Master, 2 / Follower"</formula1>
    </dataValidation>
    <dataValidation type="list" allowBlank="1" showInputMessage="1" showErrorMessage="1" sqref="I432:AQ432">
      <formula1>"0 / Coasting, 1 / Ramping, 2 / As Master"</formula1>
    </dataValidation>
    <dataValidation type="list" allowBlank="1" showInputMessage="1" showErrorMessage="1" sqref="I438:AQ438">
      <formula1>"0 / No Action, 1 / Warning, 2 / Fault"</formula1>
    </dataValidation>
    <dataValidation type="list" allowBlank="1" showInputMessage="1" showErrorMessage="1" sqref="I439:AQ439">
      <formula1>"0 / No action, 1 / Ramp 1, 2 / Ramp 2, 3 / SafetyBoard"</formula1>
    </dataValidation>
    <dataValidation type="list" allowBlank="1" showInputMessage="1" showErrorMessage="1" sqref="I441:AQ441">
      <formula1>"0 / No action, 1 / Prohibit Dir"</formula1>
    </dataValidation>
    <dataValidation type="list" allowBlank="1" showInputMessage="1" showErrorMessage="1" sqref="I616:AQ616">
      <formula1>"0 / Forward, 1 / Reverse"</formula1>
    </dataValidation>
    <dataValidation type="list" allowBlank="1" showInputMessage="1" showErrorMessage="1" sqref="I619:AQ619">
      <formula1>"0 / Yes, 1 / No"</formula1>
    </dataValidation>
    <dataValidation type="list" allowBlank="1" showInputMessage="1" showErrorMessage="1" sqref="I620:AQ620 I622:AQ622">
      <formula1>"0 / ChangeEnable, 1 / ChangeDisabl"</formula1>
    </dataValidation>
    <dataValidation type="list" allowBlank="1" showInputMessage="1" showErrorMessage="1" sqref="I629:AQ629">
      <formula1>"0 / Not conn., 1 / Connected"</formula1>
    </dataValidation>
    <dataValidation type="list" allowBlank="1" showInputMessage="1" showErrorMessage="1" sqref="I634:AQ635 I644:AQ644 I639:AQ639">
      <formula1>"0 / Normal FC, 1 / Ext.ChSwitch"</formula1>
    </dataValidation>
    <dataValidation type="list" allowBlank="1" showInputMessage="1" showErrorMessage="1" sqref="I642:AQ642">
      <formula1>"0 / No, 1 / 1 ms, 2 / 5 ms, 3 / 10 ms, 4 / 50 ms"</formula1>
    </dataValidation>
    <dataValidation type="list" allowBlank="1" showInputMessage="1" showErrorMessage="1" sqref="I647:AQ647">
      <formula1>"0 / Default, 17225 / OPTCI, 17232 / CPTCP, 17233 OPTCQ"</formula1>
    </dataValidation>
    <dataValidation type="list" allowBlank="1" showInputMessage="1" showErrorMessage="1" sqref="I661:AQ661">
      <formula1>"1 / Autoneg., 2 / 10M HD, 3 / 10M FD, 4 / 100M HD, 5 / 100M FD"</formula1>
    </dataValidation>
    <dataValidation type="list" allowBlank="1" showInputMessage="1" showErrorMessage="1" sqref="I369:AQ369">
      <formula1>"0 / Ramping, 1 / Flying Start, 2 / System Def."</formula1>
    </dataValidation>
    <dataValidation type="list" allowBlank="1" showInputMessage="1" showErrorMessage="1" sqref="I55:AQ55 I61:AQ61">
      <formula1>"0 / 0-100%, 1 / 4mA/20%-100%, 2 / -10 - +10 V"</formula1>
    </dataValidation>
    <dataValidation type="list" allowBlank="1" showInputMessage="1" showErrorMessage="1" sqref="I58:AQ58 I64:AQ64">
      <formula1>"0 / No Inversion, 1 / Inverted"</formula1>
    </dataValidation>
  </dataValidations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6" id="{F50F7806-B3FB-489E-B185-DA91BD7D80E5}">
            <xm:f>'1_Drive및Motor정보'!$J$7=0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I2:I750</xm:sqref>
        </x14:conditionalFormatting>
        <x14:conditionalFormatting xmlns:xm="http://schemas.microsoft.com/office/excel/2006/main">
          <x14:cfRule type="expression" priority="35" id="{8911346C-E41B-4557-B314-C763630CCCC4}">
            <xm:f>'1_Drive및Motor정보'!$J$8=0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J2:J750</xm:sqref>
        </x14:conditionalFormatting>
        <x14:conditionalFormatting xmlns:xm="http://schemas.microsoft.com/office/excel/2006/main">
          <x14:cfRule type="expression" priority="34" id="{EAD29EE5-0A7D-4163-B19A-0B0B0E5244BC}">
            <xm:f>'1_Drive및Motor정보'!$J$9=0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K2:K750</xm:sqref>
        </x14:conditionalFormatting>
        <x14:conditionalFormatting xmlns:xm="http://schemas.microsoft.com/office/excel/2006/main">
          <x14:cfRule type="expression" priority="33" id="{78D715BE-6E26-4CCE-82C5-CD8D890C705C}">
            <xm:f>'1_Drive및Motor정보'!$J$10=0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L2:L750</xm:sqref>
        </x14:conditionalFormatting>
        <x14:conditionalFormatting xmlns:xm="http://schemas.microsoft.com/office/excel/2006/main">
          <x14:cfRule type="expression" priority="32" id="{83C1499A-E55A-469D-89B0-BB84640FEB63}">
            <xm:f>'1_Drive및Motor정보'!$J$11=0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M2:M750</xm:sqref>
        </x14:conditionalFormatting>
        <x14:conditionalFormatting xmlns:xm="http://schemas.microsoft.com/office/excel/2006/main">
          <x14:cfRule type="expression" priority="31" id="{25D5BDB5-B0ED-44F7-96F2-954FF7770524}">
            <xm:f>'1_Drive및Motor정보'!$J$12=0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N2:N750</xm:sqref>
        </x14:conditionalFormatting>
        <x14:conditionalFormatting xmlns:xm="http://schemas.microsoft.com/office/excel/2006/main">
          <x14:cfRule type="expression" priority="30" id="{DF19E8D1-68D0-4DFB-8022-A63A4322A8A0}">
            <xm:f>'1_Drive및Motor정보'!$J$13=0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O2:O750</xm:sqref>
        </x14:conditionalFormatting>
        <x14:conditionalFormatting xmlns:xm="http://schemas.microsoft.com/office/excel/2006/main">
          <x14:cfRule type="expression" priority="29" id="{F70CD312-8011-428D-8CDC-EF9732C5BBE5}">
            <xm:f>'1_Drive및Motor정보'!$J$14=0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P2:P750</xm:sqref>
        </x14:conditionalFormatting>
        <x14:conditionalFormatting xmlns:xm="http://schemas.microsoft.com/office/excel/2006/main">
          <x14:cfRule type="expression" priority="28" id="{8B408B95-B857-4749-851F-35585401F5E2}">
            <xm:f>'1_Drive및Motor정보'!$J$15=0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Q2:Q750</xm:sqref>
        </x14:conditionalFormatting>
        <x14:conditionalFormatting xmlns:xm="http://schemas.microsoft.com/office/excel/2006/main">
          <x14:cfRule type="expression" priority="27" id="{0575A902-086E-4010-B917-33C12E80DFA9}">
            <xm:f>'1_Drive및Motor정보'!$J$16=0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R2:R750</xm:sqref>
        </x14:conditionalFormatting>
        <x14:conditionalFormatting xmlns:xm="http://schemas.microsoft.com/office/excel/2006/main">
          <x14:cfRule type="expression" priority="26" id="{B9C05148-9A96-414A-BEFB-125D710FD72C}">
            <xm:f>'1_Drive및Motor정보'!$J$17=0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S2:S750</xm:sqref>
        </x14:conditionalFormatting>
        <x14:conditionalFormatting xmlns:xm="http://schemas.microsoft.com/office/excel/2006/main">
          <x14:cfRule type="expression" priority="25" id="{C16FB550-D57F-4C80-90B9-5F85CC2802D1}">
            <xm:f>'1_Drive및Motor정보'!$J$18=0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T2:T750</xm:sqref>
        </x14:conditionalFormatting>
        <x14:conditionalFormatting xmlns:xm="http://schemas.microsoft.com/office/excel/2006/main">
          <x14:cfRule type="expression" priority="24" id="{D8B993C6-0AB2-4580-B15D-DAFA7C39054C}">
            <xm:f>'1_Drive및Motor정보'!$J$19=0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U2:U750</xm:sqref>
        </x14:conditionalFormatting>
        <x14:conditionalFormatting xmlns:xm="http://schemas.microsoft.com/office/excel/2006/main">
          <x14:cfRule type="expression" priority="23" id="{9A137233-CBFD-4BEB-B411-DD3DDCBFB01B}">
            <xm:f>'1_Drive및Motor정보'!$J$20=0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V2:V750</xm:sqref>
        </x14:conditionalFormatting>
        <x14:conditionalFormatting xmlns:xm="http://schemas.microsoft.com/office/excel/2006/main">
          <x14:cfRule type="expression" priority="22" id="{AAAAD1F1-8B5C-457F-9DE7-585E91294424}">
            <xm:f>'1_Drive및Motor정보'!$J$21=0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W2:W750</xm:sqref>
        </x14:conditionalFormatting>
        <x14:conditionalFormatting xmlns:xm="http://schemas.microsoft.com/office/excel/2006/main">
          <x14:cfRule type="expression" priority="21" id="{FC61B23F-C9CD-4E07-9248-80713ABEBCB1}">
            <xm:f>'1_Drive및Motor정보'!$J$22=0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X2:X750</xm:sqref>
        </x14:conditionalFormatting>
        <x14:conditionalFormatting xmlns:xm="http://schemas.microsoft.com/office/excel/2006/main">
          <x14:cfRule type="expression" priority="20" id="{BC6FF88F-344D-4F01-9014-540A02936E85}">
            <xm:f>'1_Drive및Motor정보'!$J$23=0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Y2:Y750</xm:sqref>
        </x14:conditionalFormatting>
        <x14:conditionalFormatting xmlns:xm="http://schemas.microsoft.com/office/excel/2006/main">
          <x14:cfRule type="expression" priority="19" id="{E590D570-DCEA-4FBC-AB3D-FAA5D407CF89}">
            <xm:f>'1_Drive및Motor정보'!$J$24=0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Z2:Z750</xm:sqref>
        </x14:conditionalFormatting>
        <x14:conditionalFormatting xmlns:xm="http://schemas.microsoft.com/office/excel/2006/main">
          <x14:cfRule type="expression" priority="18" id="{0BBF7741-A89B-4536-8BB0-14CE4EF5CD32}">
            <xm:f>'1_Drive및Motor정보'!$J$25=0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AA2:AA750</xm:sqref>
        </x14:conditionalFormatting>
        <x14:conditionalFormatting xmlns:xm="http://schemas.microsoft.com/office/excel/2006/main">
          <x14:cfRule type="expression" priority="17" id="{7A321A3C-7753-4D07-95E7-FBA7B9A5E2EC}">
            <xm:f>'1_Drive및Motor정보'!$J$26=0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AB2:AB750</xm:sqref>
        </x14:conditionalFormatting>
        <x14:conditionalFormatting xmlns:xm="http://schemas.microsoft.com/office/excel/2006/main">
          <x14:cfRule type="expression" priority="16" id="{71E5671A-02E2-4F45-8B17-DA95832050F8}">
            <xm:f>'1_Drive및Motor정보'!$J$27=0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AC2:AC750</xm:sqref>
        </x14:conditionalFormatting>
        <x14:conditionalFormatting xmlns:xm="http://schemas.microsoft.com/office/excel/2006/main">
          <x14:cfRule type="expression" priority="15" id="{AA6175EE-27ED-4BC2-96C5-73A26C8B6BCD}">
            <xm:f>'1_Drive및Motor정보'!$J$28=0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AD2:AD750</xm:sqref>
        </x14:conditionalFormatting>
        <x14:conditionalFormatting xmlns:xm="http://schemas.microsoft.com/office/excel/2006/main">
          <x14:cfRule type="expression" priority="14" id="{3977624A-8780-45D7-BE00-10380BF4365C}">
            <xm:f>'1_Drive및Motor정보'!$J$29=0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AE2:AE750</xm:sqref>
        </x14:conditionalFormatting>
        <x14:conditionalFormatting xmlns:xm="http://schemas.microsoft.com/office/excel/2006/main">
          <x14:cfRule type="expression" priority="13" id="{A90233E1-8054-4590-8852-721682FE16D8}">
            <xm:f>'1_Drive및Motor정보'!$J$30=0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AF2:AF750</xm:sqref>
        </x14:conditionalFormatting>
        <x14:conditionalFormatting xmlns:xm="http://schemas.microsoft.com/office/excel/2006/main">
          <x14:cfRule type="expression" priority="12" id="{84522A26-E065-40F8-A18D-81D4EED07237}">
            <xm:f>'1_Drive및Motor정보'!$J$31=0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AG2:AG750</xm:sqref>
        </x14:conditionalFormatting>
        <x14:conditionalFormatting xmlns:xm="http://schemas.microsoft.com/office/excel/2006/main">
          <x14:cfRule type="expression" priority="11" id="{1F9FEC10-F3E0-48FA-9D48-3810392B2ECA}">
            <xm:f>'1_Drive및Motor정보'!$J$32=0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AH2:AH750</xm:sqref>
        </x14:conditionalFormatting>
        <x14:conditionalFormatting xmlns:xm="http://schemas.microsoft.com/office/excel/2006/main">
          <x14:cfRule type="expression" priority="10" id="{0F515871-2EBF-479A-B7CB-3D92800EF545}">
            <xm:f>'1_Drive및Motor정보'!$J$33=0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AI2:AI750</xm:sqref>
        </x14:conditionalFormatting>
        <x14:conditionalFormatting xmlns:xm="http://schemas.microsoft.com/office/excel/2006/main">
          <x14:cfRule type="expression" priority="9" id="{C77DF48C-B81E-4FAE-9F9F-014388DF3EF6}">
            <xm:f>'1_Drive및Motor정보'!$J$34=0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AJ2:AJ750</xm:sqref>
        </x14:conditionalFormatting>
        <x14:conditionalFormatting xmlns:xm="http://schemas.microsoft.com/office/excel/2006/main">
          <x14:cfRule type="expression" priority="8" id="{13737180-61FD-4918-B6C4-F7D00D7EA7DE}">
            <xm:f>'1_Drive및Motor정보'!$J$35=0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AK2:AK750</xm:sqref>
        </x14:conditionalFormatting>
        <x14:conditionalFormatting xmlns:xm="http://schemas.microsoft.com/office/excel/2006/main">
          <x14:cfRule type="expression" priority="7" id="{EE566931-A516-42A4-9F6B-3F4A77D63AF0}">
            <xm:f>'1_Drive및Motor정보'!$J$36=0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AL2:AL750</xm:sqref>
        </x14:conditionalFormatting>
        <x14:conditionalFormatting xmlns:xm="http://schemas.microsoft.com/office/excel/2006/main">
          <x14:cfRule type="expression" priority="6" id="{C1984EBA-FFD4-4D09-93F8-262FD88486F6}">
            <xm:f>'1_Drive및Motor정보'!$J$37=0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AM2:AM750</xm:sqref>
        </x14:conditionalFormatting>
        <x14:conditionalFormatting xmlns:xm="http://schemas.microsoft.com/office/excel/2006/main">
          <x14:cfRule type="expression" priority="5" id="{16F3A9C9-0121-49C5-9A7B-FEAE755C3725}">
            <xm:f>'1_Drive및Motor정보'!$J$38=0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AN2:AN750</xm:sqref>
        </x14:conditionalFormatting>
        <x14:conditionalFormatting xmlns:xm="http://schemas.microsoft.com/office/excel/2006/main">
          <x14:cfRule type="expression" priority="4" id="{835366E5-D381-4C04-8F9B-14B31C6069F3}">
            <xm:f>'1_Drive및Motor정보'!$J$39=0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AO2:AO750</xm:sqref>
        </x14:conditionalFormatting>
        <x14:conditionalFormatting xmlns:xm="http://schemas.microsoft.com/office/excel/2006/main">
          <x14:cfRule type="expression" priority="3" id="{A85B7CD5-E832-48CB-82A2-797AE985CEB9}">
            <xm:f>'1_Drive및Motor정보'!$J$40=0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AP2:AP750</xm:sqref>
        </x14:conditionalFormatting>
        <x14:conditionalFormatting xmlns:xm="http://schemas.microsoft.com/office/excel/2006/main">
          <x14:cfRule type="expression" priority="2" id="{919CA3B2-4573-4033-80A9-7C7F2DE398A9}">
            <xm:f>'1_Drive및Motor정보'!$J$41=0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AQ2:AQ750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20">
        <x14:dataValidation type="list" allowBlank="1" showInputMessage="1" showErrorMessage="1">
          <x14:formula1>
            <xm:f>PosDrive정보!$M$36:$M$61</xm:f>
          </x14:formula1>
          <xm:sqref>I73:AQ96 I98:AQ105</xm:sqref>
        </x14:dataValidation>
        <x14:dataValidation type="list" allowBlank="1" showInputMessage="1" showErrorMessage="1">
          <x14:formula1>
            <xm:f>PosDrive정보!$M$65:$M$90</xm:f>
          </x14:formula1>
          <xm:sqref>I106:AQ106 I113:AQ113 I120:AQ149</xm:sqref>
        </x14:dataValidation>
        <x14:dataValidation type="list" allowBlank="1" showInputMessage="1" showErrorMessage="1">
          <x14:formula1>
            <xm:f>PosDrive정보!$P$6:$P$27</xm:f>
          </x14:formula1>
          <xm:sqref>I31:AQ31 I42:AQ42 I53:AQ53 I59:AQ59</xm:sqref>
        </x14:dataValidation>
        <x14:dataValidation type="list" allowBlank="1" showInputMessage="1" showErrorMessage="1">
          <x14:formula1>
            <xm:f>PosDrive정보!$P$31:$P$52</xm:f>
          </x14:formula1>
          <xm:sqref>I166:AQ166 I173:AQ173 I180:AQ180</xm:sqref>
        </x14:dataValidation>
        <x14:dataValidation type="list" allowBlank="1" showInputMessage="1" showErrorMessage="1">
          <x14:formula1>
            <xm:f>PosDrive정보!$M$6:$M$21</xm:f>
          </x14:formula1>
          <xm:sqref>I167:AQ167 I174:AQ174 I181:AQ181</xm:sqref>
        </x14:dataValidation>
        <x14:dataValidation type="list" allowBlank="1" showInputMessage="1" showErrorMessage="1">
          <x14:formula1>
            <xm:f>PosDrive정보!$P$64:$P$66</xm:f>
          </x14:formula1>
          <xm:sqref>I220:AQ221</xm:sqref>
        </x14:dataValidation>
        <x14:dataValidation type="list" allowBlank="1" showInputMessage="1" showErrorMessage="1">
          <x14:formula1>
            <xm:f>PosDrive정보!$P$56:$P$60</xm:f>
          </x14:formula1>
          <xm:sqref>I222:AQ222</xm:sqref>
        </x14:dataValidation>
        <x14:dataValidation type="list" allowBlank="1" showInputMessage="1" showErrorMessage="1">
          <x14:formula1>
            <xm:f>PosDrive정보!$P$70:$P$76</xm:f>
          </x14:formula1>
          <xm:sqref>I224:AQ224</xm:sqref>
        </x14:dataValidation>
        <x14:dataValidation type="list" allowBlank="1" showInputMessage="1" showErrorMessage="1">
          <x14:formula1>
            <xm:f>PosDrive정보!$P$80:$P$83</xm:f>
          </x14:formula1>
          <xm:sqref>I232:AQ232</xm:sqref>
        </x14:dataValidation>
        <x14:dataValidation type="list" allowBlank="1" showInputMessage="1" showErrorMessage="1">
          <x14:formula1>
            <xm:f>PosDrive정보!$P$87:$P$90</xm:f>
          </x14:formula1>
          <xm:sqref>I253:AQ253</xm:sqref>
        </x14:dataValidation>
        <x14:dataValidation type="list" allowBlank="1" showInputMessage="1" showErrorMessage="1">
          <x14:formula1>
            <xm:f>PosDrive정보!$S$22:$S$24</xm:f>
          </x14:formula1>
          <xm:sqref>I355:AQ355</xm:sqref>
        </x14:dataValidation>
        <x14:dataValidation type="list" allowBlank="1" showInputMessage="1" showErrorMessage="1">
          <x14:formula1>
            <xm:f>PosDrive정보!$S$28:$S$30</xm:f>
          </x14:formula1>
          <xm:sqref>I358:AQ358</xm:sqref>
        </x14:dataValidation>
        <x14:dataValidation type="list" allowBlank="1" showInputMessage="1" showErrorMessage="1">
          <x14:formula1>
            <xm:f>PosDrive정보!$S$15:$S$18</xm:f>
          </x14:formula1>
          <xm:sqref>I363:AQ363</xm:sqref>
        </x14:dataValidation>
        <x14:dataValidation type="list" allowBlank="1" showInputMessage="1" showErrorMessage="1">
          <x14:formula1>
            <xm:f>PosDrive정보!$S$34:$S$38</xm:f>
          </x14:formula1>
          <xm:sqref>I366:AQ366</xm:sqref>
        </x14:dataValidation>
        <x14:dataValidation type="list" allowBlank="1" showInputMessage="1" showErrorMessage="1">
          <x14:formula1>
            <xm:f>PosDrive정보!$S$50:$S$58</xm:f>
          </x14:formula1>
          <xm:sqref>I417:AQ417</xm:sqref>
        </x14:dataValidation>
        <x14:dataValidation type="list" allowBlank="1" showInputMessage="1" showErrorMessage="1">
          <x14:formula1>
            <xm:f>PosDrive정보!$S$62:$S$69</xm:f>
          </x14:formula1>
          <xm:sqref>I424:AQ424</xm:sqref>
        </x14:dataValidation>
        <x14:dataValidation type="list" allowBlank="1" showInputMessage="1" showErrorMessage="1">
          <x14:formula1>
            <xm:f>PosDrive정보!$V$6:$V$24</xm:f>
          </x14:formula1>
          <xm:sqref>I433:AQ433</xm:sqref>
        </x14:dataValidation>
        <x14:dataValidation type="list" allowBlank="1" showInputMessage="1" showErrorMessage="1">
          <x14:formula1>
            <xm:f>PosDrive정보!$V$28:$V$37</xm:f>
          </x14:formula1>
          <xm:sqref>I434:AQ434</xm:sqref>
        </x14:dataValidation>
        <x14:dataValidation type="list" allowBlank="1" showInputMessage="1" showErrorMessage="1">
          <x14:formula1>
            <xm:f>PosDrive정보!$V$41:$V$44</xm:f>
          </x14:formula1>
          <xm:sqref>I630:AQ630</xm:sqref>
        </x14:dataValidation>
        <x14:dataValidation type="list" allowBlank="1" showInputMessage="1" showErrorMessage="1">
          <x14:formula1>
            <xm:f>PosDrive정보!$V$63:$V$65</xm:f>
          </x14:formula1>
          <xm:sqref>I643:AQ643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187"/>
  <sheetViews>
    <sheetView view="pageBreakPreview" topLeftCell="A37" zoomScale="85" zoomScaleNormal="70" zoomScaleSheetLayoutView="85" workbookViewId="0">
      <selection activeCell="H33" sqref="H33"/>
    </sheetView>
  </sheetViews>
  <sheetFormatPr defaultRowHeight="14.4" x14ac:dyDescent="0.4"/>
  <cols>
    <col min="1" max="1" width="4" style="752" customWidth="1"/>
    <col min="2" max="2" width="5.296875" style="752" customWidth="1"/>
    <col min="3" max="3" width="24.296875" style="752" customWidth="1"/>
    <col min="4" max="4" width="30.796875" style="752" bestFit="1" customWidth="1"/>
    <col min="5" max="5" width="30.8984375" style="752" customWidth="1"/>
    <col min="6" max="6" width="16.296875" style="752" customWidth="1"/>
    <col min="7" max="16384" width="8.796875" style="752"/>
  </cols>
  <sheetData>
    <row r="1" spans="1:6" ht="22.2" thickBot="1" x14ac:dyDescent="0.45">
      <c r="A1" s="744" t="s">
        <v>2922</v>
      </c>
      <c r="B1" s="744"/>
    </row>
    <row r="2" spans="1:6" ht="15" thickBot="1" x14ac:dyDescent="0.45">
      <c r="A2" s="1069" t="s">
        <v>2853</v>
      </c>
      <c r="B2" s="1070"/>
      <c r="C2" s="1071" t="s">
        <v>2854</v>
      </c>
      <c r="D2" s="1072"/>
      <c r="E2" s="1073"/>
      <c r="F2" s="776" t="s">
        <v>2855</v>
      </c>
    </row>
    <row r="3" spans="1:6" ht="25.05" customHeight="1" thickBot="1" x14ac:dyDescent="0.45">
      <c r="A3" s="1074" t="s">
        <v>2921</v>
      </c>
      <c r="B3" s="1075"/>
      <c r="C3" s="1075"/>
      <c r="D3" s="1075"/>
      <c r="E3" s="1075"/>
      <c r="F3" s="1076"/>
    </row>
    <row r="4" spans="1:6" ht="18" customHeight="1" x14ac:dyDescent="0.4">
      <c r="A4" s="772">
        <v>1</v>
      </c>
      <c r="B4" s="1079" t="s">
        <v>2917</v>
      </c>
      <c r="C4" s="1079"/>
      <c r="D4" s="1079"/>
      <c r="E4" s="1079"/>
      <c r="F4" s="1080"/>
    </row>
    <row r="5" spans="1:6" ht="18" customHeight="1" x14ac:dyDescent="0.4">
      <c r="A5" s="764"/>
      <c r="B5" s="1081" t="s">
        <v>2869</v>
      </c>
      <c r="C5" s="1082"/>
      <c r="D5" s="1082"/>
      <c r="E5" s="1082"/>
      <c r="F5" s="1083"/>
    </row>
    <row r="6" spans="1:6" ht="18" customHeight="1" x14ac:dyDescent="0.4">
      <c r="A6" s="764"/>
      <c r="B6" s="1081" t="s">
        <v>2868</v>
      </c>
      <c r="C6" s="1082"/>
      <c r="D6" s="1082"/>
      <c r="E6" s="1082"/>
      <c r="F6" s="1083"/>
    </row>
    <row r="7" spans="1:6" ht="18" customHeight="1" x14ac:dyDescent="0.4">
      <c r="A7" s="764"/>
      <c r="B7" s="758" t="s">
        <v>2856</v>
      </c>
      <c r="C7" s="1053" t="s">
        <v>2857</v>
      </c>
      <c r="D7" s="1053"/>
      <c r="E7" s="1054"/>
      <c r="F7" s="765"/>
    </row>
    <row r="8" spans="1:6" ht="18" customHeight="1" x14ac:dyDescent="0.4">
      <c r="A8" s="764"/>
      <c r="B8" s="758" t="s">
        <v>2858</v>
      </c>
      <c r="C8" s="1053" t="s">
        <v>2859</v>
      </c>
      <c r="D8" s="1053"/>
      <c r="E8" s="1054"/>
      <c r="F8" s="765"/>
    </row>
    <row r="9" spans="1:6" ht="18" customHeight="1" x14ac:dyDescent="0.4">
      <c r="A9" s="764"/>
      <c r="B9" s="758" t="s">
        <v>2860</v>
      </c>
      <c r="C9" s="1053" t="s">
        <v>2861</v>
      </c>
      <c r="D9" s="1053"/>
      <c r="E9" s="1054"/>
      <c r="F9" s="765"/>
    </row>
    <row r="10" spans="1:6" ht="18" customHeight="1" thickBot="1" x14ac:dyDescent="0.45">
      <c r="A10" s="766"/>
      <c r="B10" s="767" t="s">
        <v>2897</v>
      </c>
      <c r="C10" s="1084" t="s">
        <v>2898</v>
      </c>
      <c r="D10" s="1084"/>
      <c r="E10" s="1085"/>
      <c r="F10" s="768"/>
    </row>
    <row r="11" spans="1:6" ht="18" customHeight="1" thickBot="1" x14ac:dyDescent="0.45">
      <c r="A11" s="1086" t="s">
        <v>2895</v>
      </c>
      <c r="B11" s="1087"/>
      <c r="C11" s="1087"/>
      <c r="D11" s="1087"/>
      <c r="E11" s="1087"/>
      <c r="F11" s="1088"/>
    </row>
    <row r="12" spans="1:6" ht="18" customHeight="1" x14ac:dyDescent="0.4">
      <c r="A12" s="771">
        <v>2</v>
      </c>
      <c r="B12" s="1089" t="s">
        <v>2866</v>
      </c>
      <c r="C12" s="1089"/>
      <c r="D12" s="1089"/>
      <c r="E12" s="1089"/>
      <c r="F12" s="1090"/>
    </row>
    <row r="13" spans="1:6" ht="18" customHeight="1" x14ac:dyDescent="0.4">
      <c r="A13" s="764"/>
      <c r="B13" s="1081" t="s">
        <v>2871</v>
      </c>
      <c r="C13" s="1082"/>
      <c r="D13" s="1082"/>
      <c r="E13" s="1082"/>
      <c r="F13" s="1083"/>
    </row>
    <row r="14" spans="1:6" ht="18" customHeight="1" x14ac:dyDescent="0.4">
      <c r="A14" s="764"/>
      <c r="B14" s="1081" t="s">
        <v>2870</v>
      </c>
      <c r="C14" s="1082"/>
      <c r="D14" s="1082"/>
      <c r="E14" s="1082"/>
      <c r="F14" s="1083"/>
    </row>
    <row r="15" spans="1:6" ht="18" customHeight="1" x14ac:dyDescent="0.4">
      <c r="A15" s="764"/>
      <c r="B15" s="758" t="s">
        <v>2863</v>
      </c>
      <c r="C15" s="1053" t="s">
        <v>2862</v>
      </c>
      <c r="D15" s="1053"/>
      <c r="E15" s="1054"/>
      <c r="F15" s="765"/>
    </row>
    <row r="16" spans="1:6" ht="18" customHeight="1" x14ac:dyDescent="0.4">
      <c r="A16" s="764"/>
      <c r="B16" s="758" t="s">
        <v>2864</v>
      </c>
      <c r="C16" s="1053" t="s">
        <v>2865</v>
      </c>
      <c r="D16" s="1053"/>
      <c r="E16" s="1054"/>
      <c r="F16" s="765"/>
    </row>
    <row r="17" spans="1:6" customFormat="1" ht="18" thickBot="1" x14ac:dyDescent="0.45">
      <c r="A17" s="766"/>
      <c r="B17" s="767" t="s">
        <v>2956</v>
      </c>
      <c r="C17" s="1084" t="s">
        <v>2957</v>
      </c>
      <c r="D17" s="1084"/>
      <c r="E17" s="1085"/>
      <c r="F17" s="768"/>
    </row>
    <row r="18" spans="1:6" ht="25.05" customHeight="1" thickBot="1" x14ac:dyDescent="0.45">
      <c r="A18" s="1074" t="s">
        <v>2920</v>
      </c>
      <c r="B18" s="1075"/>
      <c r="C18" s="1075"/>
      <c r="D18" s="1075"/>
      <c r="E18" s="1075"/>
      <c r="F18" s="1076"/>
    </row>
    <row r="19" spans="1:6" ht="18" customHeight="1" x14ac:dyDescent="0.4">
      <c r="A19" s="771">
        <v>3</v>
      </c>
      <c r="B19" s="1089" t="s">
        <v>2867</v>
      </c>
      <c r="C19" s="1089"/>
      <c r="D19" s="1089"/>
      <c r="E19" s="1089"/>
      <c r="F19" s="1090"/>
    </row>
    <row r="20" spans="1:6" ht="18" customHeight="1" x14ac:dyDescent="0.4">
      <c r="A20" s="772"/>
      <c r="B20" s="1081" t="s">
        <v>2896</v>
      </c>
      <c r="C20" s="1082"/>
      <c r="D20" s="1082"/>
      <c r="E20" s="1082"/>
      <c r="F20" s="1083"/>
    </row>
    <row r="21" spans="1:6" ht="18" customHeight="1" x14ac:dyDescent="0.4">
      <c r="A21" s="764"/>
      <c r="B21" s="758" t="s">
        <v>2872</v>
      </c>
      <c r="C21" s="1053" t="s">
        <v>2901</v>
      </c>
      <c r="D21" s="1053"/>
      <c r="E21" s="1054"/>
      <c r="F21" s="765"/>
    </row>
    <row r="22" spans="1:6" ht="31.2" customHeight="1" x14ac:dyDescent="0.4">
      <c r="A22" s="764"/>
      <c r="B22" s="753" t="s">
        <v>2873</v>
      </c>
      <c r="C22" s="1052" t="s">
        <v>2899</v>
      </c>
      <c r="D22" s="1053"/>
      <c r="E22" s="1054"/>
      <c r="F22" s="773"/>
    </row>
    <row r="23" spans="1:6" ht="90" customHeight="1" x14ac:dyDescent="0.4">
      <c r="A23" s="764"/>
      <c r="B23" s="759"/>
      <c r="C23" s="1095" t="s">
        <v>2952</v>
      </c>
      <c r="D23" s="1053"/>
      <c r="E23" s="1054"/>
      <c r="F23" s="774"/>
    </row>
    <row r="24" spans="1:6" ht="18" customHeight="1" x14ac:dyDescent="0.4">
      <c r="A24" s="764"/>
      <c r="B24" s="753" t="s">
        <v>2900</v>
      </c>
      <c r="C24" s="1052" t="s">
        <v>2950</v>
      </c>
      <c r="D24" s="1053"/>
      <c r="E24" s="1054"/>
      <c r="F24" s="775"/>
    </row>
    <row r="25" spans="1:6" ht="62.4" customHeight="1" x14ac:dyDescent="0.4">
      <c r="A25" s="764"/>
      <c r="B25" s="757"/>
      <c r="C25" s="1052" t="s">
        <v>2951</v>
      </c>
      <c r="D25" s="1052"/>
      <c r="E25" s="1048"/>
      <c r="F25" s="775"/>
    </row>
    <row r="26" spans="1:6" ht="18" customHeight="1" x14ac:dyDescent="0.4">
      <c r="A26" s="764"/>
      <c r="B26" s="753" t="s">
        <v>2948</v>
      </c>
      <c r="C26" s="1093" t="s">
        <v>2874</v>
      </c>
      <c r="D26" s="1093"/>
      <c r="E26" s="1094"/>
      <c r="F26" s="773"/>
    </row>
    <row r="27" spans="1:6" x14ac:dyDescent="0.4">
      <c r="A27" s="764"/>
      <c r="B27" s="754"/>
      <c r="C27" s="755" t="s">
        <v>2875</v>
      </c>
      <c r="D27" s="755" t="s">
        <v>2876</v>
      </c>
      <c r="E27" s="756"/>
      <c r="F27" s="773"/>
    </row>
    <row r="28" spans="1:6" x14ac:dyDescent="0.4">
      <c r="A28" s="764"/>
      <c r="B28" s="754"/>
      <c r="C28" s="745" t="s">
        <v>2878</v>
      </c>
      <c r="D28" s="745" t="s">
        <v>2877</v>
      </c>
      <c r="E28" s="748"/>
      <c r="F28" s="765"/>
    </row>
    <row r="29" spans="1:6" x14ac:dyDescent="0.4">
      <c r="A29" s="764"/>
      <c r="B29" s="754"/>
      <c r="C29" s="745" t="s">
        <v>2879</v>
      </c>
      <c r="D29" s="745" t="s">
        <v>2880</v>
      </c>
      <c r="E29" s="748"/>
      <c r="F29" s="765"/>
    </row>
    <row r="30" spans="1:6" x14ac:dyDescent="0.4">
      <c r="A30" s="764"/>
      <c r="B30" s="754"/>
      <c r="C30" s="745" t="s">
        <v>2881</v>
      </c>
      <c r="D30" s="745" t="s">
        <v>2882</v>
      </c>
      <c r="E30" s="748"/>
      <c r="F30" s="765"/>
    </row>
    <row r="31" spans="1:6" x14ac:dyDescent="0.4">
      <c r="A31" s="764"/>
      <c r="B31" s="754"/>
      <c r="C31" s="745" t="s">
        <v>2883</v>
      </c>
      <c r="D31" s="745" t="s">
        <v>2884</v>
      </c>
      <c r="E31" s="748"/>
      <c r="F31" s="765"/>
    </row>
    <row r="32" spans="1:6" x14ac:dyDescent="0.4">
      <c r="A32" s="764"/>
      <c r="B32" s="754"/>
      <c r="C32" s="745" t="s">
        <v>2885</v>
      </c>
      <c r="D32" s="760" t="s">
        <v>2903</v>
      </c>
      <c r="E32" s="748"/>
      <c r="F32" s="765"/>
    </row>
    <row r="33" spans="1:6" x14ac:dyDescent="0.4">
      <c r="A33" s="764"/>
      <c r="B33" s="754"/>
      <c r="C33" s="745" t="s">
        <v>2886</v>
      </c>
      <c r="D33" s="746">
        <v>20</v>
      </c>
      <c r="E33" s="749"/>
      <c r="F33" s="765"/>
    </row>
    <row r="34" spans="1:6" x14ac:dyDescent="0.4">
      <c r="A34" s="764"/>
      <c r="B34" s="754"/>
      <c r="C34" s="745" t="s">
        <v>2887</v>
      </c>
      <c r="D34" s="745" t="s">
        <v>2888</v>
      </c>
      <c r="E34" s="748"/>
      <c r="F34" s="765"/>
    </row>
    <row r="35" spans="1:6" x14ac:dyDescent="0.4">
      <c r="A35" s="764"/>
      <c r="B35" s="754"/>
      <c r="C35" s="745" t="s">
        <v>2889</v>
      </c>
      <c r="D35" s="745" t="s">
        <v>2890</v>
      </c>
      <c r="E35" s="748"/>
      <c r="F35" s="765"/>
    </row>
    <row r="36" spans="1:6" x14ac:dyDescent="0.4">
      <c r="A36" s="764"/>
      <c r="B36" s="754"/>
      <c r="C36" s="747" t="s">
        <v>2891</v>
      </c>
      <c r="D36" s="747" t="s">
        <v>2892</v>
      </c>
      <c r="E36" s="750"/>
      <c r="F36" s="765"/>
    </row>
    <row r="37" spans="1:6" x14ac:dyDescent="0.4">
      <c r="A37" s="764"/>
      <c r="B37" s="757"/>
      <c r="C37" s="747" t="s">
        <v>2893</v>
      </c>
      <c r="D37" s="747" t="s">
        <v>2894</v>
      </c>
      <c r="E37" s="751"/>
      <c r="F37" s="765"/>
    </row>
    <row r="38" spans="1:6" ht="18" customHeight="1" thickBot="1" x14ac:dyDescent="0.45">
      <c r="A38" s="766"/>
      <c r="B38" s="767" t="s">
        <v>2949</v>
      </c>
      <c r="C38" s="1091" t="s">
        <v>2902</v>
      </c>
      <c r="D38" s="1091"/>
      <c r="E38" s="1092"/>
      <c r="F38" s="768"/>
    </row>
    <row r="39" spans="1:6" ht="18" customHeight="1" x14ac:dyDescent="0.4">
      <c r="A39" s="763">
        <v>4</v>
      </c>
      <c r="B39" s="1077" t="s">
        <v>2904</v>
      </c>
      <c r="C39" s="1077"/>
      <c r="D39" s="1077"/>
      <c r="E39" s="1077"/>
      <c r="F39" s="1078"/>
    </row>
    <row r="40" spans="1:6" ht="18" customHeight="1" x14ac:dyDescent="0.4">
      <c r="A40" s="764"/>
      <c r="B40" s="1055" t="s">
        <v>2905</v>
      </c>
      <c r="C40" s="1055"/>
      <c r="D40" s="1055"/>
      <c r="E40" s="1055"/>
      <c r="F40" s="1056"/>
    </row>
    <row r="41" spans="1:6" ht="18" customHeight="1" x14ac:dyDescent="0.4">
      <c r="A41" s="764"/>
      <c r="B41" s="1055" t="s">
        <v>2906</v>
      </c>
      <c r="C41" s="1055"/>
      <c r="D41" s="1055"/>
      <c r="E41" s="1055"/>
      <c r="F41" s="1056"/>
    </row>
    <row r="42" spans="1:6" ht="18" customHeight="1" x14ac:dyDescent="0.4">
      <c r="A42" s="764"/>
      <c r="B42" s="761" t="s">
        <v>2907</v>
      </c>
      <c r="C42" s="1067" t="s">
        <v>2908</v>
      </c>
      <c r="D42" s="1053"/>
      <c r="E42" s="1054"/>
      <c r="F42" s="765"/>
    </row>
    <row r="43" spans="1:6" ht="18" customHeight="1" x14ac:dyDescent="0.4">
      <c r="A43" s="764"/>
      <c r="B43" s="761" t="s">
        <v>2909</v>
      </c>
      <c r="C43" s="1067" t="s">
        <v>2958</v>
      </c>
      <c r="D43" s="1053"/>
      <c r="E43" s="1054"/>
      <c r="F43" s="765"/>
    </row>
    <row r="44" spans="1:6" ht="35.4" customHeight="1" thickBot="1" x14ac:dyDescent="0.45">
      <c r="A44" s="766"/>
      <c r="B44" s="1068" t="s">
        <v>2918</v>
      </c>
      <c r="C44" s="1065"/>
      <c r="D44" s="1065"/>
      <c r="E44" s="1065"/>
      <c r="F44" s="1066"/>
    </row>
    <row r="45" spans="1:6" ht="18" customHeight="1" x14ac:dyDescent="0.4">
      <c r="A45" s="763">
        <v>5</v>
      </c>
      <c r="B45" s="1059" t="s">
        <v>2910</v>
      </c>
      <c r="C45" s="1060"/>
      <c r="D45" s="1060"/>
      <c r="E45" s="1060"/>
      <c r="F45" s="1061"/>
    </row>
    <row r="46" spans="1:6" ht="18" customHeight="1" x14ac:dyDescent="0.4">
      <c r="A46" s="764"/>
      <c r="B46" s="1055" t="s">
        <v>2911</v>
      </c>
      <c r="C46" s="1055"/>
      <c r="D46" s="1055"/>
      <c r="E46" s="1055"/>
      <c r="F46" s="1056"/>
    </row>
    <row r="47" spans="1:6" ht="18" customHeight="1" x14ac:dyDescent="0.4">
      <c r="A47" s="764"/>
      <c r="B47" s="753" t="s">
        <v>2912</v>
      </c>
      <c r="C47" s="1054" t="s">
        <v>2913</v>
      </c>
      <c r="D47" s="1049"/>
      <c r="E47" s="1049"/>
      <c r="F47" s="765"/>
    </row>
    <row r="48" spans="1:6" ht="45.6" customHeight="1" x14ac:dyDescent="0.4">
      <c r="A48" s="764"/>
      <c r="B48" s="757"/>
      <c r="C48" s="1048" t="s">
        <v>2923</v>
      </c>
      <c r="D48" s="1049"/>
      <c r="E48" s="1049"/>
      <c r="F48" s="765"/>
    </row>
    <row r="49" spans="1:6" ht="17.399999999999999" customHeight="1" x14ac:dyDescent="0.4">
      <c r="A49" s="764"/>
      <c r="B49" s="753" t="s">
        <v>2914</v>
      </c>
      <c r="C49" s="1054" t="s">
        <v>2915</v>
      </c>
      <c r="D49" s="1049"/>
      <c r="E49" s="1049"/>
      <c r="F49" s="765"/>
    </row>
    <row r="50" spans="1:6" ht="73.8" customHeight="1" x14ac:dyDescent="0.4">
      <c r="A50" s="764"/>
      <c r="B50" s="757"/>
      <c r="C50" s="1057" t="s">
        <v>2955</v>
      </c>
      <c r="D50" s="1049"/>
      <c r="E50" s="1049"/>
      <c r="F50" s="765"/>
    </row>
    <row r="51" spans="1:6" ht="17.399999999999999" customHeight="1" x14ac:dyDescent="0.4">
      <c r="A51" s="764"/>
      <c r="B51" s="753" t="s">
        <v>2916</v>
      </c>
      <c r="C51" s="1054" t="s">
        <v>2919</v>
      </c>
      <c r="D51" s="1049"/>
      <c r="E51" s="1049"/>
      <c r="F51" s="765"/>
    </row>
    <row r="52" spans="1:6" ht="104.4" customHeight="1" x14ac:dyDescent="0.4">
      <c r="A52" s="764"/>
      <c r="B52" s="757"/>
      <c r="C52" s="1057" t="s">
        <v>2953</v>
      </c>
      <c r="D52" s="1049"/>
      <c r="E52" s="1049"/>
      <c r="F52" s="765"/>
    </row>
    <row r="53" spans="1:6" ht="18" customHeight="1" thickBot="1" x14ac:dyDescent="0.45">
      <c r="A53" s="770"/>
      <c r="B53" s="1064" t="s">
        <v>2924</v>
      </c>
      <c r="C53" s="1065"/>
      <c r="D53" s="1065"/>
      <c r="E53" s="1065"/>
      <c r="F53" s="1066"/>
    </row>
    <row r="54" spans="1:6" ht="18" customHeight="1" x14ac:dyDescent="0.4">
      <c r="A54" s="763">
        <v>6</v>
      </c>
      <c r="B54" s="1059" t="s">
        <v>2925</v>
      </c>
      <c r="C54" s="1060"/>
      <c r="D54" s="1060"/>
      <c r="E54" s="1060"/>
      <c r="F54" s="1061"/>
    </row>
    <row r="55" spans="1:6" ht="18" customHeight="1" x14ac:dyDescent="0.4">
      <c r="A55" s="764"/>
      <c r="B55" s="1055" t="s">
        <v>2926</v>
      </c>
      <c r="C55" s="1055"/>
      <c r="D55" s="1055"/>
      <c r="E55" s="1055"/>
      <c r="F55" s="1056"/>
    </row>
    <row r="56" spans="1:6" ht="31.2" customHeight="1" x14ac:dyDescent="0.4">
      <c r="A56" s="764"/>
      <c r="B56" s="1062" t="s">
        <v>2954</v>
      </c>
      <c r="C56" s="1055"/>
      <c r="D56" s="1055"/>
      <c r="E56" s="1055"/>
      <c r="F56" s="1056"/>
    </row>
    <row r="57" spans="1:6" ht="157.19999999999999" customHeight="1" x14ac:dyDescent="0.4">
      <c r="A57" s="764"/>
      <c r="B57" s="777"/>
      <c r="C57" s="1057" t="s">
        <v>2959</v>
      </c>
      <c r="D57" s="1057"/>
      <c r="E57" s="1057"/>
      <c r="F57" s="1063"/>
    </row>
    <row r="58" spans="1:6" ht="18" customHeight="1" x14ac:dyDescent="0.4">
      <c r="A58" s="764"/>
      <c r="B58" s="753" t="s">
        <v>2927</v>
      </c>
      <c r="C58" s="1054" t="s">
        <v>2928</v>
      </c>
      <c r="D58" s="1049"/>
      <c r="E58" s="1049"/>
      <c r="F58" s="765"/>
    </row>
    <row r="59" spans="1:6" ht="46.2" customHeight="1" x14ac:dyDescent="0.4">
      <c r="A59" s="764"/>
      <c r="B59" s="754"/>
      <c r="C59" s="1057" t="s">
        <v>2929</v>
      </c>
      <c r="D59" s="1049"/>
      <c r="E59" s="1049"/>
      <c r="F59" s="765"/>
    </row>
    <row r="60" spans="1:6" ht="28.8" customHeight="1" x14ac:dyDescent="0.4">
      <c r="A60" s="764"/>
      <c r="B60" s="757"/>
      <c r="C60" s="1057" t="s">
        <v>2933</v>
      </c>
      <c r="D60" s="1049"/>
      <c r="E60" s="1049"/>
      <c r="F60" s="765"/>
    </row>
    <row r="61" spans="1:6" ht="18" customHeight="1" x14ac:dyDescent="0.4">
      <c r="A61" s="764"/>
      <c r="B61" s="753" t="s">
        <v>2930</v>
      </c>
      <c r="C61" s="1054" t="s">
        <v>2931</v>
      </c>
      <c r="D61" s="1049"/>
      <c r="E61" s="1049"/>
      <c r="F61" s="765"/>
    </row>
    <row r="62" spans="1:6" ht="32.4" customHeight="1" x14ac:dyDescent="0.4">
      <c r="A62" s="764"/>
      <c r="B62" s="754"/>
      <c r="C62" s="1057" t="s">
        <v>2932</v>
      </c>
      <c r="D62" s="1057"/>
      <c r="E62" s="1057"/>
      <c r="F62" s="765"/>
    </row>
    <row r="63" spans="1:6" ht="91.2" customHeight="1" thickBot="1" x14ac:dyDescent="0.45">
      <c r="A63" s="766"/>
      <c r="B63" s="769"/>
      <c r="C63" s="1058" t="s">
        <v>2961</v>
      </c>
      <c r="D63" s="1058"/>
      <c r="E63" s="1058"/>
      <c r="F63" s="768"/>
    </row>
    <row r="64" spans="1:6" ht="18" customHeight="1" x14ac:dyDescent="0.4">
      <c r="A64" s="763">
        <v>7</v>
      </c>
      <c r="B64" s="1059" t="s">
        <v>2934</v>
      </c>
      <c r="C64" s="1060"/>
      <c r="D64" s="1060"/>
      <c r="E64" s="1060"/>
      <c r="F64" s="1061"/>
    </row>
    <row r="65" spans="1:6" ht="16.2" customHeight="1" x14ac:dyDescent="0.4">
      <c r="A65" s="764"/>
      <c r="B65" s="1055" t="s">
        <v>2935</v>
      </c>
      <c r="C65" s="1055"/>
      <c r="D65" s="1055"/>
      <c r="E65" s="1055"/>
      <c r="F65" s="1056"/>
    </row>
    <row r="66" spans="1:6" ht="28.2" customHeight="1" x14ac:dyDescent="0.4">
      <c r="A66" s="764"/>
      <c r="B66" s="758" t="s">
        <v>2936</v>
      </c>
      <c r="C66" s="1048" t="s">
        <v>2944</v>
      </c>
      <c r="D66" s="1049"/>
      <c r="E66" s="1049"/>
      <c r="F66" s="765"/>
    </row>
    <row r="67" spans="1:6" ht="18" customHeight="1" x14ac:dyDescent="0.4">
      <c r="A67" s="764"/>
      <c r="B67" s="758" t="s">
        <v>2937</v>
      </c>
      <c r="C67" s="1054" t="s">
        <v>2938</v>
      </c>
      <c r="D67" s="1049"/>
      <c r="E67" s="1049"/>
      <c r="F67" s="765"/>
    </row>
    <row r="68" spans="1:6" ht="18" customHeight="1" x14ac:dyDescent="0.4">
      <c r="A68" s="764"/>
      <c r="B68" s="758" t="s">
        <v>2939</v>
      </c>
      <c r="C68" s="1054" t="s">
        <v>2940</v>
      </c>
      <c r="D68" s="1049"/>
      <c r="E68" s="1049"/>
      <c r="F68" s="765"/>
    </row>
    <row r="69" spans="1:6" ht="18" customHeight="1" x14ac:dyDescent="0.4">
      <c r="A69" s="764"/>
      <c r="B69" s="758" t="s">
        <v>2941</v>
      </c>
      <c r="C69" s="1054" t="s">
        <v>2942</v>
      </c>
      <c r="D69" s="1049"/>
      <c r="E69" s="1049"/>
      <c r="F69" s="765"/>
    </row>
    <row r="70" spans="1:6" ht="30.6" customHeight="1" x14ac:dyDescent="0.4">
      <c r="A70" s="764"/>
      <c r="B70" s="758" t="s">
        <v>2943</v>
      </c>
      <c r="C70" s="1048" t="s">
        <v>2946</v>
      </c>
      <c r="D70" s="1049"/>
      <c r="E70" s="1049"/>
      <c r="F70" s="765"/>
    </row>
    <row r="71" spans="1:6" ht="32.4" customHeight="1" thickBot="1" x14ac:dyDescent="0.45">
      <c r="A71" s="766"/>
      <c r="B71" s="767" t="s">
        <v>2945</v>
      </c>
      <c r="C71" s="1050" t="s">
        <v>2947</v>
      </c>
      <c r="D71" s="1051"/>
      <c r="E71" s="1051"/>
      <c r="F71" s="768"/>
    </row>
    <row r="72" spans="1:6" ht="18" customHeight="1" x14ac:dyDescent="0.4">
      <c r="B72" s="762"/>
    </row>
    <row r="73" spans="1:6" ht="18" customHeight="1" x14ac:dyDescent="0.4">
      <c r="A73" s="778" t="s">
        <v>2960</v>
      </c>
    </row>
    <row r="74" spans="1:6" ht="18" customHeight="1" x14ac:dyDescent="0.4"/>
    <row r="75" spans="1:6" ht="18" customHeight="1" x14ac:dyDescent="0.4"/>
    <row r="76" spans="1:6" ht="18" customHeight="1" x14ac:dyDescent="0.4"/>
    <row r="77" spans="1:6" ht="18" customHeight="1" x14ac:dyDescent="0.4"/>
    <row r="78" spans="1:6" ht="18" customHeight="1" x14ac:dyDescent="0.4"/>
    <row r="79" spans="1:6" ht="18" customHeight="1" x14ac:dyDescent="0.4"/>
    <row r="80" spans="1:6" ht="18" customHeight="1" x14ac:dyDescent="0.4"/>
    <row r="81" ht="18" customHeight="1" x14ac:dyDescent="0.4"/>
    <row r="82" ht="18" customHeight="1" x14ac:dyDescent="0.4"/>
    <row r="83" ht="18" customHeight="1" x14ac:dyDescent="0.4"/>
    <row r="84" ht="18" customHeight="1" x14ac:dyDescent="0.4"/>
    <row r="85" ht="18" customHeight="1" x14ac:dyDescent="0.4"/>
    <row r="86" ht="18" customHeight="1" x14ac:dyDescent="0.4"/>
    <row r="87" ht="18" customHeight="1" x14ac:dyDescent="0.4"/>
    <row r="88" ht="18" customHeight="1" x14ac:dyDescent="0.4"/>
    <row r="89" ht="18" customHeight="1" x14ac:dyDescent="0.4"/>
    <row r="90" ht="18" customHeight="1" x14ac:dyDescent="0.4"/>
    <row r="91" ht="18" customHeight="1" x14ac:dyDescent="0.4"/>
    <row r="92" ht="18" customHeight="1" x14ac:dyDescent="0.4"/>
    <row r="93" ht="18" customHeight="1" x14ac:dyDescent="0.4"/>
    <row r="94" ht="18" customHeight="1" x14ac:dyDescent="0.4"/>
    <row r="95" ht="18" customHeight="1" x14ac:dyDescent="0.4"/>
    <row r="96" ht="18" customHeight="1" x14ac:dyDescent="0.4"/>
    <row r="97" ht="18" customHeight="1" x14ac:dyDescent="0.4"/>
    <row r="98" ht="18" customHeight="1" x14ac:dyDescent="0.4"/>
    <row r="99" ht="18" customHeight="1" x14ac:dyDescent="0.4"/>
    <row r="100" ht="18" customHeight="1" x14ac:dyDescent="0.4"/>
    <row r="101" ht="18" customHeight="1" x14ac:dyDescent="0.4"/>
    <row r="102" ht="18" customHeight="1" x14ac:dyDescent="0.4"/>
    <row r="103" ht="18" customHeight="1" x14ac:dyDescent="0.4"/>
    <row r="104" ht="18" customHeight="1" x14ac:dyDescent="0.4"/>
    <row r="105" ht="18" customHeight="1" x14ac:dyDescent="0.4"/>
    <row r="106" ht="18" customHeight="1" x14ac:dyDescent="0.4"/>
    <row r="107" ht="18" customHeight="1" x14ac:dyDescent="0.4"/>
    <row r="108" ht="18" customHeight="1" x14ac:dyDescent="0.4"/>
    <row r="109" ht="18" customHeight="1" x14ac:dyDescent="0.4"/>
    <row r="110" ht="18" customHeight="1" x14ac:dyDescent="0.4"/>
    <row r="111" ht="18" customHeight="1" x14ac:dyDescent="0.4"/>
    <row r="112" ht="18" customHeight="1" x14ac:dyDescent="0.4"/>
    <row r="113" ht="18" customHeight="1" x14ac:dyDescent="0.4"/>
    <row r="114" ht="18" customHeight="1" x14ac:dyDescent="0.4"/>
    <row r="115" ht="18" customHeight="1" x14ac:dyDescent="0.4"/>
    <row r="116" ht="18" customHeight="1" x14ac:dyDescent="0.4"/>
    <row r="117" ht="18" customHeight="1" x14ac:dyDescent="0.4"/>
    <row r="118" ht="18" customHeight="1" x14ac:dyDescent="0.4"/>
    <row r="119" ht="18" customHeight="1" x14ac:dyDescent="0.4"/>
    <row r="120" ht="18" customHeight="1" x14ac:dyDescent="0.4"/>
    <row r="121" ht="18" customHeight="1" x14ac:dyDescent="0.4"/>
    <row r="122" ht="18" customHeight="1" x14ac:dyDescent="0.4"/>
    <row r="123" ht="18" customHeight="1" x14ac:dyDescent="0.4"/>
    <row r="124" ht="18" customHeight="1" x14ac:dyDescent="0.4"/>
    <row r="125" ht="18" customHeight="1" x14ac:dyDescent="0.4"/>
    <row r="126" ht="18" customHeight="1" x14ac:dyDescent="0.4"/>
    <row r="127" ht="18" customHeight="1" x14ac:dyDescent="0.4"/>
    <row r="128" ht="18" customHeight="1" x14ac:dyDescent="0.4"/>
    <row r="129" ht="18" customHeight="1" x14ac:dyDescent="0.4"/>
    <row r="130" ht="18" customHeight="1" x14ac:dyDescent="0.4"/>
    <row r="131" ht="18" customHeight="1" x14ac:dyDescent="0.4"/>
    <row r="132" ht="18" customHeight="1" x14ac:dyDescent="0.4"/>
    <row r="133" ht="18" customHeight="1" x14ac:dyDescent="0.4"/>
    <row r="134" ht="18" customHeight="1" x14ac:dyDescent="0.4"/>
    <row r="135" ht="18" customHeight="1" x14ac:dyDescent="0.4"/>
    <row r="136" ht="18" customHeight="1" x14ac:dyDescent="0.4"/>
    <row r="137" ht="18" customHeight="1" x14ac:dyDescent="0.4"/>
    <row r="138" ht="18" customHeight="1" x14ac:dyDescent="0.4"/>
    <row r="139" ht="18" customHeight="1" x14ac:dyDescent="0.4"/>
    <row r="140" ht="18" customHeight="1" x14ac:dyDescent="0.4"/>
    <row r="141" ht="18" customHeight="1" x14ac:dyDescent="0.4"/>
    <row r="142" ht="18" customHeight="1" x14ac:dyDescent="0.4"/>
    <row r="143" ht="18" customHeight="1" x14ac:dyDescent="0.4"/>
    <row r="144" ht="18" customHeight="1" x14ac:dyDescent="0.4"/>
    <row r="145" ht="18" customHeight="1" x14ac:dyDescent="0.4"/>
    <row r="146" ht="18" customHeight="1" x14ac:dyDescent="0.4"/>
    <row r="147" ht="18" customHeight="1" x14ac:dyDescent="0.4"/>
    <row r="148" ht="18" customHeight="1" x14ac:dyDescent="0.4"/>
    <row r="149" ht="18" customHeight="1" x14ac:dyDescent="0.4"/>
    <row r="150" ht="18" customHeight="1" x14ac:dyDescent="0.4"/>
    <row r="151" ht="18" customHeight="1" x14ac:dyDescent="0.4"/>
    <row r="152" ht="18" customHeight="1" x14ac:dyDescent="0.4"/>
    <row r="153" ht="18" customHeight="1" x14ac:dyDescent="0.4"/>
    <row r="154" ht="18" customHeight="1" x14ac:dyDescent="0.4"/>
    <row r="155" ht="18" customHeight="1" x14ac:dyDescent="0.4"/>
    <row r="156" ht="18" customHeight="1" x14ac:dyDescent="0.4"/>
    <row r="157" ht="18" customHeight="1" x14ac:dyDescent="0.4"/>
    <row r="158" ht="18" customHeight="1" x14ac:dyDescent="0.4"/>
    <row r="159" ht="18" customHeight="1" x14ac:dyDescent="0.4"/>
    <row r="160" ht="18" customHeight="1" x14ac:dyDescent="0.4"/>
    <row r="161" ht="18" customHeight="1" x14ac:dyDescent="0.4"/>
    <row r="162" ht="18" customHeight="1" x14ac:dyDescent="0.4"/>
    <row r="163" ht="18" customHeight="1" x14ac:dyDescent="0.4"/>
    <row r="164" ht="18" customHeight="1" x14ac:dyDescent="0.4"/>
    <row r="165" ht="18" customHeight="1" x14ac:dyDescent="0.4"/>
    <row r="166" ht="18" customHeight="1" x14ac:dyDescent="0.4"/>
    <row r="167" ht="18" customHeight="1" x14ac:dyDescent="0.4"/>
    <row r="168" ht="18" customHeight="1" x14ac:dyDescent="0.4"/>
    <row r="169" ht="18" customHeight="1" x14ac:dyDescent="0.4"/>
    <row r="170" ht="18" customHeight="1" x14ac:dyDescent="0.4"/>
    <row r="171" ht="18" customHeight="1" x14ac:dyDescent="0.4"/>
    <row r="172" ht="18" customHeight="1" x14ac:dyDescent="0.4"/>
    <row r="173" ht="18" customHeight="1" x14ac:dyDescent="0.4"/>
    <row r="174" ht="18" customHeight="1" x14ac:dyDescent="0.4"/>
    <row r="175" ht="18" customHeight="1" x14ac:dyDescent="0.4"/>
    <row r="176" ht="18" customHeight="1" x14ac:dyDescent="0.4"/>
    <row r="177" ht="18" customHeight="1" x14ac:dyDescent="0.4"/>
    <row r="178" ht="18" customHeight="1" x14ac:dyDescent="0.4"/>
    <row r="179" ht="18" customHeight="1" x14ac:dyDescent="0.4"/>
    <row r="180" ht="18" customHeight="1" x14ac:dyDescent="0.4"/>
    <row r="181" ht="18" customHeight="1" x14ac:dyDescent="0.4"/>
    <row r="182" ht="18" customHeight="1" x14ac:dyDescent="0.4"/>
    <row r="183" ht="18" customHeight="1" x14ac:dyDescent="0.4"/>
    <row r="184" ht="18" customHeight="1" x14ac:dyDescent="0.4"/>
    <row r="185" ht="18" customHeight="1" x14ac:dyDescent="0.4"/>
    <row r="186" ht="18" customHeight="1" x14ac:dyDescent="0.4"/>
    <row r="187" ht="18" customHeight="1" x14ac:dyDescent="0.4"/>
  </sheetData>
  <sheetProtection algorithmName="SHA-512" hashValue="xmt2bJVrJJIxk+ro5cZIVjyuFttfXfRopabbQKJDOkvs6A96rxfL740aWPm2cNpFNKfPruMwJ2QR4dIMMBKo/Q==" saltValue="xgsgxo7UaU7uYiKoWU1S8A==" spinCount="100000" sheet="1" objects="1" scenarios="1"/>
  <mergeCells count="60">
    <mergeCell ref="B13:F13"/>
    <mergeCell ref="B14:F14"/>
    <mergeCell ref="C15:E15"/>
    <mergeCell ref="C38:E38"/>
    <mergeCell ref="B19:F19"/>
    <mergeCell ref="B20:F20"/>
    <mergeCell ref="C21:E21"/>
    <mergeCell ref="C26:E26"/>
    <mergeCell ref="C22:E22"/>
    <mergeCell ref="C23:E23"/>
    <mergeCell ref="A18:F18"/>
    <mergeCell ref="C17:E17"/>
    <mergeCell ref="A2:B2"/>
    <mergeCell ref="C2:E2"/>
    <mergeCell ref="A3:F3"/>
    <mergeCell ref="B40:F40"/>
    <mergeCell ref="B41:F41"/>
    <mergeCell ref="B39:F39"/>
    <mergeCell ref="C16:E16"/>
    <mergeCell ref="B4:F4"/>
    <mergeCell ref="B5:F5"/>
    <mergeCell ref="B6:F6"/>
    <mergeCell ref="C7:E7"/>
    <mergeCell ref="C8:E8"/>
    <mergeCell ref="C10:E10"/>
    <mergeCell ref="C9:E9"/>
    <mergeCell ref="A11:F11"/>
    <mergeCell ref="B12:F12"/>
    <mergeCell ref="C43:E43"/>
    <mergeCell ref="B44:F44"/>
    <mergeCell ref="B46:F46"/>
    <mergeCell ref="C42:E42"/>
    <mergeCell ref="B45:F45"/>
    <mergeCell ref="C47:E47"/>
    <mergeCell ref="C58:E58"/>
    <mergeCell ref="C59:E59"/>
    <mergeCell ref="B56:F56"/>
    <mergeCell ref="C57:F57"/>
    <mergeCell ref="C51:E51"/>
    <mergeCell ref="C52:E52"/>
    <mergeCell ref="B53:F53"/>
    <mergeCell ref="C48:E48"/>
    <mergeCell ref="C49:E49"/>
    <mergeCell ref="C50:E50"/>
    <mergeCell ref="C70:E70"/>
    <mergeCell ref="C71:E71"/>
    <mergeCell ref="C24:E24"/>
    <mergeCell ref="C25:E25"/>
    <mergeCell ref="B65:F65"/>
    <mergeCell ref="C66:E66"/>
    <mergeCell ref="C67:E67"/>
    <mergeCell ref="C68:E68"/>
    <mergeCell ref="C69:E69"/>
    <mergeCell ref="C60:E60"/>
    <mergeCell ref="C62:E62"/>
    <mergeCell ref="C63:E63"/>
    <mergeCell ref="C61:E61"/>
    <mergeCell ref="B64:F64"/>
    <mergeCell ref="B54:F54"/>
    <mergeCell ref="B55:F55"/>
  </mergeCells>
  <phoneticPr fontId="2" type="noConversion"/>
  <pageMargins left="0.23622047244094491" right="0.23622047244094491" top="0.59055118110236227" bottom="0.59055118110236227" header="0.31496062992125984" footer="0.31496062992125984"/>
  <pageSetup paperSize="9" scale="82" fitToHeight="0" orientation="portrait" horizontalDpi="4294967293" verticalDpi="0" r:id="rId1"/>
  <rowBreaks count="2" manualBreakCount="2">
    <brk id="46" max="5" man="1"/>
    <brk id="72" max="16383" man="1"/>
  </rowBreaks>
  <drawing r:id="rId2"/>
  <legacyDrawing r:id="rId3"/>
  <oleObjects>
    <mc:AlternateContent xmlns:mc="http://schemas.openxmlformats.org/markup-compatibility/2006">
      <mc:Choice Requires="x14">
        <oleObject progId="Visio.Drawing.11" shapeId="65538" r:id="rId4">
          <objectPr defaultSize="0" autoPict="0" r:id="rId5">
            <anchor moveWithCells="1">
              <from>
                <xdr:col>1</xdr:col>
                <xdr:colOff>22860</xdr:colOff>
                <xdr:row>73</xdr:row>
                <xdr:rowOff>99060</xdr:rowOff>
              </from>
              <to>
                <xdr:col>5</xdr:col>
                <xdr:colOff>777240</xdr:colOff>
                <xdr:row>102</xdr:row>
                <xdr:rowOff>83820</xdr:rowOff>
              </to>
            </anchor>
          </objectPr>
        </oleObject>
      </mc:Choice>
      <mc:Fallback>
        <oleObject progId="Visio.Drawing.11" shapeId="65538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view="pageBreakPreview" zoomScaleNormal="85" zoomScaleSheetLayoutView="100" workbookViewId="0">
      <selection activeCell="N20" sqref="N20"/>
    </sheetView>
  </sheetViews>
  <sheetFormatPr defaultRowHeight="17.399999999999999" x14ac:dyDescent="0.4"/>
  <cols>
    <col min="1" max="1" width="8.796875" customWidth="1"/>
    <col min="10" max="10" width="10.296875" customWidth="1"/>
  </cols>
  <sheetData>
    <row r="1" spans="1:3" ht="27.6" x14ac:dyDescent="0.4">
      <c r="A1" s="20" t="s">
        <v>2790</v>
      </c>
    </row>
    <row r="2" spans="1:3" ht="19.2" x14ac:dyDescent="0.4">
      <c r="A2" s="14" t="s">
        <v>2791</v>
      </c>
      <c r="C2" t="s">
        <v>2007</v>
      </c>
    </row>
    <row r="25" spans="1:3" ht="19.2" customHeight="1" x14ac:dyDescent="0.4"/>
    <row r="26" spans="1:3" ht="19.2" x14ac:dyDescent="0.4">
      <c r="A26" s="14" t="s">
        <v>2792</v>
      </c>
      <c r="C26" t="s">
        <v>2008</v>
      </c>
    </row>
    <row r="27" spans="1:3" ht="19.2" x14ac:dyDescent="0.4">
      <c r="A27" s="14"/>
    </row>
  </sheetData>
  <dataConsolidate/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8" orientation="portrait" horizontalDpi="4294967293" verticalDpi="0" r:id="rId1"/>
  <headerFooter>
    <oddFooter>&amp;C&amp;F/&amp;A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zoomScale="85" zoomScaleNormal="85" workbookViewId="0">
      <selection activeCell="U24" sqref="U24"/>
    </sheetView>
  </sheetViews>
  <sheetFormatPr defaultRowHeight="17.399999999999999" x14ac:dyDescent="0.4"/>
  <cols>
    <col min="1" max="1" width="3.3984375" customWidth="1"/>
    <col min="2" max="2" width="3.5" customWidth="1"/>
  </cols>
  <sheetData>
    <row r="1" spans="1:3" ht="21" x14ac:dyDescent="0.4">
      <c r="A1" s="732" t="s">
        <v>2832</v>
      </c>
      <c r="B1" s="19"/>
    </row>
    <row r="2" spans="1:3" s="734" customFormat="1" ht="15.6" x14ac:dyDescent="0.4">
      <c r="A2" s="733"/>
      <c r="C2" s="735" t="s">
        <v>2841</v>
      </c>
    </row>
    <row r="3" spans="1:3" s="734" customFormat="1" ht="15.6" x14ac:dyDescent="0.4">
      <c r="A3" s="733"/>
    </row>
    <row r="4" spans="1:3" s="734" customFormat="1" ht="15.6" x14ac:dyDescent="0.4">
      <c r="C4" s="736"/>
    </row>
    <row r="5" spans="1:3" s="734" customFormat="1" ht="15.6" x14ac:dyDescent="0.4"/>
    <row r="6" spans="1:3" s="734" customFormat="1" ht="15.6" x14ac:dyDescent="0.4">
      <c r="C6" s="737"/>
    </row>
    <row r="7" spans="1:3" s="734" customFormat="1" ht="15.6" x14ac:dyDescent="0.4">
      <c r="C7" s="737"/>
    </row>
    <row r="8" spans="1:3" s="734" customFormat="1" ht="15.6" x14ac:dyDescent="0.4"/>
    <row r="9" spans="1:3" s="734" customFormat="1" ht="15.6" x14ac:dyDescent="0.4">
      <c r="C9" s="737"/>
    </row>
    <row r="10" spans="1:3" s="734" customFormat="1" ht="15.6" x14ac:dyDescent="0.4">
      <c r="C10" s="737"/>
    </row>
    <row r="11" spans="1:3" s="734" customFormat="1" ht="15.6" x14ac:dyDescent="0.4">
      <c r="C11" s="737"/>
    </row>
    <row r="12" spans="1:3" s="734" customFormat="1" ht="15.6" x14ac:dyDescent="0.4">
      <c r="C12" s="737"/>
    </row>
    <row r="13" spans="1:3" s="734" customFormat="1" ht="15.6" x14ac:dyDescent="0.4">
      <c r="C13" s="738"/>
    </row>
    <row r="14" spans="1:3" s="734" customFormat="1" ht="15.6" x14ac:dyDescent="0.4">
      <c r="C14" s="737" t="s">
        <v>2839</v>
      </c>
    </row>
    <row r="15" spans="1:3" s="734" customFormat="1" ht="15.6" x14ac:dyDescent="0.4">
      <c r="C15" s="738"/>
    </row>
    <row r="16" spans="1:3" s="734" customFormat="1" ht="15.6" x14ac:dyDescent="0.4">
      <c r="C16" s="738"/>
    </row>
    <row r="17" spans="2:17" s="734" customFormat="1" ht="15.6" x14ac:dyDescent="0.4">
      <c r="C17" s="738"/>
    </row>
    <row r="18" spans="2:17" s="734" customFormat="1" ht="15.6" x14ac:dyDescent="0.4"/>
    <row r="19" spans="2:17" s="734" customFormat="1" ht="15.6" x14ac:dyDescent="0.4"/>
    <row r="20" spans="2:17" s="734" customFormat="1" ht="15.6" x14ac:dyDescent="0.4">
      <c r="Q20" s="739"/>
    </row>
    <row r="21" spans="2:17" s="734" customFormat="1" ht="15.6" x14ac:dyDescent="0.4">
      <c r="C21" s="740"/>
    </row>
    <row r="22" spans="2:17" s="734" customFormat="1" ht="15.6" x14ac:dyDescent="0.4"/>
    <row r="23" spans="2:17" s="734" customFormat="1" ht="15.6" x14ac:dyDescent="0.4">
      <c r="C23" s="740"/>
    </row>
    <row r="24" spans="2:17" s="734" customFormat="1" ht="15.6" x14ac:dyDescent="0.4"/>
    <row r="25" spans="2:17" s="734" customFormat="1" ht="15.6" x14ac:dyDescent="0.4">
      <c r="C25" s="740"/>
    </row>
    <row r="26" spans="2:17" s="734" customFormat="1" ht="15.6" x14ac:dyDescent="0.4">
      <c r="C26" s="740"/>
    </row>
    <row r="27" spans="2:17" s="734" customFormat="1" ht="15.6" x14ac:dyDescent="0.4"/>
    <row r="28" spans="2:17" s="734" customFormat="1" ht="15.6" x14ac:dyDescent="0.4">
      <c r="C28" s="740"/>
    </row>
    <row r="29" spans="2:17" s="734" customFormat="1" ht="15.6" x14ac:dyDescent="0.4">
      <c r="B29" s="734" t="s">
        <v>2833</v>
      </c>
      <c r="C29" s="734" t="s">
        <v>2840</v>
      </c>
    </row>
    <row r="30" spans="2:17" s="734" customFormat="1" ht="15.6" x14ac:dyDescent="0.4">
      <c r="C30" s="738" t="s">
        <v>2834</v>
      </c>
    </row>
    <row r="31" spans="2:17" s="734" customFormat="1" x14ac:dyDescent="0.4">
      <c r="B31" s="734" t="s">
        <v>2835</v>
      </c>
      <c r="C31" s="18" t="s">
        <v>2836</v>
      </c>
    </row>
    <row r="32" spans="2:17" x14ac:dyDescent="0.4">
      <c r="B32" t="s">
        <v>2837</v>
      </c>
      <c r="C32" s="738" t="s">
        <v>2838</v>
      </c>
    </row>
  </sheetData>
  <sheetProtection algorithmName="SHA-512" hashValue="cVZqoVhFlznw7SD4LQbksVw1xLameOBUv83Ys8DH39ED4ce6r1qzPnVe7aN3XRJPreYmBVAaeUoga51mf4g4jQ==" saltValue="KiIXIbKlMI8XIbQhzxYnBw==" spinCount="100000" sheet="1" objects="1" scenarios="1"/>
  <phoneticPr fontId="2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AJ41"/>
  <sheetViews>
    <sheetView zoomScale="70" zoomScaleNormal="7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U50" sqref="U50"/>
    </sheetView>
  </sheetViews>
  <sheetFormatPr defaultRowHeight="17.399999999999999" x14ac:dyDescent="0.4"/>
  <cols>
    <col min="1" max="1" width="2.296875" customWidth="1"/>
    <col min="2" max="2" width="3.8984375" bestFit="1" customWidth="1"/>
    <col min="3" max="3" width="10.3984375" customWidth="1"/>
    <col min="4" max="4" width="20.69921875" customWidth="1"/>
    <col min="5" max="6" width="11.8984375" bestFit="1" customWidth="1"/>
    <col min="7" max="7" width="11.296875" bestFit="1" customWidth="1"/>
    <col min="8" max="8" width="7.3984375" bestFit="1" customWidth="1"/>
    <col min="9" max="12" width="5.69921875" customWidth="1"/>
    <col min="13" max="13" width="5.3984375" bestFit="1" customWidth="1"/>
    <col min="14" max="14" width="5" bestFit="1" customWidth="1"/>
    <col min="15" max="15" width="6.8984375" customWidth="1"/>
    <col min="16" max="16" width="6.09765625" bestFit="1" customWidth="1"/>
    <col min="17" max="17" width="6.5" bestFit="1" customWidth="1"/>
    <col min="18" max="18" width="6.3984375" bestFit="1" customWidth="1"/>
    <col min="19" max="19" width="6.69921875" customWidth="1"/>
    <col min="20" max="20" width="5.3984375" bestFit="1" customWidth="1"/>
    <col min="21" max="21" width="5.8984375" bestFit="1" customWidth="1"/>
    <col min="22" max="22" width="7.796875" bestFit="1" customWidth="1"/>
    <col min="23" max="23" width="7.796875" customWidth="1"/>
    <col min="24" max="24" width="15.5" bestFit="1" customWidth="1"/>
    <col min="25" max="25" width="1.8984375" customWidth="1"/>
    <col min="26" max="26" width="6.5" bestFit="1" customWidth="1"/>
    <col min="27" max="27" width="5.5" bestFit="1" customWidth="1"/>
    <col min="28" max="28" width="7.69921875" customWidth="1"/>
    <col min="29" max="30" width="6.5" bestFit="1" customWidth="1"/>
    <col min="31" max="32" width="7.8984375" bestFit="1" customWidth="1"/>
    <col min="33" max="33" width="5.5" bestFit="1" customWidth="1"/>
    <col min="34" max="34" width="7.69921875" customWidth="1"/>
    <col min="35" max="35" width="6.5" bestFit="1" customWidth="1"/>
    <col min="36" max="36" width="6.8984375" customWidth="1"/>
  </cols>
  <sheetData>
    <row r="1" spans="2:36" ht="21.6" thickBot="1" x14ac:dyDescent="0.45">
      <c r="C1" s="13" t="s">
        <v>2135</v>
      </c>
      <c r="D1" s="13"/>
      <c r="F1" s="713">
        <v>2</v>
      </c>
      <c r="G1" s="713">
        <v>3</v>
      </c>
      <c r="H1" s="713">
        <v>4</v>
      </c>
      <c r="I1" s="713">
        <v>5</v>
      </c>
      <c r="J1" s="713">
        <v>6</v>
      </c>
      <c r="K1" s="713">
        <v>7</v>
      </c>
      <c r="L1" s="713">
        <v>8</v>
      </c>
      <c r="M1" s="713">
        <v>9</v>
      </c>
      <c r="N1" s="713">
        <v>10</v>
      </c>
      <c r="O1" s="713">
        <v>11</v>
      </c>
      <c r="P1" s="713">
        <v>12</v>
      </c>
      <c r="Q1" s="713">
        <v>13</v>
      </c>
      <c r="R1" s="713">
        <v>14</v>
      </c>
      <c r="S1" s="713">
        <v>15</v>
      </c>
      <c r="T1" s="713">
        <v>16</v>
      </c>
      <c r="U1" s="713">
        <v>17</v>
      </c>
      <c r="V1" s="713">
        <v>18</v>
      </c>
      <c r="W1" s="713">
        <v>19</v>
      </c>
      <c r="X1" s="713">
        <v>20</v>
      </c>
      <c r="Z1" s="713">
        <v>21</v>
      </c>
      <c r="AA1" s="713">
        <v>22</v>
      </c>
      <c r="AB1" s="713">
        <v>23</v>
      </c>
      <c r="AC1" s="713">
        <v>24</v>
      </c>
      <c r="AD1" s="713">
        <v>25</v>
      </c>
      <c r="AE1" s="713">
        <v>26</v>
      </c>
      <c r="AF1" s="713">
        <v>27</v>
      </c>
      <c r="AG1" s="713">
        <v>28</v>
      </c>
      <c r="AH1" s="713">
        <v>29</v>
      </c>
      <c r="AI1" s="713">
        <v>30</v>
      </c>
      <c r="AJ1" s="713">
        <v>31</v>
      </c>
    </row>
    <row r="2" spans="2:36" ht="21" x14ac:dyDescent="0.4">
      <c r="B2" s="813" t="s">
        <v>1950</v>
      </c>
      <c r="C2" s="816" t="s">
        <v>1953</v>
      </c>
      <c r="D2" s="822" t="s">
        <v>2196</v>
      </c>
      <c r="E2" s="819" t="s">
        <v>1954</v>
      </c>
      <c r="F2" s="820"/>
      <c r="G2" s="820"/>
      <c r="H2" s="820"/>
      <c r="I2" s="820"/>
      <c r="J2" s="820"/>
      <c r="K2" s="820"/>
      <c r="L2" s="821"/>
      <c r="M2" s="819" t="s">
        <v>1955</v>
      </c>
      <c r="N2" s="820"/>
      <c r="O2" s="820"/>
      <c r="P2" s="820"/>
      <c r="Q2" s="820"/>
      <c r="R2" s="820"/>
      <c r="S2" s="820"/>
      <c r="T2" s="820"/>
      <c r="U2" s="821"/>
      <c r="V2" s="833" t="s">
        <v>2407</v>
      </c>
      <c r="W2" s="833" t="s">
        <v>2405</v>
      </c>
      <c r="X2" s="836" t="s">
        <v>2516</v>
      </c>
      <c r="Z2" s="849" t="s">
        <v>2234</v>
      </c>
      <c r="AA2" s="819" t="s">
        <v>2238</v>
      </c>
      <c r="AB2" s="820"/>
      <c r="AC2" s="820"/>
      <c r="AD2" s="820"/>
      <c r="AE2" s="820"/>
      <c r="AF2" s="821"/>
      <c r="AG2" s="863" t="s">
        <v>2239</v>
      </c>
      <c r="AH2" s="864"/>
      <c r="AI2" s="855" t="s">
        <v>2240</v>
      </c>
      <c r="AJ2" s="857" t="s">
        <v>2508</v>
      </c>
    </row>
    <row r="3" spans="2:36" x14ac:dyDescent="0.4">
      <c r="B3" s="814"/>
      <c r="C3" s="817"/>
      <c r="D3" s="823"/>
      <c r="E3" s="839" t="s">
        <v>2034</v>
      </c>
      <c r="F3" s="840"/>
      <c r="G3" s="841"/>
      <c r="H3" s="830" t="s">
        <v>2423</v>
      </c>
      <c r="I3" s="828" t="s">
        <v>1957</v>
      </c>
      <c r="J3" s="830" t="s">
        <v>1958</v>
      </c>
      <c r="K3" s="845" t="s">
        <v>2015</v>
      </c>
      <c r="L3" s="846"/>
      <c r="M3" s="828" t="s">
        <v>1956</v>
      </c>
      <c r="N3" s="825" t="s">
        <v>1959</v>
      </c>
      <c r="O3" s="825" t="s">
        <v>1960</v>
      </c>
      <c r="P3" s="825" t="s">
        <v>1961</v>
      </c>
      <c r="Q3" s="825" t="s">
        <v>1962</v>
      </c>
      <c r="R3" s="825" t="s">
        <v>1963</v>
      </c>
      <c r="S3" s="830" t="s">
        <v>2134</v>
      </c>
      <c r="T3" s="832" t="s">
        <v>1964</v>
      </c>
      <c r="U3" s="830" t="s">
        <v>2195</v>
      </c>
      <c r="V3" s="834"/>
      <c r="W3" s="834"/>
      <c r="X3" s="837"/>
      <c r="Z3" s="850"/>
      <c r="AA3" s="852" t="s">
        <v>2235</v>
      </c>
      <c r="AB3" s="860" t="s">
        <v>2236</v>
      </c>
      <c r="AC3" s="825" t="s">
        <v>2243</v>
      </c>
      <c r="AD3" s="825" t="s">
        <v>2244</v>
      </c>
      <c r="AE3" s="825" t="s">
        <v>2303</v>
      </c>
      <c r="AF3" s="830" t="s">
        <v>2304</v>
      </c>
      <c r="AG3" s="852" t="s">
        <v>2235</v>
      </c>
      <c r="AH3" s="865" t="s">
        <v>2236</v>
      </c>
      <c r="AI3" s="856"/>
      <c r="AJ3" s="858"/>
    </row>
    <row r="4" spans="2:36" ht="18" thickBot="1" x14ac:dyDescent="0.45">
      <c r="B4" s="814"/>
      <c r="C4" s="817"/>
      <c r="D4" s="823"/>
      <c r="E4" s="842"/>
      <c r="F4" s="843"/>
      <c r="G4" s="844"/>
      <c r="H4" s="823"/>
      <c r="I4" s="829"/>
      <c r="J4" s="823"/>
      <c r="K4" s="847"/>
      <c r="L4" s="848"/>
      <c r="M4" s="829"/>
      <c r="N4" s="826"/>
      <c r="O4" s="826"/>
      <c r="P4" s="826"/>
      <c r="Q4" s="826"/>
      <c r="R4" s="826"/>
      <c r="S4" s="823"/>
      <c r="T4" s="817"/>
      <c r="U4" s="823"/>
      <c r="V4" s="834"/>
      <c r="W4" s="834"/>
      <c r="X4" s="838"/>
      <c r="Z4" s="850"/>
      <c r="AA4" s="853"/>
      <c r="AB4" s="861"/>
      <c r="AC4" s="826"/>
      <c r="AD4" s="826"/>
      <c r="AE4" s="826"/>
      <c r="AF4" s="823"/>
      <c r="AG4" s="853"/>
      <c r="AH4" s="866"/>
      <c r="AI4" s="856"/>
      <c r="AJ4" s="858"/>
    </row>
    <row r="5" spans="2:36" ht="18" thickBot="1" x14ac:dyDescent="0.45">
      <c r="B5" s="815"/>
      <c r="C5" s="818"/>
      <c r="D5" s="824"/>
      <c r="E5" s="681" t="s">
        <v>2031</v>
      </c>
      <c r="F5" s="680" t="s">
        <v>2032</v>
      </c>
      <c r="G5" s="75" t="s">
        <v>2033</v>
      </c>
      <c r="H5" s="831"/>
      <c r="I5" s="818"/>
      <c r="J5" s="824"/>
      <c r="K5" s="76" t="s">
        <v>2016</v>
      </c>
      <c r="L5" s="707" t="s">
        <v>2017</v>
      </c>
      <c r="M5" s="818"/>
      <c r="N5" s="827"/>
      <c r="O5" s="827"/>
      <c r="P5" s="827"/>
      <c r="Q5" s="827"/>
      <c r="R5" s="827"/>
      <c r="S5" s="824"/>
      <c r="T5" s="818"/>
      <c r="U5" s="824"/>
      <c r="V5" s="835"/>
      <c r="W5" s="248" t="s">
        <v>2406</v>
      </c>
      <c r="X5" s="838"/>
      <c r="Z5" s="851"/>
      <c r="AA5" s="854"/>
      <c r="AB5" s="862"/>
      <c r="AC5" s="862"/>
      <c r="AD5" s="862"/>
      <c r="AE5" s="862"/>
      <c r="AF5" s="831"/>
      <c r="AG5" s="867"/>
      <c r="AH5" s="831"/>
      <c r="AI5" s="533" t="s">
        <v>2589</v>
      </c>
      <c r="AJ5" s="859"/>
    </row>
    <row r="6" spans="2:36" ht="18" thickBot="1" x14ac:dyDescent="0.45">
      <c r="B6" s="9"/>
      <c r="C6" s="10" t="s">
        <v>2133</v>
      </c>
      <c r="D6" s="198" t="s">
        <v>2783</v>
      </c>
      <c r="E6" s="8"/>
      <c r="F6" s="8" t="s">
        <v>2051</v>
      </c>
      <c r="G6" s="9"/>
      <c r="H6" s="9">
        <f>IF(RIGHT(CONCATENATE($E6,$F6,$G6),1)="2",240,
IF(RIGHT(CONCATENATE($E6,$F6,$G6),1)="5",500,500))</f>
        <v>500</v>
      </c>
      <c r="I6" s="10">
        <f>IF($E6&gt;0,LOOKUP($E6,PosDrive정보!$D$4:$D$22,PosDrive정보!$E$4:$E$22),
IF($F6&gt;0,LOOKUP($F6,PosDrive정보!$D$23:$D$56,PosDrive정보!$E$23:$E$56),
IF($G6&gt;0,LOOKUP($G6,PosDrive정보!$D$57:$D$87,PosDrive정보!$E$57:$E$87),"")))</f>
        <v>9</v>
      </c>
      <c r="J6" s="12">
        <f>IF($E6&gt;0,LOOKUP($E6,PosDrive정보!$D$4:$D$22,PosDrive정보!$F$4:$F$22),
IF($F6&gt;0,LOOKUP($F6,PosDrive정보!$D$23:$D$56,PosDrive정보!$F$23:$F$56),
IF($G6&gt;0,LOOKUP($G6,PosDrive정보!$D$57:$D$87,PosDrive정보!$F$57:$F$87),0)))</f>
        <v>7.6</v>
      </c>
      <c r="K6" s="37">
        <f>IF($E6&gt;0,LOOKUP($E6,PosDrive정보!$D$4:$D$22,PosDrive정보!$H$4:$H$22),
IF($F6&gt;0,LOOKUP($F6,PosDrive정보!$D$23:$D$56,PosDrive정보!$H$23:$H$56),
IF($G6&gt;0,LOOKUP($G6,PosDrive정보!$D$57:$D$87,PosDrive정보!$H$57:$H$87),"")))</f>
        <v>4</v>
      </c>
      <c r="L6" s="12">
        <f>IF($E6&gt;0,LOOKUP($E6,PosDrive정보!$D$4:$D$22,PosDrive정보!$I$4:$I$22),
IF($F6&gt;0,LOOKUP($F6,PosDrive정보!$D$23:$D$56,PosDrive정보!$I$23:$I$56),
IF($G6&gt;0,LOOKUP($G6,PosDrive정보!$D$57:$D$87,PosDrive정보!$I$57:$I$87),"")))</f>
        <v>3</v>
      </c>
      <c r="M6" s="10">
        <v>1.5</v>
      </c>
      <c r="N6" s="11">
        <v>220</v>
      </c>
      <c r="O6" s="11">
        <v>60</v>
      </c>
      <c r="P6" s="11">
        <v>1750</v>
      </c>
      <c r="Q6" s="11">
        <v>6.4</v>
      </c>
      <c r="R6" s="11">
        <v>0.86499999999999999</v>
      </c>
      <c r="S6" s="7">
        <f t="shared" ref="S6:S41" si="0">IF(R6&gt;0,ROUND(M6*1000/(SQRT(3)*N6*Q6*R6),2),"")</f>
        <v>0.71</v>
      </c>
      <c r="T6" s="11">
        <v>0.71</v>
      </c>
      <c r="U6" s="35">
        <v>1.5</v>
      </c>
      <c r="V6" s="414">
        <f>Q6*U6</f>
        <v>9.6000000000000014</v>
      </c>
      <c r="W6" s="414">
        <f>Q6*(5*SQRT(1-T6^2)-1)/(5-SQRT(1-T6^2))</f>
        <v>3.7558685028676639</v>
      </c>
      <c r="X6" s="550" t="s">
        <v>584</v>
      </c>
      <c r="Z6" s="210" t="s">
        <v>2237</v>
      </c>
      <c r="AA6" s="215"/>
      <c r="AB6" s="107"/>
      <c r="AC6" s="95">
        <v>0.5</v>
      </c>
      <c r="AD6" s="95">
        <v>0.5</v>
      </c>
      <c r="AE6" s="403">
        <v>0</v>
      </c>
      <c r="AF6" s="501">
        <f>'3_운전방안(1)'!I6</f>
        <v>3</v>
      </c>
      <c r="AG6" s="215"/>
      <c r="AH6" s="97"/>
      <c r="AI6" s="111">
        <v>1024</v>
      </c>
      <c r="AJ6" s="210" t="s">
        <v>2237</v>
      </c>
    </row>
    <row r="7" spans="2:36" x14ac:dyDescent="0.4">
      <c r="B7" s="77">
        <v>1</v>
      </c>
      <c r="C7" s="118" t="s">
        <v>2846</v>
      </c>
      <c r="D7" s="199" t="s">
        <v>2842</v>
      </c>
      <c r="E7" s="112"/>
      <c r="F7" s="112" t="s">
        <v>2844</v>
      </c>
      <c r="G7" s="113"/>
      <c r="H7" s="439">
        <f t="shared" ref="H7:H41" si="1">IF(RIGHT(CONCATENATE($E7,$F7,$G7),1)="2",240,
IF(RIGHT(CONCATENATE($E7,$F7,$G7),1)="5",500,500))</f>
        <v>500</v>
      </c>
      <c r="I7" s="4">
        <f>IF($E7&gt;0,LOOKUP($E7,PosDrive정보!$D$4:$D$22,PosDrive정보!$E$4:$E$22),
IF($F7&gt;0,LOOKUP($F7,PosDrive정보!$D$23:$D$56,PosDrive정보!$E$23:$E$56),
IF($G7&gt;0,LOOKUP($G7,PosDrive정보!$D$57:$D$87,PosDrive정보!$E$57:$E$87),"")))</f>
        <v>385</v>
      </c>
      <c r="J7" s="71">
        <f>IF($E7&gt;0,LOOKUP($E7,PosDrive정보!$D$4:$D$22,PosDrive정보!$F$4:$F$22),
IF($F7&gt;0,LOOKUP($F7,PosDrive정보!$D$23:$D$56,PosDrive정보!$F$23:$F$56),
IF($G7&gt;0,LOOKUP($G7,PosDrive정보!$D$57:$D$87,PosDrive정보!$F$57:$F$87),0)))</f>
        <v>300</v>
      </c>
      <c r="K7" s="73">
        <f>IF($E7&gt;0,LOOKUP($E7,PosDrive정보!$D$4:$D$22,PosDrive정보!$H$4:$H$22),
IF($F7&gt;0,LOOKUP($F7,PosDrive정보!$D$23:$D$56,PosDrive정보!$H$23:$H$56),
IF($G7&gt;0,LOOKUP($G7,PosDrive정보!$D$57:$D$87,PosDrive정보!$H$57:$H$87),"")))</f>
        <v>200</v>
      </c>
      <c r="L7" s="71">
        <f>IF($E7&gt;0,LOOKUP($E7,PosDrive정보!$D$4:$D$22,PosDrive정보!$I$4:$I$22),
IF($F7&gt;0,LOOKUP($F7,PosDrive정보!$D$23:$D$56,PosDrive정보!$I$23:$I$56),
IF($G7&gt;0,LOOKUP($G7,PosDrive정보!$D$57:$D$87,PosDrive정보!$I$57:$I$87),"")))</f>
        <v>160</v>
      </c>
      <c r="M7" s="118">
        <v>160</v>
      </c>
      <c r="N7" s="119">
        <v>440</v>
      </c>
      <c r="O7" s="119">
        <v>60</v>
      </c>
      <c r="P7" s="119">
        <v>1185</v>
      </c>
      <c r="Q7" s="119">
        <v>254.8</v>
      </c>
      <c r="R7" s="119">
        <v>0.95799999999999996</v>
      </c>
      <c r="S7" s="6">
        <f>IF(R7&gt;0,ROUND(M7*1000/(SQRT(3)*N7*Q7*R7),2),"")</f>
        <v>0.86</v>
      </c>
      <c r="T7" s="119">
        <v>0.86</v>
      </c>
      <c r="U7" s="124">
        <v>1.5</v>
      </c>
      <c r="V7" s="413">
        <f t="shared" ref="V7:V41" si="2">Q7*U7</f>
        <v>382.20000000000005</v>
      </c>
      <c r="W7" s="413">
        <f t="shared" ref="W7:W41" si="3">Q7*(5*SQRT(1-T7^2)-1)/(5-SQRT(1-T7^2))</f>
        <v>88.049106287495022</v>
      </c>
      <c r="X7" s="551" t="s">
        <v>584</v>
      </c>
      <c r="Z7" s="211" t="s">
        <v>2237</v>
      </c>
      <c r="AA7" s="216"/>
      <c r="AB7" s="228"/>
      <c r="AC7" s="232">
        <v>0</v>
      </c>
      <c r="AD7" s="232">
        <v>0</v>
      </c>
      <c r="AE7" s="405">
        <v>0</v>
      </c>
      <c r="AF7" s="741">
        <f>'3_운전방안(1)'!I7</f>
        <v>30</v>
      </c>
      <c r="AG7" s="216"/>
      <c r="AH7" s="217"/>
      <c r="AI7" s="224">
        <v>1024</v>
      </c>
      <c r="AJ7" s="211"/>
    </row>
    <row r="8" spans="2:36" x14ac:dyDescent="0.4">
      <c r="B8" s="78">
        <v>2</v>
      </c>
      <c r="C8" s="167" t="s">
        <v>2847</v>
      </c>
      <c r="D8" s="200" t="s">
        <v>2843</v>
      </c>
      <c r="E8" s="160"/>
      <c r="F8" s="160" t="s">
        <v>2844</v>
      </c>
      <c r="G8" s="161"/>
      <c r="H8" s="15">
        <f t="shared" si="1"/>
        <v>500</v>
      </c>
      <c r="I8" s="2">
        <f>IF($E8&gt;0,LOOKUP($E8,PosDrive정보!$D$4:$D$22,PosDrive정보!$E$4:$E$22),
IF($F8&gt;0,LOOKUP($F8,PosDrive정보!$D$23:$D$56,PosDrive정보!$E$23:$E$56),
IF($G8&gt;0,LOOKUP($G8,PosDrive정보!$D$57:$D$87,PosDrive정보!$E$57:$E$87),"")))</f>
        <v>385</v>
      </c>
      <c r="J8" s="17">
        <f>IF($E8&gt;0,LOOKUP($E8,PosDrive정보!$D$4:$D$22,PosDrive정보!$F$4:$F$22),
IF($F8&gt;0,LOOKUP($F8,PosDrive정보!$D$23:$D$56,PosDrive정보!$F$23:$F$56),
IF($G8&gt;0,LOOKUP($G8,PosDrive정보!$D$57:$D$87,PosDrive정보!$F$57:$F$87),0)))</f>
        <v>300</v>
      </c>
      <c r="K8" s="16">
        <f>IF($E8&gt;0,LOOKUP($E8,PosDrive정보!$D$4:$D$22,PosDrive정보!$H$4:$H$22),
IF($F8&gt;0,LOOKUP($F8,PosDrive정보!$D$23:$D$56,PosDrive정보!$H$23:$H$56),
IF($G8&gt;0,LOOKUP($G8,PosDrive정보!$D$57:$D$87,PosDrive정보!$H$57:$H$87),"")))</f>
        <v>200</v>
      </c>
      <c r="L8" s="17">
        <f>IF($E8&gt;0,LOOKUP($E8,PosDrive정보!$D$4:$D$22,PosDrive정보!$I$4:$I$22),
IF($F8&gt;0,LOOKUP($F8,PosDrive정보!$D$23:$D$56,PosDrive정보!$I$23:$I$56),
IF($G8&gt;0,LOOKUP($G8,PosDrive정보!$D$57:$D$87,PosDrive정보!$I$57:$I$87),"")))</f>
        <v>160</v>
      </c>
      <c r="M8" s="162">
        <v>160</v>
      </c>
      <c r="N8" s="163">
        <v>440</v>
      </c>
      <c r="O8" s="163">
        <v>60</v>
      </c>
      <c r="P8" s="163">
        <v>1185</v>
      </c>
      <c r="Q8" s="163">
        <v>254.8</v>
      </c>
      <c r="R8" s="164">
        <v>0.95799999999999996</v>
      </c>
      <c r="S8" s="31">
        <f t="shared" si="0"/>
        <v>0.86</v>
      </c>
      <c r="T8" s="164">
        <v>0.86</v>
      </c>
      <c r="U8" s="165">
        <v>1.5</v>
      </c>
      <c r="V8" s="411">
        <f t="shared" si="2"/>
        <v>382.20000000000005</v>
      </c>
      <c r="W8" s="411">
        <f t="shared" si="3"/>
        <v>88.049106287495022</v>
      </c>
      <c r="X8" s="275" t="s">
        <v>584</v>
      </c>
      <c r="Z8" s="212" t="s">
        <v>2237</v>
      </c>
      <c r="AA8" s="218"/>
      <c r="AB8" s="229"/>
      <c r="AC8" s="233">
        <v>0</v>
      </c>
      <c r="AD8" s="233">
        <v>0</v>
      </c>
      <c r="AE8" s="406">
        <v>0</v>
      </c>
      <c r="AF8" s="742">
        <f>'3_운전방안(1)'!I8</f>
        <v>30</v>
      </c>
      <c r="AG8" s="218"/>
      <c r="AH8" s="219"/>
      <c r="AI8" s="225">
        <v>1024</v>
      </c>
      <c r="AJ8" s="212"/>
    </row>
    <row r="9" spans="2:36" x14ac:dyDescent="0.4">
      <c r="B9" s="78">
        <v>3</v>
      </c>
      <c r="C9" s="120"/>
      <c r="D9" s="201"/>
      <c r="E9" s="114"/>
      <c r="F9" s="114"/>
      <c r="G9" s="115"/>
      <c r="H9" s="15">
        <f t="shared" si="1"/>
        <v>500</v>
      </c>
      <c r="I9" s="2" t="str">
        <f>IF($E9&gt;0,LOOKUP($E9,PosDrive정보!$D$4:$D$22,PosDrive정보!$E$4:$E$22),
IF($F9&gt;0,LOOKUP($F9,PosDrive정보!$D$23:$D$56,PosDrive정보!$E$23:$E$56),
IF($G9&gt;0,LOOKUP($G9,PosDrive정보!$D$57:$D$87,PosDrive정보!$E$57:$E$87),"")))</f>
        <v/>
      </c>
      <c r="J9" s="17">
        <f>IF($E9&gt;0,LOOKUP($E9,PosDrive정보!$D$4:$D$22,PosDrive정보!$F$4:$F$22),
IF($F9&gt;0,LOOKUP($F9,PosDrive정보!$D$23:$D$56,PosDrive정보!$F$23:$F$56),
IF($G9&gt;0,LOOKUP($G9,PosDrive정보!$D$57:$D$87,PosDrive정보!$F$57:$F$87),0)))</f>
        <v>0</v>
      </c>
      <c r="K9" s="16" t="str">
        <f>IF($E9&gt;0,LOOKUP($E9,PosDrive정보!$D$4:$D$22,PosDrive정보!$H$4:$H$22),
IF($F9&gt;0,LOOKUP($F9,PosDrive정보!$D$23:$D$56,PosDrive정보!$H$23:$H$56),
IF($G9&gt;0,LOOKUP($G9,PosDrive정보!$D$57:$D$87,PosDrive정보!$H$57:$H$87),"")))</f>
        <v/>
      </c>
      <c r="L9" s="17" t="str">
        <f>IF($E9&gt;0,LOOKUP($E9,PosDrive정보!$D$4:$D$22,PosDrive정보!$I$4:$I$22),
IF($F9&gt;0,LOOKUP($F9,PosDrive정보!$D$23:$D$56,PosDrive정보!$I$23:$I$56),
IF($G9&gt;0,LOOKUP($G9,PosDrive정보!$D$57:$D$87,PosDrive정보!$I$57:$I$87),"")))</f>
        <v/>
      </c>
      <c r="M9" s="118"/>
      <c r="N9" s="119"/>
      <c r="O9" s="119"/>
      <c r="P9" s="119"/>
      <c r="Q9" s="119"/>
      <c r="R9" s="121"/>
      <c r="S9" s="31" t="str">
        <f t="shared" si="0"/>
        <v/>
      </c>
      <c r="T9" s="121"/>
      <c r="U9" s="125"/>
      <c r="V9" s="411">
        <f t="shared" si="2"/>
        <v>0</v>
      </c>
      <c r="W9" s="411">
        <f t="shared" si="3"/>
        <v>0</v>
      </c>
      <c r="X9" s="552" t="s">
        <v>584</v>
      </c>
      <c r="Z9" s="213"/>
      <c r="AA9" s="220"/>
      <c r="AB9" s="230"/>
      <c r="AC9" s="234"/>
      <c r="AD9" s="234"/>
      <c r="AE9" s="407"/>
      <c r="AF9" s="742">
        <f>'3_운전방안(1)'!I9</f>
        <v>3</v>
      </c>
      <c r="AG9" s="220"/>
      <c r="AH9" s="221"/>
      <c r="AI9" s="226"/>
      <c r="AJ9" s="213"/>
    </row>
    <row r="10" spans="2:36" x14ac:dyDescent="0.4">
      <c r="B10" s="78">
        <v>4</v>
      </c>
      <c r="C10" s="167"/>
      <c r="D10" s="200"/>
      <c r="E10" s="160"/>
      <c r="F10" s="160"/>
      <c r="G10" s="161"/>
      <c r="H10" s="15">
        <f t="shared" si="1"/>
        <v>500</v>
      </c>
      <c r="I10" s="2" t="str">
        <f>IF($E10&gt;0,LOOKUP($E10,PosDrive정보!$D$4:$D$22,PosDrive정보!$E$4:$E$22),
IF($F10&gt;0,LOOKUP($F10,PosDrive정보!$D$23:$D$56,PosDrive정보!$E$23:$E$56),
IF($G10&gt;0,LOOKUP($G10,PosDrive정보!$D$57:$D$87,PosDrive정보!$E$57:$E$87),"")))</f>
        <v/>
      </c>
      <c r="J10" s="17">
        <f>IF($E10&gt;0,LOOKUP($E10,PosDrive정보!$D$4:$D$22,PosDrive정보!$F$4:$F$22),
IF($F10&gt;0,LOOKUP($F10,PosDrive정보!$D$23:$D$56,PosDrive정보!$F$23:$F$56),
IF($G10&gt;0,LOOKUP($G10,PosDrive정보!$D$57:$D$87,PosDrive정보!$F$57:$F$87),0)))</f>
        <v>0</v>
      </c>
      <c r="K10" s="16" t="str">
        <f>IF($E10&gt;0,LOOKUP($E10,PosDrive정보!$D$4:$D$22,PosDrive정보!$H$4:$H$22),
IF($F10&gt;0,LOOKUP($F10,PosDrive정보!$D$23:$D$56,PosDrive정보!$H$23:$H$56),
IF($G10&gt;0,LOOKUP($G10,PosDrive정보!$D$57:$D$87,PosDrive정보!$H$57:$H$87),"")))</f>
        <v/>
      </c>
      <c r="L10" s="17" t="str">
        <f>IF($E10&gt;0,LOOKUP($E10,PosDrive정보!$D$4:$D$22,PosDrive정보!$I$4:$I$22),
IF($F10&gt;0,LOOKUP($F10,PosDrive정보!$D$23:$D$56,PosDrive정보!$I$23:$I$56),
IF($G10&gt;0,LOOKUP($G10,PosDrive정보!$D$57:$D$87,PosDrive정보!$I$57:$I$87),"")))</f>
        <v/>
      </c>
      <c r="M10" s="162"/>
      <c r="N10" s="163"/>
      <c r="O10" s="163"/>
      <c r="P10" s="163"/>
      <c r="Q10" s="163"/>
      <c r="R10" s="164"/>
      <c r="S10" s="31" t="str">
        <f t="shared" si="0"/>
        <v/>
      </c>
      <c r="T10" s="164"/>
      <c r="U10" s="165"/>
      <c r="V10" s="411">
        <f t="shared" si="2"/>
        <v>0</v>
      </c>
      <c r="W10" s="411">
        <f t="shared" si="3"/>
        <v>0</v>
      </c>
      <c r="X10" s="275" t="s">
        <v>584</v>
      </c>
      <c r="Z10" s="212"/>
      <c r="AA10" s="218"/>
      <c r="AB10" s="229"/>
      <c r="AC10" s="233"/>
      <c r="AD10" s="233"/>
      <c r="AE10" s="406"/>
      <c r="AF10" s="742">
        <f>'3_운전방안(1)'!I10</f>
        <v>3</v>
      </c>
      <c r="AG10" s="218"/>
      <c r="AH10" s="219"/>
      <c r="AI10" s="225"/>
      <c r="AJ10" s="212"/>
    </row>
    <row r="11" spans="2:36" x14ac:dyDescent="0.4">
      <c r="B11" s="78">
        <v>5</v>
      </c>
      <c r="C11" s="120"/>
      <c r="D11" s="201"/>
      <c r="E11" s="114"/>
      <c r="F11" s="114"/>
      <c r="G11" s="115"/>
      <c r="H11" s="15">
        <f t="shared" si="1"/>
        <v>500</v>
      </c>
      <c r="I11" s="2" t="str">
        <f>IF($E11&gt;0,LOOKUP($E11,PosDrive정보!$D$4:$D$22,PosDrive정보!$E$4:$E$22),
IF($F11&gt;0,LOOKUP($F11,PosDrive정보!$D$23:$D$56,PosDrive정보!$E$23:$E$56),
IF($G11&gt;0,LOOKUP($G11,PosDrive정보!$D$57:$D$87,PosDrive정보!$E$57:$E$87),"")))</f>
        <v/>
      </c>
      <c r="J11" s="17">
        <f>IF($E11&gt;0,LOOKUP($E11,PosDrive정보!$D$4:$D$22,PosDrive정보!$F$4:$F$22),
IF($F11&gt;0,LOOKUP($F11,PosDrive정보!$D$23:$D$56,PosDrive정보!$F$23:$F$56),
IF($G11&gt;0,LOOKUP($G11,PosDrive정보!$D$57:$D$87,PosDrive정보!$F$57:$F$87),0)))</f>
        <v>0</v>
      </c>
      <c r="K11" s="16" t="str">
        <f>IF($E11&gt;0,LOOKUP($E11,PosDrive정보!$D$4:$D$22,PosDrive정보!$H$4:$H$22),
IF($F11&gt;0,LOOKUP($F11,PosDrive정보!$D$23:$D$56,PosDrive정보!$H$23:$H$56),
IF($G11&gt;0,LOOKUP($G11,PosDrive정보!$D$57:$D$87,PosDrive정보!$H$57:$H$87),"")))</f>
        <v/>
      </c>
      <c r="L11" s="17" t="str">
        <f>IF($E11&gt;0,LOOKUP($E11,PosDrive정보!$D$4:$D$22,PosDrive정보!$I$4:$I$22),
IF($F11&gt;0,LOOKUP($F11,PosDrive정보!$D$23:$D$56,PosDrive정보!$I$23:$I$56),
IF($G11&gt;0,LOOKUP($G11,PosDrive정보!$D$57:$D$87,PosDrive정보!$I$57:$I$87),"")))</f>
        <v/>
      </c>
      <c r="M11" s="118"/>
      <c r="N11" s="119"/>
      <c r="O11" s="119"/>
      <c r="P11" s="119"/>
      <c r="Q11" s="119"/>
      <c r="R11" s="121"/>
      <c r="S11" s="31" t="str">
        <f t="shared" si="0"/>
        <v/>
      </c>
      <c r="T11" s="121"/>
      <c r="U11" s="125"/>
      <c r="V11" s="411">
        <f t="shared" si="2"/>
        <v>0</v>
      </c>
      <c r="W11" s="411">
        <f t="shared" si="3"/>
        <v>0</v>
      </c>
      <c r="X11" s="552" t="s">
        <v>584</v>
      </c>
      <c r="Z11" s="213"/>
      <c r="AA11" s="220"/>
      <c r="AB11" s="230"/>
      <c r="AC11" s="234"/>
      <c r="AD11" s="234"/>
      <c r="AE11" s="407"/>
      <c r="AF11" s="742">
        <f>'3_운전방안(1)'!I11</f>
        <v>3</v>
      </c>
      <c r="AG11" s="220"/>
      <c r="AH11" s="221"/>
      <c r="AI11" s="226"/>
      <c r="AJ11" s="213"/>
    </row>
    <row r="12" spans="2:36" x14ac:dyDescent="0.4">
      <c r="B12" s="78">
        <v>6</v>
      </c>
      <c r="C12" s="167"/>
      <c r="D12" s="200"/>
      <c r="E12" s="160"/>
      <c r="F12" s="160"/>
      <c r="G12" s="161"/>
      <c r="H12" s="15">
        <f t="shared" si="1"/>
        <v>500</v>
      </c>
      <c r="I12" s="2" t="str">
        <f>IF($E12&gt;0,LOOKUP($E12,PosDrive정보!$D$4:$D$22,PosDrive정보!$E$4:$E$22),
IF($F12&gt;0,LOOKUP($F12,PosDrive정보!$D$23:$D$56,PosDrive정보!$E$23:$E$56),
IF($G12&gt;0,LOOKUP($G12,PosDrive정보!$D$57:$D$87,PosDrive정보!$E$57:$E$87),"")))</f>
        <v/>
      </c>
      <c r="J12" s="17">
        <f>IF($E12&gt;0,LOOKUP($E12,PosDrive정보!$D$4:$D$22,PosDrive정보!$F$4:$F$22),
IF($F12&gt;0,LOOKUP($F12,PosDrive정보!$D$23:$D$56,PosDrive정보!$F$23:$F$56),
IF($G12&gt;0,LOOKUP($G12,PosDrive정보!$D$57:$D$87,PosDrive정보!$F$57:$F$87),0)))</f>
        <v>0</v>
      </c>
      <c r="K12" s="16" t="str">
        <f>IF($E12&gt;0,LOOKUP($E12,PosDrive정보!$D$4:$D$22,PosDrive정보!$H$4:$H$22),
IF($F12&gt;0,LOOKUP($F12,PosDrive정보!$D$23:$D$56,PosDrive정보!$H$23:$H$56),
IF($G12&gt;0,LOOKUP($G12,PosDrive정보!$D$57:$D$87,PosDrive정보!$H$57:$H$87),"")))</f>
        <v/>
      </c>
      <c r="L12" s="17" t="str">
        <f>IF($E12&gt;0,LOOKUP($E12,PosDrive정보!$D$4:$D$22,PosDrive정보!$I$4:$I$22),
IF($F12&gt;0,LOOKUP($F12,PosDrive정보!$D$23:$D$56,PosDrive정보!$I$23:$I$56),
IF($G12&gt;0,LOOKUP($G12,PosDrive정보!$D$57:$D$87,PosDrive정보!$I$57:$I$87),"")))</f>
        <v/>
      </c>
      <c r="M12" s="162"/>
      <c r="N12" s="163"/>
      <c r="O12" s="163"/>
      <c r="P12" s="163"/>
      <c r="Q12" s="163"/>
      <c r="R12" s="164"/>
      <c r="S12" s="31" t="str">
        <f t="shared" si="0"/>
        <v/>
      </c>
      <c r="T12" s="164"/>
      <c r="U12" s="165"/>
      <c r="V12" s="411">
        <f t="shared" si="2"/>
        <v>0</v>
      </c>
      <c r="W12" s="411">
        <f t="shared" si="3"/>
        <v>0</v>
      </c>
      <c r="X12" s="275" t="s">
        <v>584</v>
      </c>
      <c r="Z12" s="212"/>
      <c r="AA12" s="218"/>
      <c r="AB12" s="229"/>
      <c r="AC12" s="233"/>
      <c r="AD12" s="233"/>
      <c r="AE12" s="406"/>
      <c r="AF12" s="742">
        <f>'3_운전방안(1)'!I12</f>
        <v>3</v>
      </c>
      <c r="AG12" s="218"/>
      <c r="AH12" s="219"/>
      <c r="AI12" s="225"/>
      <c r="AJ12" s="212"/>
    </row>
    <row r="13" spans="2:36" x14ac:dyDescent="0.4">
      <c r="B13" s="78">
        <v>7</v>
      </c>
      <c r="C13" s="120"/>
      <c r="D13" s="201"/>
      <c r="E13" s="114"/>
      <c r="F13" s="114"/>
      <c r="G13" s="115"/>
      <c r="H13" s="15">
        <f t="shared" si="1"/>
        <v>500</v>
      </c>
      <c r="I13" s="2" t="str">
        <f>IF($E13&gt;0,LOOKUP($E13,PosDrive정보!$D$4:$D$22,PosDrive정보!$E$4:$E$22),
IF($F13&gt;0,LOOKUP($F13,PosDrive정보!$D$23:$D$56,PosDrive정보!$E$23:$E$56),
IF($G13&gt;0,LOOKUP($G13,PosDrive정보!$D$57:$D$87,PosDrive정보!$E$57:$E$87),"")))</f>
        <v/>
      </c>
      <c r="J13" s="17">
        <f>IF($E13&gt;0,LOOKUP($E13,PosDrive정보!$D$4:$D$22,PosDrive정보!$F$4:$F$22),
IF($F13&gt;0,LOOKUP($F13,PosDrive정보!$D$23:$D$56,PosDrive정보!$F$23:$F$56),
IF($G13&gt;0,LOOKUP($G13,PosDrive정보!$D$57:$D$87,PosDrive정보!$F$57:$F$87),0)))</f>
        <v>0</v>
      </c>
      <c r="K13" s="16" t="str">
        <f>IF($E13&gt;0,LOOKUP($E13,PosDrive정보!$D$4:$D$22,PosDrive정보!$H$4:$H$22),
IF($F13&gt;0,LOOKUP($F13,PosDrive정보!$D$23:$D$56,PosDrive정보!$H$23:$H$56),
IF($G13&gt;0,LOOKUP($G13,PosDrive정보!$D$57:$D$87,PosDrive정보!$H$57:$H$87),"")))</f>
        <v/>
      </c>
      <c r="L13" s="17" t="str">
        <f>IF($E13&gt;0,LOOKUP($E13,PosDrive정보!$D$4:$D$22,PosDrive정보!$I$4:$I$22),
IF($F13&gt;0,LOOKUP($F13,PosDrive정보!$D$23:$D$56,PosDrive정보!$I$23:$I$56),
IF($G13&gt;0,LOOKUP($G13,PosDrive정보!$D$57:$D$87,PosDrive정보!$I$57:$I$87),"")))</f>
        <v/>
      </c>
      <c r="M13" s="118"/>
      <c r="N13" s="119"/>
      <c r="O13" s="119"/>
      <c r="P13" s="119"/>
      <c r="Q13" s="119"/>
      <c r="R13" s="121"/>
      <c r="S13" s="31" t="str">
        <f t="shared" si="0"/>
        <v/>
      </c>
      <c r="T13" s="121"/>
      <c r="U13" s="125"/>
      <c r="V13" s="411">
        <f t="shared" si="2"/>
        <v>0</v>
      </c>
      <c r="W13" s="411">
        <f t="shared" si="3"/>
        <v>0</v>
      </c>
      <c r="X13" s="552" t="s">
        <v>584</v>
      </c>
      <c r="Z13" s="213"/>
      <c r="AA13" s="220"/>
      <c r="AB13" s="230"/>
      <c r="AC13" s="234"/>
      <c r="AD13" s="234"/>
      <c r="AE13" s="407"/>
      <c r="AF13" s="742">
        <f>'3_운전방안(1)'!I13</f>
        <v>3</v>
      </c>
      <c r="AG13" s="220"/>
      <c r="AH13" s="221"/>
      <c r="AI13" s="226"/>
      <c r="AJ13" s="213"/>
    </row>
    <row r="14" spans="2:36" x14ac:dyDescent="0.4">
      <c r="B14" s="78">
        <v>8</v>
      </c>
      <c r="C14" s="167"/>
      <c r="D14" s="200"/>
      <c r="E14" s="160"/>
      <c r="F14" s="160"/>
      <c r="G14" s="161"/>
      <c r="H14" s="15">
        <f t="shared" si="1"/>
        <v>500</v>
      </c>
      <c r="I14" s="2" t="str">
        <f>IF($E14&gt;0,LOOKUP($E14,PosDrive정보!$D$4:$D$22,PosDrive정보!$E$4:$E$22),
IF($F14&gt;0,LOOKUP($F14,PosDrive정보!$D$23:$D$56,PosDrive정보!$E$23:$E$56),
IF($G14&gt;0,LOOKUP($G14,PosDrive정보!$D$57:$D$87,PosDrive정보!$E$57:$E$87),"")))</f>
        <v/>
      </c>
      <c r="J14" s="17">
        <f>IF($E14&gt;0,LOOKUP($E14,PosDrive정보!$D$4:$D$22,PosDrive정보!$F$4:$F$22),
IF($F14&gt;0,LOOKUP($F14,PosDrive정보!$D$23:$D$56,PosDrive정보!$F$23:$F$56),
IF($G14&gt;0,LOOKUP($G14,PosDrive정보!$D$57:$D$87,PosDrive정보!$F$57:$F$87),0)))</f>
        <v>0</v>
      </c>
      <c r="K14" s="16" t="str">
        <f>IF($E14&gt;0,LOOKUP($E14,PosDrive정보!$D$4:$D$22,PosDrive정보!$H$4:$H$22),
IF($F14&gt;0,LOOKUP($F14,PosDrive정보!$D$23:$D$56,PosDrive정보!$H$23:$H$56),
IF($G14&gt;0,LOOKUP($G14,PosDrive정보!$D$57:$D$87,PosDrive정보!$H$57:$H$87),"")))</f>
        <v/>
      </c>
      <c r="L14" s="17" t="str">
        <f>IF($E14&gt;0,LOOKUP($E14,PosDrive정보!$D$4:$D$22,PosDrive정보!$I$4:$I$22),
IF($F14&gt;0,LOOKUP($F14,PosDrive정보!$D$23:$D$56,PosDrive정보!$I$23:$I$56),
IF($G14&gt;0,LOOKUP($G14,PosDrive정보!$D$57:$D$87,PosDrive정보!$I$57:$I$87),"")))</f>
        <v/>
      </c>
      <c r="M14" s="162"/>
      <c r="N14" s="163"/>
      <c r="O14" s="163"/>
      <c r="P14" s="163"/>
      <c r="Q14" s="163"/>
      <c r="R14" s="164"/>
      <c r="S14" s="31" t="str">
        <f t="shared" si="0"/>
        <v/>
      </c>
      <c r="T14" s="164"/>
      <c r="U14" s="165"/>
      <c r="V14" s="411">
        <f t="shared" si="2"/>
        <v>0</v>
      </c>
      <c r="W14" s="411">
        <f t="shared" si="3"/>
        <v>0</v>
      </c>
      <c r="X14" s="275" t="s">
        <v>584</v>
      </c>
      <c r="Z14" s="212"/>
      <c r="AA14" s="218"/>
      <c r="AB14" s="229"/>
      <c r="AC14" s="233"/>
      <c r="AD14" s="233"/>
      <c r="AE14" s="406"/>
      <c r="AF14" s="742">
        <f>'3_운전방안(1)'!I14</f>
        <v>3</v>
      </c>
      <c r="AG14" s="218"/>
      <c r="AH14" s="219"/>
      <c r="AI14" s="225"/>
      <c r="AJ14" s="212"/>
    </row>
    <row r="15" spans="2:36" x14ac:dyDescent="0.4">
      <c r="B15" s="78">
        <v>9</v>
      </c>
      <c r="C15" s="120"/>
      <c r="D15" s="201"/>
      <c r="E15" s="114"/>
      <c r="F15" s="114"/>
      <c r="G15" s="115"/>
      <c r="H15" s="15">
        <f t="shared" si="1"/>
        <v>500</v>
      </c>
      <c r="I15" s="2" t="str">
        <f>IF($E15&gt;0,LOOKUP($E15,PosDrive정보!$D$4:$D$22,PosDrive정보!$E$4:$E$22),
IF($F15&gt;0,LOOKUP($F15,PosDrive정보!$D$23:$D$56,PosDrive정보!$E$23:$E$56),
IF($G15&gt;0,LOOKUP($G15,PosDrive정보!$D$57:$D$87,PosDrive정보!$E$57:$E$87),"")))</f>
        <v/>
      </c>
      <c r="J15" s="17">
        <f>IF($E15&gt;0,LOOKUP($E15,PosDrive정보!$D$4:$D$22,PosDrive정보!$F$4:$F$22),
IF($F15&gt;0,LOOKUP($F15,PosDrive정보!$D$23:$D$56,PosDrive정보!$F$23:$F$56),
IF($G15&gt;0,LOOKUP($G15,PosDrive정보!$D$57:$D$87,PosDrive정보!$F$57:$F$87),0)))</f>
        <v>0</v>
      </c>
      <c r="K15" s="16" t="str">
        <f>IF($E15&gt;0,LOOKUP($E15,PosDrive정보!$D$4:$D$22,PosDrive정보!$H$4:$H$22),
IF($F15&gt;0,LOOKUP($F15,PosDrive정보!$D$23:$D$56,PosDrive정보!$H$23:$H$56),
IF($G15&gt;0,LOOKUP($G15,PosDrive정보!$D$57:$D$87,PosDrive정보!$H$57:$H$87),"")))</f>
        <v/>
      </c>
      <c r="L15" s="17" t="str">
        <f>IF($E15&gt;0,LOOKUP($E15,PosDrive정보!$D$4:$D$22,PosDrive정보!$I$4:$I$22),
IF($F15&gt;0,LOOKUP($F15,PosDrive정보!$D$23:$D$56,PosDrive정보!$I$23:$I$56),
IF($G15&gt;0,LOOKUP($G15,PosDrive정보!$D$57:$D$87,PosDrive정보!$I$57:$I$87),"")))</f>
        <v/>
      </c>
      <c r="M15" s="118"/>
      <c r="N15" s="119"/>
      <c r="O15" s="119"/>
      <c r="P15" s="119"/>
      <c r="Q15" s="119"/>
      <c r="R15" s="121"/>
      <c r="S15" s="31" t="str">
        <f t="shared" si="0"/>
        <v/>
      </c>
      <c r="T15" s="121"/>
      <c r="U15" s="125"/>
      <c r="V15" s="411">
        <f t="shared" si="2"/>
        <v>0</v>
      </c>
      <c r="W15" s="411">
        <f t="shared" si="3"/>
        <v>0</v>
      </c>
      <c r="X15" s="552" t="s">
        <v>584</v>
      </c>
      <c r="Z15" s="213"/>
      <c r="AA15" s="220"/>
      <c r="AB15" s="230"/>
      <c r="AC15" s="234"/>
      <c r="AD15" s="234"/>
      <c r="AE15" s="407"/>
      <c r="AF15" s="742">
        <f>'3_운전방안(1)'!I15</f>
        <v>3</v>
      </c>
      <c r="AG15" s="220"/>
      <c r="AH15" s="221"/>
      <c r="AI15" s="226"/>
      <c r="AJ15" s="213"/>
    </row>
    <row r="16" spans="2:36" x14ac:dyDescent="0.4">
      <c r="B16" s="78">
        <v>10</v>
      </c>
      <c r="C16" s="167"/>
      <c r="D16" s="200"/>
      <c r="E16" s="160"/>
      <c r="F16" s="160"/>
      <c r="G16" s="161"/>
      <c r="H16" s="15">
        <f t="shared" si="1"/>
        <v>500</v>
      </c>
      <c r="I16" s="2" t="str">
        <f>IF($E16&gt;0,LOOKUP($E16,PosDrive정보!$D$4:$D$22,PosDrive정보!$E$4:$E$22),
IF($F16&gt;0,LOOKUP($F16,PosDrive정보!$D$23:$D$56,PosDrive정보!$E$23:$E$56),
IF($G16&gt;0,LOOKUP($G16,PosDrive정보!$D$57:$D$87,PosDrive정보!$E$57:$E$87),"")))</f>
        <v/>
      </c>
      <c r="J16" s="17">
        <f>IF($E16&gt;0,LOOKUP($E16,PosDrive정보!$D$4:$D$22,PosDrive정보!$F$4:$F$22),
IF($F16&gt;0,LOOKUP($F16,PosDrive정보!$D$23:$D$56,PosDrive정보!$F$23:$F$56),
IF($G16&gt;0,LOOKUP($G16,PosDrive정보!$D$57:$D$87,PosDrive정보!$F$57:$F$87),0)))</f>
        <v>0</v>
      </c>
      <c r="K16" s="16" t="str">
        <f>IF($E16&gt;0,LOOKUP($E16,PosDrive정보!$D$4:$D$22,PosDrive정보!$H$4:$H$22),
IF($F16&gt;0,LOOKUP($F16,PosDrive정보!$D$23:$D$56,PosDrive정보!$H$23:$H$56),
IF($G16&gt;0,LOOKUP($G16,PosDrive정보!$D$57:$D$87,PosDrive정보!$H$57:$H$87),"")))</f>
        <v/>
      </c>
      <c r="L16" s="17" t="str">
        <f>IF($E16&gt;0,LOOKUP($E16,PosDrive정보!$D$4:$D$22,PosDrive정보!$I$4:$I$22),
IF($F16&gt;0,LOOKUP($F16,PosDrive정보!$D$23:$D$56,PosDrive정보!$I$23:$I$56),
IF($G16&gt;0,LOOKUP($G16,PosDrive정보!$D$57:$D$87,PosDrive정보!$I$57:$I$87),"")))</f>
        <v/>
      </c>
      <c r="M16" s="162"/>
      <c r="N16" s="163"/>
      <c r="O16" s="163"/>
      <c r="P16" s="163"/>
      <c r="Q16" s="163"/>
      <c r="R16" s="164"/>
      <c r="S16" s="31" t="str">
        <f t="shared" si="0"/>
        <v/>
      </c>
      <c r="T16" s="164"/>
      <c r="U16" s="165"/>
      <c r="V16" s="411">
        <f t="shared" si="2"/>
        <v>0</v>
      </c>
      <c r="W16" s="411">
        <f t="shared" si="3"/>
        <v>0</v>
      </c>
      <c r="X16" s="275" t="s">
        <v>584</v>
      </c>
      <c r="Z16" s="212"/>
      <c r="AA16" s="218"/>
      <c r="AB16" s="229"/>
      <c r="AC16" s="233"/>
      <c r="AD16" s="233"/>
      <c r="AE16" s="406"/>
      <c r="AF16" s="742">
        <f>'3_운전방안(1)'!I16</f>
        <v>3</v>
      </c>
      <c r="AG16" s="218"/>
      <c r="AH16" s="219"/>
      <c r="AI16" s="225"/>
      <c r="AJ16" s="212"/>
    </row>
    <row r="17" spans="2:36" x14ac:dyDescent="0.4">
      <c r="B17" s="78">
        <v>11</v>
      </c>
      <c r="C17" s="120"/>
      <c r="D17" s="201"/>
      <c r="E17" s="114"/>
      <c r="F17" s="114"/>
      <c r="G17" s="115"/>
      <c r="H17" s="15">
        <f t="shared" si="1"/>
        <v>500</v>
      </c>
      <c r="I17" s="2" t="str">
        <f>IF($E17&gt;0,LOOKUP($E17,PosDrive정보!$D$4:$D$22,PosDrive정보!$E$4:$E$22),
IF($F17&gt;0,LOOKUP($F17,PosDrive정보!$D$23:$D$56,PosDrive정보!$E$23:$E$56),
IF($G17&gt;0,LOOKUP($G17,PosDrive정보!$D$57:$D$87,PosDrive정보!$E$57:$E$87),"")))</f>
        <v/>
      </c>
      <c r="J17" s="17">
        <f>IF($E17&gt;0,LOOKUP($E17,PosDrive정보!$D$4:$D$22,PosDrive정보!$F$4:$F$22),
IF($F17&gt;0,LOOKUP($F17,PosDrive정보!$D$23:$D$56,PosDrive정보!$F$23:$F$56),
IF($G17&gt;0,LOOKUP($G17,PosDrive정보!$D$57:$D$87,PosDrive정보!$F$57:$F$87),0)))</f>
        <v>0</v>
      </c>
      <c r="K17" s="16" t="str">
        <f>IF($E17&gt;0,LOOKUP($E17,PosDrive정보!$D$4:$D$22,PosDrive정보!$H$4:$H$22),
IF($F17&gt;0,LOOKUP($F17,PosDrive정보!$D$23:$D$56,PosDrive정보!$H$23:$H$56),
IF($G17&gt;0,LOOKUP($G17,PosDrive정보!$D$57:$D$87,PosDrive정보!$H$57:$H$87),"")))</f>
        <v/>
      </c>
      <c r="L17" s="17" t="str">
        <f>IF($E17&gt;0,LOOKUP($E17,PosDrive정보!$D$4:$D$22,PosDrive정보!$I$4:$I$22),
IF($F17&gt;0,LOOKUP($F17,PosDrive정보!$D$23:$D$56,PosDrive정보!$I$23:$I$56),
IF($G17&gt;0,LOOKUP($G17,PosDrive정보!$D$57:$D$87,PosDrive정보!$I$57:$I$87),"")))</f>
        <v/>
      </c>
      <c r="M17" s="118"/>
      <c r="N17" s="119"/>
      <c r="O17" s="119"/>
      <c r="P17" s="119"/>
      <c r="Q17" s="119"/>
      <c r="R17" s="121"/>
      <c r="S17" s="31" t="str">
        <f t="shared" si="0"/>
        <v/>
      </c>
      <c r="T17" s="121"/>
      <c r="U17" s="125"/>
      <c r="V17" s="411">
        <f t="shared" si="2"/>
        <v>0</v>
      </c>
      <c r="W17" s="411">
        <f t="shared" si="3"/>
        <v>0</v>
      </c>
      <c r="X17" s="552" t="s">
        <v>584</v>
      </c>
      <c r="Z17" s="213"/>
      <c r="AA17" s="220"/>
      <c r="AB17" s="230"/>
      <c r="AC17" s="234"/>
      <c r="AD17" s="234"/>
      <c r="AE17" s="407"/>
      <c r="AF17" s="742">
        <f>'3_운전방안(1)'!I17</f>
        <v>3</v>
      </c>
      <c r="AG17" s="220"/>
      <c r="AH17" s="221"/>
      <c r="AI17" s="226"/>
      <c r="AJ17" s="213"/>
    </row>
    <row r="18" spans="2:36" x14ac:dyDescent="0.4">
      <c r="B18" s="78">
        <v>12</v>
      </c>
      <c r="C18" s="167"/>
      <c r="D18" s="200"/>
      <c r="E18" s="160"/>
      <c r="F18" s="160"/>
      <c r="G18" s="161"/>
      <c r="H18" s="15">
        <f t="shared" si="1"/>
        <v>500</v>
      </c>
      <c r="I18" s="2" t="str">
        <f>IF($E18&gt;0,LOOKUP($E18,PosDrive정보!$D$4:$D$22,PosDrive정보!$E$4:$E$22),
IF($F18&gt;0,LOOKUP($F18,PosDrive정보!$D$23:$D$56,PosDrive정보!$E$23:$E$56),
IF($G18&gt;0,LOOKUP($G18,PosDrive정보!$D$57:$D$87,PosDrive정보!$E$57:$E$87),"")))</f>
        <v/>
      </c>
      <c r="J18" s="17">
        <f>IF($E18&gt;0,LOOKUP($E18,PosDrive정보!$D$4:$D$22,PosDrive정보!$F$4:$F$22),
IF($F18&gt;0,LOOKUP($F18,PosDrive정보!$D$23:$D$56,PosDrive정보!$F$23:$F$56),
IF($G18&gt;0,LOOKUP($G18,PosDrive정보!$D$57:$D$87,PosDrive정보!$F$57:$F$87),0)))</f>
        <v>0</v>
      </c>
      <c r="K18" s="16" t="str">
        <f>IF($E18&gt;0,LOOKUP($E18,PosDrive정보!$D$4:$D$22,PosDrive정보!$H$4:$H$22),
IF($F18&gt;0,LOOKUP($F18,PosDrive정보!$D$23:$D$56,PosDrive정보!$H$23:$H$56),
IF($G18&gt;0,LOOKUP($G18,PosDrive정보!$D$57:$D$87,PosDrive정보!$H$57:$H$87),"")))</f>
        <v/>
      </c>
      <c r="L18" s="17" t="str">
        <f>IF($E18&gt;0,LOOKUP($E18,PosDrive정보!$D$4:$D$22,PosDrive정보!$I$4:$I$22),
IF($F18&gt;0,LOOKUP($F18,PosDrive정보!$D$23:$D$56,PosDrive정보!$I$23:$I$56),
IF($G18&gt;0,LOOKUP($G18,PosDrive정보!$D$57:$D$87,PosDrive정보!$I$57:$I$87),"")))</f>
        <v/>
      </c>
      <c r="M18" s="162"/>
      <c r="N18" s="163"/>
      <c r="O18" s="163"/>
      <c r="P18" s="163"/>
      <c r="Q18" s="163"/>
      <c r="R18" s="164"/>
      <c r="S18" s="31" t="str">
        <f t="shared" si="0"/>
        <v/>
      </c>
      <c r="T18" s="164"/>
      <c r="U18" s="165"/>
      <c r="V18" s="411">
        <f t="shared" si="2"/>
        <v>0</v>
      </c>
      <c r="W18" s="411">
        <f t="shared" si="3"/>
        <v>0</v>
      </c>
      <c r="X18" s="275" t="s">
        <v>584</v>
      </c>
      <c r="Z18" s="212"/>
      <c r="AA18" s="218"/>
      <c r="AB18" s="229"/>
      <c r="AC18" s="233"/>
      <c r="AD18" s="233"/>
      <c r="AE18" s="406"/>
      <c r="AF18" s="742">
        <f>'3_운전방안(1)'!I18</f>
        <v>3</v>
      </c>
      <c r="AG18" s="218"/>
      <c r="AH18" s="219"/>
      <c r="AI18" s="225"/>
      <c r="AJ18" s="212"/>
    </row>
    <row r="19" spans="2:36" x14ac:dyDescent="0.4">
      <c r="B19" s="78">
        <v>13</v>
      </c>
      <c r="C19" s="120"/>
      <c r="D19" s="201"/>
      <c r="E19" s="114"/>
      <c r="F19" s="114"/>
      <c r="G19" s="115"/>
      <c r="H19" s="15">
        <f t="shared" si="1"/>
        <v>500</v>
      </c>
      <c r="I19" s="2" t="str">
        <f>IF($E19&gt;0,LOOKUP($E19,PosDrive정보!$D$4:$D$22,PosDrive정보!$E$4:$E$22),
IF($F19&gt;0,LOOKUP($F19,PosDrive정보!$D$23:$D$56,PosDrive정보!$E$23:$E$56),
IF($G19&gt;0,LOOKUP($G19,PosDrive정보!$D$57:$D$87,PosDrive정보!$E$57:$E$87),"")))</f>
        <v/>
      </c>
      <c r="J19" s="17">
        <f>IF($E19&gt;0,LOOKUP($E19,PosDrive정보!$D$4:$D$22,PosDrive정보!$F$4:$F$22),
IF($F19&gt;0,LOOKUP($F19,PosDrive정보!$D$23:$D$56,PosDrive정보!$F$23:$F$56),
IF($G19&gt;0,LOOKUP($G19,PosDrive정보!$D$57:$D$87,PosDrive정보!$F$57:$F$87),0)))</f>
        <v>0</v>
      </c>
      <c r="K19" s="16" t="str">
        <f>IF($E19&gt;0,LOOKUP($E19,PosDrive정보!$D$4:$D$22,PosDrive정보!$H$4:$H$22),
IF($F19&gt;0,LOOKUP($F19,PosDrive정보!$D$23:$D$56,PosDrive정보!$H$23:$H$56),
IF($G19&gt;0,LOOKUP($G19,PosDrive정보!$D$57:$D$87,PosDrive정보!$H$57:$H$87),"")))</f>
        <v/>
      </c>
      <c r="L19" s="17" t="str">
        <f>IF($E19&gt;0,LOOKUP($E19,PosDrive정보!$D$4:$D$22,PosDrive정보!$I$4:$I$22),
IF($F19&gt;0,LOOKUP($F19,PosDrive정보!$D$23:$D$56,PosDrive정보!$I$23:$I$56),
IF($G19&gt;0,LOOKUP($G19,PosDrive정보!$D$57:$D$87,PosDrive정보!$I$57:$I$87),"")))</f>
        <v/>
      </c>
      <c r="M19" s="118"/>
      <c r="N19" s="119"/>
      <c r="O19" s="119"/>
      <c r="P19" s="119"/>
      <c r="Q19" s="119"/>
      <c r="R19" s="121"/>
      <c r="S19" s="31" t="str">
        <f t="shared" si="0"/>
        <v/>
      </c>
      <c r="T19" s="121"/>
      <c r="U19" s="125"/>
      <c r="V19" s="411">
        <f t="shared" si="2"/>
        <v>0</v>
      </c>
      <c r="W19" s="411">
        <f t="shared" si="3"/>
        <v>0</v>
      </c>
      <c r="X19" s="552" t="s">
        <v>584</v>
      </c>
      <c r="Z19" s="213"/>
      <c r="AA19" s="220"/>
      <c r="AB19" s="230"/>
      <c r="AC19" s="234"/>
      <c r="AD19" s="234"/>
      <c r="AE19" s="407"/>
      <c r="AF19" s="742">
        <f>'3_운전방안(1)'!I19</f>
        <v>3</v>
      </c>
      <c r="AG19" s="220"/>
      <c r="AH19" s="221"/>
      <c r="AI19" s="226"/>
      <c r="AJ19" s="213"/>
    </row>
    <row r="20" spans="2:36" x14ac:dyDescent="0.4">
      <c r="B20" s="78">
        <v>14</v>
      </c>
      <c r="C20" s="167"/>
      <c r="D20" s="200"/>
      <c r="E20" s="160"/>
      <c r="F20" s="160"/>
      <c r="G20" s="161"/>
      <c r="H20" s="15">
        <f t="shared" si="1"/>
        <v>500</v>
      </c>
      <c r="I20" s="2" t="str">
        <f>IF($E20&gt;0,LOOKUP($E20,PosDrive정보!$D$4:$D$22,PosDrive정보!$E$4:$E$22),
IF($F20&gt;0,LOOKUP($F20,PosDrive정보!$D$23:$D$56,PosDrive정보!$E$23:$E$56),
IF($G20&gt;0,LOOKUP($G20,PosDrive정보!$D$57:$D$87,PosDrive정보!$E$57:$E$87),"")))</f>
        <v/>
      </c>
      <c r="J20" s="17">
        <f>IF($E20&gt;0,LOOKUP($E20,PosDrive정보!$D$4:$D$22,PosDrive정보!$F$4:$F$22),
IF($F20&gt;0,LOOKUP($F20,PosDrive정보!$D$23:$D$56,PosDrive정보!$F$23:$F$56),
IF($G20&gt;0,LOOKUP($G20,PosDrive정보!$D$57:$D$87,PosDrive정보!$F$57:$F$87),0)))</f>
        <v>0</v>
      </c>
      <c r="K20" s="16" t="str">
        <f>IF($E20&gt;0,LOOKUP($E20,PosDrive정보!$D$4:$D$22,PosDrive정보!$H$4:$H$22),
IF($F20&gt;0,LOOKUP($F20,PosDrive정보!$D$23:$D$56,PosDrive정보!$H$23:$H$56),
IF($G20&gt;0,LOOKUP($G20,PosDrive정보!$D$57:$D$87,PosDrive정보!$H$57:$H$87),"")))</f>
        <v/>
      </c>
      <c r="L20" s="17" t="str">
        <f>IF($E20&gt;0,LOOKUP($E20,PosDrive정보!$D$4:$D$22,PosDrive정보!$I$4:$I$22),
IF($F20&gt;0,LOOKUP($F20,PosDrive정보!$D$23:$D$56,PosDrive정보!$I$23:$I$56),
IF($G20&gt;0,LOOKUP($G20,PosDrive정보!$D$57:$D$87,PosDrive정보!$I$57:$I$87),"")))</f>
        <v/>
      </c>
      <c r="M20" s="162"/>
      <c r="N20" s="163"/>
      <c r="O20" s="163"/>
      <c r="P20" s="163"/>
      <c r="Q20" s="163"/>
      <c r="R20" s="164"/>
      <c r="S20" s="31" t="str">
        <f t="shared" si="0"/>
        <v/>
      </c>
      <c r="T20" s="164"/>
      <c r="U20" s="165"/>
      <c r="V20" s="411">
        <f t="shared" si="2"/>
        <v>0</v>
      </c>
      <c r="W20" s="411">
        <f t="shared" si="3"/>
        <v>0</v>
      </c>
      <c r="X20" s="275" t="s">
        <v>584</v>
      </c>
      <c r="Z20" s="212"/>
      <c r="AA20" s="218"/>
      <c r="AB20" s="229"/>
      <c r="AC20" s="233"/>
      <c r="AD20" s="233"/>
      <c r="AE20" s="406"/>
      <c r="AF20" s="742">
        <f>'3_운전방안(1)'!I20</f>
        <v>3</v>
      </c>
      <c r="AG20" s="218"/>
      <c r="AH20" s="219"/>
      <c r="AI20" s="225"/>
      <c r="AJ20" s="212"/>
    </row>
    <row r="21" spans="2:36" x14ac:dyDescent="0.4">
      <c r="B21" s="78">
        <v>15</v>
      </c>
      <c r="C21" s="120"/>
      <c r="D21" s="201"/>
      <c r="E21" s="114"/>
      <c r="F21" s="114"/>
      <c r="G21" s="115"/>
      <c r="H21" s="15">
        <f t="shared" si="1"/>
        <v>500</v>
      </c>
      <c r="I21" s="2" t="str">
        <f>IF($E21&gt;0,LOOKUP($E21,PosDrive정보!$D$4:$D$22,PosDrive정보!$E$4:$E$22),
IF($F21&gt;0,LOOKUP($F21,PosDrive정보!$D$23:$D$56,PosDrive정보!$E$23:$E$56),
IF($G21&gt;0,LOOKUP($G21,PosDrive정보!$D$57:$D$87,PosDrive정보!$E$57:$E$87),"")))</f>
        <v/>
      </c>
      <c r="J21" s="17">
        <f>IF($E21&gt;0,LOOKUP($E21,PosDrive정보!$D$4:$D$22,PosDrive정보!$F$4:$F$22),
IF($F21&gt;0,LOOKUP($F21,PosDrive정보!$D$23:$D$56,PosDrive정보!$F$23:$F$56),
IF($G21&gt;0,LOOKUP($G21,PosDrive정보!$D$57:$D$87,PosDrive정보!$F$57:$F$87),0)))</f>
        <v>0</v>
      </c>
      <c r="K21" s="16" t="str">
        <f>IF($E21&gt;0,LOOKUP($E21,PosDrive정보!$D$4:$D$22,PosDrive정보!$H$4:$H$22),
IF($F21&gt;0,LOOKUP($F21,PosDrive정보!$D$23:$D$56,PosDrive정보!$H$23:$H$56),
IF($G21&gt;0,LOOKUP($G21,PosDrive정보!$D$57:$D$87,PosDrive정보!$H$57:$H$87),"")))</f>
        <v/>
      </c>
      <c r="L21" s="17" t="str">
        <f>IF($E21&gt;0,LOOKUP($E21,PosDrive정보!$D$4:$D$22,PosDrive정보!$I$4:$I$22),
IF($F21&gt;0,LOOKUP($F21,PosDrive정보!$D$23:$D$56,PosDrive정보!$I$23:$I$56),
IF($G21&gt;0,LOOKUP($G21,PosDrive정보!$D$57:$D$87,PosDrive정보!$I$57:$I$87),"")))</f>
        <v/>
      </c>
      <c r="M21" s="118"/>
      <c r="N21" s="119"/>
      <c r="O21" s="119"/>
      <c r="P21" s="119"/>
      <c r="Q21" s="119"/>
      <c r="R21" s="121"/>
      <c r="S21" s="31" t="str">
        <f t="shared" si="0"/>
        <v/>
      </c>
      <c r="T21" s="121"/>
      <c r="U21" s="125"/>
      <c r="V21" s="411">
        <f t="shared" si="2"/>
        <v>0</v>
      </c>
      <c r="W21" s="411">
        <f t="shared" si="3"/>
        <v>0</v>
      </c>
      <c r="X21" s="552" t="s">
        <v>584</v>
      </c>
      <c r="Z21" s="213"/>
      <c r="AA21" s="220"/>
      <c r="AB21" s="230"/>
      <c r="AC21" s="234"/>
      <c r="AD21" s="234"/>
      <c r="AE21" s="407"/>
      <c r="AF21" s="742">
        <f>'3_운전방안(1)'!I21</f>
        <v>3</v>
      </c>
      <c r="AG21" s="220"/>
      <c r="AH21" s="221"/>
      <c r="AI21" s="226"/>
      <c r="AJ21" s="213"/>
    </row>
    <row r="22" spans="2:36" x14ac:dyDescent="0.4">
      <c r="B22" s="78">
        <v>16</v>
      </c>
      <c r="C22" s="167"/>
      <c r="D22" s="200"/>
      <c r="E22" s="160"/>
      <c r="F22" s="160"/>
      <c r="G22" s="161"/>
      <c r="H22" s="15">
        <f t="shared" si="1"/>
        <v>500</v>
      </c>
      <c r="I22" s="2" t="str">
        <f>IF($E22&gt;0,LOOKUP($E22,PosDrive정보!$D$4:$D$22,PosDrive정보!$E$4:$E$22),
IF($F22&gt;0,LOOKUP($F22,PosDrive정보!$D$23:$D$56,PosDrive정보!$E$23:$E$56),
IF($G22&gt;0,LOOKUP($G22,PosDrive정보!$D$57:$D$87,PosDrive정보!$E$57:$E$87),"")))</f>
        <v/>
      </c>
      <c r="J22" s="17">
        <f>IF($E22&gt;0,LOOKUP($E22,PosDrive정보!$D$4:$D$22,PosDrive정보!$F$4:$F$22),
IF($F22&gt;0,LOOKUP($F22,PosDrive정보!$D$23:$D$56,PosDrive정보!$F$23:$F$56),
IF($G22&gt;0,LOOKUP($G22,PosDrive정보!$D$57:$D$87,PosDrive정보!$F$57:$F$87),0)))</f>
        <v>0</v>
      </c>
      <c r="K22" s="16" t="str">
        <f>IF($E22&gt;0,LOOKUP($E22,PosDrive정보!$D$4:$D$22,PosDrive정보!$H$4:$H$22),
IF($F22&gt;0,LOOKUP($F22,PosDrive정보!$D$23:$D$56,PosDrive정보!$H$23:$H$56),
IF($G22&gt;0,LOOKUP($G22,PosDrive정보!$D$57:$D$87,PosDrive정보!$H$57:$H$87),"")))</f>
        <v/>
      </c>
      <c r="L22" s="17" t="str">
        <f>IF($E22&gt;0,LOOKUP($E22,PosDrive정보!$D$4:$D$22,PosDrive정보!$I$4:$I$22),
IF($F22&gt;0,LOOKUP($F22,PosDrive정보!$D$23:$D$56,PosDrive정보!$I$23:$I$56),
IF($G22&gt;0,LOOKUP($G22,PosDrive정보!$D$57:$D$87,PosDrive정보!$I$57:$I$87),"")))</f>
        <v/>
      </c>
      <c r="M22" s="162"/>
      <c r="N22" s="163"/>
      <c r="O22" s="163"/>
      <c r="P22" s="163"/>
      <c r="Q22" s="163"/>
      <c r="R22" s="164"/>
      <c r="S22" s="31" t="str">
        <f t="shared" si="0"/>
        <v/>
      </c>
      <c r="T22" s="164"/>
      <c r="U22" s="165"/>
      <c r="V22" s="411">
        <f t="shared" si="2"/>
        <v>0</v>
      </c>
      <c r="W22" s="411">
        <f t="shared" si="3"/>
        <v>0</v>
      </c>
      <c r="X22" s="275" t="s">
        <v>584</v>
      </c>
      <c r="Z22" s="212"/>
      <c r="AA22" s="218"/>
      <c r="AB22" s="229"/>
      <c r="AC22" s="233"/>
      <c r="AD22" s="233"/>
      <c r="AE22" s="406"/>
      <c r="AF22" s="742">
        <f>'3_운전방안(1)'!I22</f>
        <v>3</v>
      </c>
      <c r="AG22" s="218"/>
      <c r="AH22" s="219"/>
      <c r="AI22" s="225"/>
      <c r="AJ22" s="212"/>
    </row>
    <row r="23" spans="2:36" x14ac:dyDescent="0.4">
      <c r="B23" s="78">
        <v>17</v>
      </c>
      <c r="C23" s="120"/>
      <c r="D23" s="201"/>
      <c r="E23" s="114"/>
      <c r="F23" s="114"/>
      <c r="G23" s="115"/>
      <c r="H23" s="15">
        <f t="shared" si="1"/>
        <v>500</v>
      </c>
      <c r="I23" s="2" t="str">
        <f>IF($E23&gt;0,LOOKUP($E23,PosDrive정보!$D$4:$D$22,PosDrive정보!$E$4:$E$22),
IF($F23&gt;0,LOOKUP($F23,PosDrive정보!$D$23:$D$56,PosDrive정보!$E$23:$E$56),
IF($G23&gt;0,LOOKUP($G23,PosDrive정보!$D$57:$D$87,PosDrive정보!$E$57:$E$87),"")))</f>
        <v/>
      </c>
      <c r="J23" s="17">
        <f>IF($E23&gt;0,LOOKUP($E23,PosDrive정보!$D$4:$D$22,PosDrive정보!$F$4:$F$22),
IF($F23&gt;0,LOOKUP($F23,PosDrive정보!$D$23:$D$56,PosDrive정보!$F$23:$F$56),
IF($G23&gt;0,LOOKUP($G23,PosDrive정보!$D$57:$D$87,PosDrive정보!$F$57:$F$87),0)))</f>
        <v>0</v>
      </c>
      <c r="K23" s="16" t="str">
        <f>IF($E23&gt;0,LOOKUP($E23,PosDrive정보!$D$4:$D$22,PosDrive정보!$H$4:$H$22),
IF($F23&gt;0,LOOKUP($F23,PosDrive정보!$D$23:$D$56,PosDrive정보!$H$23:$H$56),
IF($G23&gt;0,LOOKUP($G23,PosDrive정보!$D$57:$D$87,PosDrive정보!$H$57:$H$87),"")))</f>
        <v/>
      </c>
      <c r="L23" s="17" t="str">
        <f>IF($E23&gt;0,LOOKUP($E23,PosDrive정보!$D$4:$D$22,PosDrive정보!$I$4:$I$22),
IF($F23&gt;0,LOOKUP($F23,PosDrive정보!$D$23:$D$56,PosDrive정보!$I$23:$I$56),
IF($G23&gt;0,LOOKUP($G23,PosDrive정보!$D$57:$D$87,PosDrive정보!$I$57:$I$87),"")))</f>
        <v/>
      </c>
      <c r="M23" s="118"/>
      <c r="N23" s="119"/>
      <c r="O23" s="119"/>
      <c r="P23" s="119"/>
      <c r="Q23" s="119"/>
      <c r="R23" s="121"/>
      <c r="S23" s="31" t="str">
        <f t="shared" si="0"/>
        <v/>
      </c>
      <c r="T23" s="121"/>
      <c r="U23" s="125"/>
      <c r="V23" s="411">
        <f t="shared" si="2"/>
        <v>0</v>
      </c>
      <c r="W23" s="411">
        <f t="shared" si="3"/>
        <v>0</v>
      </c>
      <c r="X23" s="552" t="s">
        <v>584</v>
      </c>
      <c r="Z23" s="213"/>
      <c r="AA23" s="220"/>
      <c r="AB23" s="230"/>
      <c r="AC23" s="234"/>
      <c r="AD23" s="234"/>
      <c r="AE23" s="407"/>
      <c r="AF23" s="742">
        <f>'3_운전방안(1)'!I23</f>
        <v>3</v>
      </c>
      <c r="AG23" s="220"/>
      <c r="AH23" s="221"/>
      <c r="AI23" s="226"/>
      <c r="AJ23" s="213"/>
    </row>
    <row r="24" spans="2:36" x14ac:dyDescent="0.4">
      <c r="B24" s="78">
        <v>18</v>
      </c>
      <c r="C24" s="167"/>
      <c r="D24" s="200"/>
      <c r="E24" s="160"/>
      <c r="F24" s="160"/>
      <c r="G24" s="161"/>
      <c r="H24" s="15">
        <f t="shared" si="1"/>
        <v>500</v>
      </c>
      <c r="I24" s="2" t="str">
        <f>IF($E24&gt;0,LOOKUP($E24,PosDrive정보!$D$4:$D$22,PosDrive정보!$E$4:$E$22),
IF($F24&gt;0,LOOKUP($F24,PosDrive정보!$D$23:$D$56,PosDrive정보!$E$23:$E$56),
IF($G24&gt;0,LOOKUP($G24,PosDrive정보!$D$57:$D$87,PosDrive정보!$E$57:$E$87),"")))</f>
        <v/>
      </c>
      <c r="J24" s="17">
        <f>IF($E24&gt;0,LOOKUP($E24,PosDrive정보!$D$4:$D$22,PosDrive정보!$F$4:$F$22),
IF($F24&gt;0,LOOKUP($F24,PosDrive정보!$D$23:$D$56,PosDrive정보!$F$23:$F$56),
IF($G24&gt;0,LOOKUP($G24,PosDrive정보!$D$57:$D$87,PosDrive정보!$F$57:$F$87),0)))</f>
        <v>0</v>
      </c>
      <c r="K24" s="16" t="str">
        <f>IF($E24&gt;0,LOOKUP($E24,PosDrive정보!$D$4:$D$22,PosDrive정보!$H$4:$H$22),
IF($F24&gt;0,LOOKUP($F24,PosDrive정보!$D$23:$D$56,PosDrive정보!$H$23:$H$56),
IF($G24&gt;0,LOOKUP($G24,PosDrive정보!$D$57:$D$87,PosDrive정보!$H$57:$H$87),"")))</f>
        <v/>
      </c>
      <c r="L24" s="17" t="str">
        <f>IF($E24&gt;0,LOOKUP($E24,PosDrive정보!$D$4:$D$22,PosDrive정보!$I$4:$I$22),
IF($F24&gt;0,LOOKUP($F24,PosDrive정보!$D$23:$D$56,PosDrive정보!$I$23:$I$56),
IF($G24&gt;0,LOOKUP($G24,PosDrive정보!$D$57:$D$87,PosDrive정보!$I$57:$I$87),"")))</f>
        <v/>
      </c>
      <c r="M24" s="162"/>
      <c r="N24" s="163"/>
      <c r="O24" s="163"/>
      <c r="P24" s="163"/>
      <c r="Q24" s="163"/>
      <c r="R24" s="164"/>
      <c r="S24" s="31" t="str">
        <f t="shared" si="0"/>
        <v/>
      </c>
      <c r="T24" s="164"/>
      <c r="U24" s="165"/>
      <c r="V24" s="411">
        <f t="shared" si="2"/>
        <v>0</v>
      </c>
      <c r="W24" s="411">
        <f t="shared" si="3"/>
        <v>0</v>
      </c>
      <c r="X24" s="275" t="s">
        <v>584</v>
      </c>
      <c r="Z24" s="212"/>
      <c r="AA24" s="218"/>
      <c r="AB24" s="229"/>
      <c r="AC24" s="233"/>
      <c r="AD24" s="233"/>
      <c r="AE24" s="406"/>
      <c r="AF24" s="742">
        <f>'3_운전방안(1)'!I24</f>
        <v>3</v>
      </c>
      <c r="AG24" s="218"/>
      <c r="AH24" s="219"/>
      <c r="AI24" s="225"/>
      <c r="AJ24" s="212"/>
    </row>
    <row r="25" spans="2:36" x14ac:dyDescent="0.4">
      <c r="B25" s="78">
        <v>19</v>
      </c>
      <c r="C25" s="120"/>
      <c r="D25" s="201"/>
      <c r="E25" s="114"/>
      <c r="F25" s="114"/>
      <c r="G25" s="115"/>
      <c r="H25" s="15">
        <f t="shared" si="1"/>
        <v>500</v>
      </c>
      <c r="I25" s="2" t="str">
        <f>IF($E25&gt;0,LOOKUP($E25,PosDrive정보!$D$4:$D$22,PosDrive정보!$E$4:$E$22),
IF($F25&gt;0,LOOKUP($F25,PosDrive정보!$D$23:$D$56,PosDrive정보!$E$23:$E$56),
IF($G25&gt;0,LOOKUP($G25,PosDrive정보!$D$57:$D$87,PosDrive정보!$E$57:$E$87),"")))</f>
        <v/>
      </c>
      <c r="J25" s="17">
        <f>IF($E25&gt;0,LOOKUP($E25,PosDrive정보!$D$4:$D$22,PosDrive정보!$F$4:$F$22),
IF($F25&gt;0,LOOKUP($F25,PosDrive정보!$D$23:$D$56,PosDrive정보!$F$23:$F$56),
IF($G25&gt;0,LOOKUP($G25,PosDrive정보!$D$57:$D$87,PosDrive정보!$F$57:$F$87),0)))</f>
        <v>0</v>
      </c>
      <c r="K25" s="16" t="str">
        <f>IF($E25&gt;0,LOOKUP($E25,PosDrive정보!$D$4:$D$22,PosDrive정보!$H$4:$H$22),
IF($F25&gt;0,LOOKUP($F25,PosDrive정보!$D$23:$D$56,PosDrive정보!$H$23:$H$56),
IF($G25&gt;0,LOOKUP($G25,PosDrive정보!$D$57:$D$87,PosDrive정보!$H$57:$H$87),"")))</f>
        <v/>
      </c>
      <c r="L25" s="17" t="str">
        <f>IF($E25&gt;0,LOOKUP($E25,PosDrive정보!$D$4:$D$22,PosDrive정보!$I$4:$I$22),
IF($F25&gt;0,LOOKUP($F25,PosDrive정보!$D$23:$D$56,PosDrive정보!$I$23:$I$56),
IF($G25&gt;0,LOOKUP($G25,PosDrive정보!$D$57:$D$87,PosDrive정보!$I$57:$I$87),"")))</f>
        <v/>
      </c>
      <c r="M25" s="118"/>
      <c r="N25" s="119"/>
      <c r="O25" s="119"/>
      <c r="P25" s="119"/>
      <c r="Q25" s="119"/>
      <c r="R25" s="121"/>
      <c r="S25" s="31" t="str">
        <f t="shared" si="0"/>
        <v/>
      </c>
      <c r="T25" s="121"/>
      <c r="U25" s="125"/>
      <c r="V25" s="411">
        <f t="shared" si="2"/>
        <v>0</v>
      </c>
      <c r="W25" s="411">
        <f t="shared" si="3"/>
        <v>0</v>
      </c>
      <c r="X25" s="552" t="s">
        <v>584</v>
      </c>
      <c r="Z25" s="213"/>
      <c r="AA25" s="220"/>
      <c r="AB25" s="230"/>
      <c r="AC25" s="234"/>
      <c r="AD25" s="234"/>
      <c r="AE25" s="407"/>
      <c r="AF25" s="742">
        <f>'3_운전방안(1)'!I25</f>
        <v>3</v>
      </c>
      <c r="AG25" s="220"/>
      <c r="AH25" s="221"/>
      <c r="AI25" s="226"/>
      <c r="AJ25" s="213"/>
    </row>
    <row r="26" spans="2:36" x14ac:dyDescent="0.4">
      <c r="B26" s="78">
        <v>20</v>
      </c>
      <c r="C26" s="167"/>
      <c r="D26" s="200"/>
      <c r="E26" s="160"/>
      <c r="F26" s="160"/>
      <c r="G26" s="161"/>
      <c r="H26" s="15">
        <f t="shared" si="1"/>
        <v>500</v>
      </c>
      <c r="I26" s="2" t="str">
        <f>IF($E26&gt;0,LOOKUP($E26,PosDrive정보!$D$4:$D$22,PosDrive정보!$E$4:$E$22),
IF($F26&gt;0,LOOKUP($F26,PosDrive정보!$D$23:$D$56,PosDrive정보!$E$23:$E$56),
IF($G26&gt;0,LOOKUP($G26,PosDrive정보!$D$57:$D$87,PosDrive정보!$E$57:$E$87),"")))</f>
        <v/>
      </c>
      <c r="J26" s="17">
        <f>IF($E26&gt;0,LOOKUP($E26,PosDrive정보!$D$4:$D$22,PosDrive정보!$F$4:$F$22),
IF($F26&gt;0,LOOKUP($F26,PosDrive정보!$D$23:$D$56,PosDrive정보!$F$23:$F$56),
IF($G26&gt;0,LOOKUP($G26,PosDrive정보!$D$57:$D$87,PosDrive정보!$F$57:$F$87),0)))</f>
        <v>0</v>
      </c>
      <c r="K26" s="16" t="str">
        <f>IF($E26&gt;0,LOOKUP($E26,PosDrive정보!$D$4:$D$22,PosDrive정보!$H$4:$H$22),
IF($F26&gt;0,LOOKUP($F26,PosDrive정보!$D$23:$D$56,PosDrive정보!$H$23:$H$56),
IF($G26&gt;0,LOOKUP($G26,PosDrive정보!$D$57:$D$87,PosDrive정보!$H$57:$H$87),"")))</f>
        <v/>
      </c>
      <c r="L26" s="17" t="str">
        <f>IF($E26&gt;0,LOOKUP($E26,PosDrive정보!$D$4:$D$22,PosDrive정보!$I$4:$I$22),
IF($F26&gt;0,LOOKUP($F26,PosDrive정보!$D$23:$D$56,PosDrive정보!$I$23:$I$56),
IF($G26&gt;0,LOOKUP($G26,PosDrive정보!$D$57:$D$87,PosDrive정보!$I$57:$I$87),"")))</f>
        <v/>
      </c>
      <c r="M26" s="162"/>
      <c r="N26" s="163"/>
      <c r="O26" s="163"/>
      <c r="P26" s="163"/>
      <c r="Q26" s="163"/>
      <c r="R26" s="164"/>
      <c r="S26" s="31" t="str">
        <f t="shared" si="0"/>
        <v/>
      </c>
      <c r="T26" s="164"/>
      <c r="U26" s="165"/>
      <c r="V26" s="411">
        <f t="shared" si="2"/>
        <v>0</v>
      </c>
      <c r="W26" s="411">
        <f t="shared" si="3"/>
        <v>0</v>
      </c>
      <c r="X26" s="275" t="s">
        <v>584</v>
      </c>
      <c r="Z26" s="212"/>
      <c r="AA26" s="218"/>
      <c r="AB26" s="229"/>
      <c r="AC26" s="233"/>
      <c r="AD26" s="233"/>
      <c r="AE26" s="406"/>
      <c r="AF26" s="742">
        <f>'3_운전방안(1)'!I26</f>
        <v>3</v>
      </c>
      <c r="AG26" s="218"/>
      <c r="AH26" s="219"/>
      <c r="AI26" s="225"/>
      <c r="AJ26" s="212"/>
    </row>
    <row r="27" spans="2:36" x14ac:dyDescent="0.4">
      <c r="B27" s="78">
        <v>21</v>
      </c>
      <c r="C27" s="120"/>
      <c r="D27" s="201"/>
      <c r="E27" s="114"/>
      <c r="F27" s="114"/>
      <c r="G27" s="115"/>
      <c r="H27" s="15">
        <f t="shared" si="1"/>
        <v>500</v>
      </c>
      <c r="I27" s="2" t="str">
        <f>IF($E27&gt;0,LOOKUP($E27,PosDrive정보!$D$4:$D$22,PosDrive정보!$E$4:$E$22),
IF($F27&gt;0,LOOKUP($F27,PosDrive정보!$D$23:$D$56,PosDrive정보!$E$23:$E$56),
IF($G27&gt;0,LOOKUP($G27,PosDrive정보!$D$57:$D$87,PosDrive정보!$E$57:$E$87),"")))</f>
        <v/>
      </c>
      <c r="J27" s="17">
        <f>IF($E27&gt;0,LOOKUP($E27,PosDrive정보!$D$4:$D$22,PosDrive정보!$F$4:$F$22),
IF($F27&gt;0,LOOKUP($F27,PosDrive정보!$D$23:$D$56,PosDrive정보!$F$23:$F$56),
IF($G27&gt;0,LOOKUP($G27,PosDrive정보!$D$57:$D$87,PosDrive정보!$F$57:$F$87),0)))</f>
        <v>0</v>
      </c>
      <c r="K27" s="16" t="str">
        <f>IF($E27&gt;0,LOOKUP($E27,PosDrive정보!$D$4:$D$22,PosDrive정보!$H$4:$H$22),
IF($F27&gt;0,LOOKUP($F27,PosDrive정보!$D$23:$D$56,PosDrive정보!$H$23:$H$56),
IF($G27&gt;0,LOOKUP($G27,PosDrive정보!$D$57:$D$87,PosDrive정보!$H$57:$H$87),"")))</f>
        <v/>
      </c>
      <c r="L27" s="17" t="str">
        <f>IF($E27&gt;0,LOOKUP($E27,PosDrive정보!$D$4:$D$22,PosDrive정보!$I$4:$I$22),
IF($F27&gt;0,LOOKUP($F27,PosDrive정보!$D$23:$D$56,PosDrive정보!$I$23:$I$56),
IF($G27&gt;0,LOOKUP($G27,PosDrive정보!$D$57:$D$87,PosDrive정보!$I$57:$I$87),"")))</f>
        <v/>
      </c>
      <c r="M27" s="118"/>
      <c r="N27" s="119"/>
      <c r="O27" s="119"/>
      <c r="P27" s="119"/>
      <c r="Q27" s="119"/>
      <c r="R27" s="121"/>
      <c r="S27" s="31" t="str">
        <f t="shared" si="0"/>
        <v/>
      </c>
      <c r="T27" s="121"/>
      <c r="U27" s="125"/>
      <c r="V27" s="411">
        <f t="shared" si="2"/>
        <v>0</v>
      </c>
      <c r="W27" s="411">
        <f t="shared" si="3"/>
        <v>0</v>
      </c>
      <c r="X27" s="552" t="s">
        <v>584</v>
      </c>
      <c r="Z27" s="213"/>
      <c r="AA27" s="220"/>
      <c r="AB27" s="230"/>
      <c r="AC27" s="234"/>
      <c r="AD27" s="234"/>
      <c r="AE27" s="407"/>
      <c r="AF27" s="742">
        <f>'3_운전방안(1)'!I27</f>
        <v>3</v>
      </c>
      <c r="AG27" s="220"/>
      <c r="AH27" s="221"/>
      <c r="AI27" s="226"/>
      <c r="AJ27" s="213"/>
    </row>
    <row r="28" spans="2:36" x14ac:dyDescent="0.4">
      <c r="B28" s="78">
        <v>22</v>
      </c>
      <c r="C28" s="167"/>
      <c r="D28" s="200"/>
      <c r="E28" s="160"/>
      <c r="F28" s="160"/>
      <c r="G28" s="161"/>
      <c r="H28" s="15">
        <f t="shared" si="1"/>
        <v>500</v>
      </c>
      <c r="I28" s="2" t="str">
        <f>IF($E28&gt;0,LOOKUP($E28,PosDrive정보!$D$4:$D$22,PosDrive정보!$E$4:$E$22),
IF($F28&gt;0,LOOKUP($F28,PosDrive정보!$D$23:$D$56,PosDrive정보!$E$23:$E$56),
IF($G28&gt;0,LOOKUP($G28,PosDrive정보!$D$57:$D$87,PosDrive정보!$E$57:$E$87),"")))</f>
        <v/>
      </c>
      <c r="J28" s="17">
        <f>IF($E28&gt;0,LOOKUP($E28,PosDrive정보!$D$4:$D$22,PosDrive정보!$F$4:$F$22),
IF($F28&gt;0,LOOKUP($F28,PosDrive정보!$D$23:$D$56,PosDrive정보!$F$23:$F$56),
IF($G28&gt;0,LOOKUP($G28,PosDrive정보!$D$57:$D$87,PosDrive정보!$F$57:$F$87),0)))</f>
        <v>0</v>
      </c>
      <c r="K28" s="16" t="str">
        <f>IF($E28&gt;0,LOOKUP($E28,PosDrive정보!$D$4:$D$22,PosDrive정보!$H$4:$H$22),
IF($F28&gt;0,LOOKUP($F28,PosDrive정보!$D$23:$D$56,PosDrive정보!$H$23:$H$56),
IF($G28&gt;0,LOOKUP($G28,PosDrive정보!$D$57:$D$87,PosDrive정보!$H$57:$H$87),"")))</f>
        <v/>
      </c>
      <c r="L28" s="17" t="str">
        <f>IF($E28&gt;0,LOOKUP($E28,PosDrive정보!$D$4:$D$22,PosDrive정보!$I$4:$I$22),
IF($F28&gt;0,LOOKUP($F28,PosDrive정보!$D$23:$D$56,PosDrive정보!$I$23:$I$56),
IF($G28&gt;0,LOOKUP($G28,PosDrive정보!$D$57:$D$87,PosDrive정보!$I$57:$I$87),"")))</f>
        <v/>
      </c>
      <c r="M28" s="162"/>
      <c r="N28" s="163"/>
      <c r="O28" s="163"/>
      <c r="P28" s="163"/>
      <c r="Q28" s="163"/>
      <c r="R28" s="164"/>
      <c r="S28" s="31" t="str">
        <f t="shared" si="0"/>
        <v/>
      </c>
      <c r="T28" s="164"/>
      <c r="U28" s="165"/>
      <c r="V28" s="411">
        <f t="shared" si="2"/>
        <v>0</v>
      </c>
      <c r="W28" s="411">
        <f t="shared" si="3"/>
        <v>0</v>
      </c>
      <c r="X28" s="275" t="s">
        <v>584</v>
      </c>
      <c r="Z28" s="212"/>
      <c r="AA28" s="218"/>
      <c r="AB28" s="229"/>
      <c r="AC28" s="233"/>
      <c r="AD28" s="233"/>
      <c r="AE28" s="406"/>
      <c r="AF28" s="742">
        <f>'3_운전방안(1)'!I28</f>
        <v>3</v>
      </c>
      <c r="AG28" s="218"/>
      <c r="AH28" s="219"/>
      <c r="AI28" s="225"/>
      <c r="AJ28" s="212"/>
    </row>
    <row r="29" spans="2:36" x14ac:dyDescent="0.4">
      <c r="B29" s="78">
        <v>23</v>
      </c>
      <c r="C29" s="120"/>
      <c r="D29" s="201"/>
      <c r="E29" s="114"/>
      <c r="F29" s="114"/>
      <c r="G29" s="115"/>
      <c r="H29" s="15">
        <f t="shared" si="1"/>
        <v>500</v>
      </c>
      <c r="I29" s="2" t="str">
        <f>IF($E29&gt;0,LOOKUP($E29,PosDrive정보!$D$4:$D$22,PosDrive정보!$E$4:$E$22),
IF($F29&gt;0,LOOKUP($F29,PosDrive정보!$D$23:$D$56,PosDrive정보!$E$23:$E$56),
IF($G29&gt;0,LOOKUP($G29,PosDrive정보!$D$57:$D$87,PosDrive정보!$E$57:$E$87),"")))</f>
        <v/>
      </c>
      <c r="J29" s="17">
        <f>IF($E29&gt;0,LOOKUP($E29,PosDrive정보!$D$4:$D$22,PosDrive정보!$F$4:$F$22),
IF($F29&gt;0,LOOKUP($F29,PosDrive정보!$D$23:$D$56,PosDrive정보!$F$23:$F$56),
IF($G29&gt;0,LOOKUP($G29,PosDrive정보!$D$57:$D$87,PosDrive정보!$F$57:$F$87),0)))</f>
        <v>0</v>
      </c>
      <c r="K29" s="16" t="str">
        <f>IF($E29&gt;0,LOOKUP($E29,PosDrive정보!$D$4:$D$22,PosDrive정보!$H$4:$H$22),
IF($F29&gt;0,LOOKUP($F29,PosDrive정보!$D$23:$D$56,PosDrive정보!$H$23:$H$56),
IF($G29&gt;0,LOOKUP($G29,PosDrive정보!$D$57:$D$87,PosDrive정보!$H$57:$H$87),"")))</f>
        <v/>
      </c>
      <c r="L29" s="17" t="str">
        <f>IF($E29&gt;0,LOOKUP($E29,PosDrive정보!$D$4:$D$22,PosDrive정보!$I$4:$I$22),
IF($F29&gt;0,LOOKUP($F29,PosDrive정보!$D$23:$D$56,PosDrive정보!$I$23:$I$56),
IF($G29&gt;0,LOOKUP($G29,PosDrive정보!$D$57:$D$87,PosDrive정보!$I$57:$I$87),"")))</f>
        <v/>
      </c>
      <c r="M29" s="118"/>
      <c r="N29" s="119"/>
      <c r="O29" s="119"/>
      <c r="P29" s="119"/>
      <c r="Q29" s="119"/>
      <c r="R29" s="121"/>
      <c r="S29" s="31" t="str">
        <f t="shared" si="0"/>
        <v/>
      </c>
      <c r="T29" s="121"/>
      <c r="U29" s="125"/>
      <c r="V29" s="411">
        <f t="shared" si="2"/>
        <v>0</v>
      </c>
      <c r="W29" s="411">
        <f t="shared" si="3"/>
        <v>0</v>
      </c>
      <c r="X29" s="552" t="s">
        <v>584</v>
      </c>
      <c r="Z29" s="213"/>
      <c r="AA29" s="220"/>
      <c r="AB29" s="230"/>
      <c r="AC29" s="234"/>
      <c r="AD29" s="234"/>
      <c r="AE29" s="407"/>
      <c r="AF29" s="742">
        <f>'3_운전방안(1)'!I29</f>
        <v>3</v>
      </c>
      <c r="AG29" s="220"/>
      <c r="AH29" s="221"/>
      <c r="AI29" s="226"/>
      <c r="AJ29" s="213"/>
    </row>
    <row r="30" spans="2:36" x14ac:dyDescent="0.4">
      <c r="B30" s="78">
        <v>24</v>
      </c>
      <c r="C30" s="167"/>
      <c r="D30" s="200"/>
      <c r="E30" s="160"/>
      <c r="F30" s="160"/>
      <c r="G30" s="161"/>
      <c r="H30" s="15">
        <f t="shared" si="1"/>
        <v>500</v>
      </c>
      <c r="I30" s="2" t="str">
        <f>IF($E30&gt;0,LOOKUP($E30,PosDrive정보!$D$4:$D$22,PosDrive정보!$E$4:$E$22),
IF($F30&gt;0,LOOKUP($F30,PosDrive정보!$D$23:$D$56,PosDrive정보!$E$23:$E$56),
IF($G30&gt;0,LOOKUP($G30,PosDrive정보!$D$57:$D$87,PosDrive정보!$E$57:$E$87),"")))</f>
        <v/>
      </c>
      <c r="J30" s="17">
        <f>IF($E30&gt;0,LOOKUP($E30,PosDrive정보!$D$4:$D$22,PosDrive정보!$F$4:$F$22),
IF($F30&gt;0,LOOKUP($F30,PosDrive정보!$D$23:$D$56,PosDrive정보!$F$23:$F$56),
IF($G30&gt;0,LOOKUP($G30,PosDrive정보!$D$57:$D$87,PosDrive정보!$F$57:$F$87),0)))</f>
        <v>0</v>
      </c>
      <c r="K30" s="16" t="str">
        <f>IF($E30&gt;0,LOOKUP($E30,PosDrive정보!$D$4:$D$22,PosDrive정보!$H$4:$H$22),
IF($F30&gt;0,LOOKUP($F30,PosDrive정보!$D$23:$D$56,PosDrive정보!$H$23:$H$56),
IF($G30&gt;0,LOOKUP($G30,PosDrive정보!$D$57:$D$87,PosDrive정보!$H$57:$H$87),"")))</f>
        <v/>
      </c>
      <c r="L30" s="17" t="str">
        <f>IF($E30&gt;0,LOOKUP($E30,PosDrive정보!$D$4:$D$22,PosDrive정보!$I$4:$I$22),
IF($F30&gt;0,LOOKUP($F30,PosDrive정보!$D$23:$D$56,PosDrive정보!$I$23:$I$56),
IF($G30&gt;0,LOOKUP($G30,PosDrive정보!$D$57:$D$87,PosDrive정보!$I$57:$I$87),"")))</f>
        <v/>
      </c>
      <c r="M30" s="162"/>
      <c r="N30" s="163"/>
      <c r="O30" s="163"/>
      <c r="P30" s="163"/>
      <c r="Q30" s="163"/>
      <c r="R30" s="164"/>
      <c r="S30" s="31" t="str">
        <f t="shared" si="0"/>
        <v/>
      </c>
      <c r="T30" s="164"/>
      <c r="U30" s="165"/>
      <c r="V30" s="411">
        <f t="shared" si="2"/>
        <v>0</v>
      </c>
      <c r="W30" s="411">
        <f t="shared" si="3"/>
        <v>0</v>
      </c>
      <c r="X30" s="275" t="s">
        <v>584</v>
      </c>
      <c r="Z30" s="212"/>
      <c r="AA30" s="218"/>
      <c r="AB30" s="229"/>
      <c r="AC30" s="233"/>
      <c r="AD30" s="233"/>
      <c r="AE30" s="406"/>
      <c r="AF30" s="742">
        <f>'3_운전방안(1)'!I30</f>
        <v>3</v>
      </c>
      <c r="AG30" s="218"/>
      <c r="AH30" s="219"/>
      <c r="AI30" s="225"/>
      <c r="AJ30" s="212"/>
    </row>
    <row r="31" spans="2:36" x14ac:dyDescent="0.4">
      <c r="B31" s="78">
        <v>25</v>
      </c>
      <c r="C31" s="120"/>
      <c r="D31" s="201"/>
      <c r="E31" s="114"/>
      <c r="F31" s="114"/>
      <c r="G31" s="115"/>
      <c r="H31" s="15">
        <f t="shared" si="1"/>
        <v>500</v>
      </c>
      <c r="I31" s="2" t="str">
        <f>IF($E31&gt;0,LOOKUP($E31,PosDrive정보!$D$4:$D$22,PosDrive정보!$E$4:$E$22),
IF($F31&gt;0,LOOKUP($F31,PosDrive정보!$D$23:$D$56,PosDrive정보!$E$23:$E$56),
IF($G31&gt;0,LOOKUP($G31,PosDrive정보!$D$57:$D$87,PosDrive정보!$E$57:$E$87),"")))</f>
        <v/>
      </c>
      <c r="J31" s="17">
        <f>IF($E31&gt;0,LOOKUP($E31,PosDrive정보!$D$4:$D$22,PosDrive정보!$F$4:$F$22),
IF($F31&gt;0,LOOKUP($F31,PosDrive정보!$D$23:$D$56,PosDrive정보!$F$23:$F$56),
IF($G31&gt;0,LOOKUP($G31,PosDrive정보!$D$57:$D$87,PosDrive정보!$F$57:$F$87),0)))</f>
        <v>0</v>
      </c>
      <c r="K31" s="16" t="str">
        <f>IF($E31&gt;0,LOOKUP($E31,PosDrive정보!$D$4:$D$22,PosDrive정보!$H$4:$H$22),
IF($F31&gt;0,LOOKUP($F31,PosDrive정보!$D$23:$D$56,PosDrive정보!$H$23:$H$56),
IF($G31&gt;0,LOOKUP($G31,PosDrive정보!$D$57:$D$87,PosDrive정보!$H$57:$H$87),"")))</f>
        <v/>
      </c>
      <c r="L31" s="17" t="str">
        <f>IF($E31&gt;0,LOOKUP($E31,PosDrive정보!$D$4:$D$22,PosDrive정보!$I$4:$I$22),
IF($F31&gt;0,LOOKUP($F31,PosDrive정보!$D$23:$D$56,PosDrive정보!$I$23:$I$56),
IF($G31&gt;0,LOOKUP($G31,PosDrive정보!$D$57:$D$87,PosDrive정보!$I$57:$I$87),"")))</f>
        <v/>
      </c>
      <c r="M31" s="118"/>
      <c r="N31" s="119"/>
      <c r="O31" s="119"/>
      <c r="P31" s="119"/>
      <c r="Q31" s="119"/>
      <c r="R31" s="121"/>
      <c r="S31" s="31" t="str">
        <f t="shared" si="0"/>
        <v/>
      </c>
      <c r="T31" s="121"/>
      <c r="U31" s="125"/>
      <c r="V31" s="411">
        <f t="shared" si="2"/>
        <v>0</v>
      </c>
      <c r="W31" s="411">
        <f t="shared" si="3"/>
        <v>0</v>
      </c>
      <c r="X31" s="552" t="s">
        <v>584</v>
      </c>
      <c r="Z31" s="213"/>
      <c r="AA31" s="220"/>
      <c r="AB31" s="230"/>
      <c r="AC31" s="234"/>
      <c r="AD31" s="234"/>
      <c r="AE31" s="407"/>
      <c r="AF31" s="742">
        <f>'3_운전방안(1)'!I31</f>
        <v>3</v>
      </c>
      <c r="AG31" s="220"/>
      <c r="AH31" s="221"/>
      <c r="AI31" s="226"/>
      <c r="AJ31" s="213"/>
    </row>
    <row r="32" spans="2:36" x14ac:dyDescent="0.4">
      <c r="B32" s="78">
        <v>26</v>
      </c>
      <c r="C32" s="167"/>
      <c r="D32" s="200"/>
      <c r="E32" s="160"/>
      <c r="F32" s="160"/>
      <c r="G32" s="161"/>
      <c r="H32" s="15">
        <f t="shared" si="1"/>
        <v>500</v>
      </c>
      <c r="I32" s="2" t="str">
        <f>IF($E32&gt;0,LOOKUP($E32,PosDrive정보!$D$4:$D$22,PosDrive정보!$E$4:$E$22),
IF($F32&gt;0,LOOKUP($F32,PosDrive정보!$D$23:$D$56,PosDrive정보!$E$23:$E$56),
IF($G32&gt;0,LOOKUP($G32,PosDrive정보!$D$57:$D$87,PosDrive정보!$E$57:$E$87),"")))</f>
        <v/>
      </c>
      <c r="J32" s="17">
        <f>IF($E32&gt;0,LOOKUP($E32,PosDrive정보!$D$4:$D$22,PosDrive정보!$F$4:$F$22),
IF($F32&gt;0,LOOKUP($F32,PosDrive정보!$D$23:$D$56,PosDrive정보!$F$23:$F$56),
IF($G32&gt;0,LOOKUP($G32,PosDrive정보!$D$57:$D$87,PosDrive정보!$F$57:$F$87),0)))</f>
        <v>0</v>
      </c>
      <c r="K32" s="16" t="str">
        <f>IF($E32&gt;0,LOOKUP($E32,PosDrive정보!$D$4:$D$22,PosDrive정보!$H$4:$H$22),
IF($F32&gt;0,LOOKUP($F32,PosDrive정보!$D$23:$D$56,PosDrive정보!$H$23:$H$56),
IF($G32&gt;0,LOOKUP($G32,PosDrive정보!$D$57:$D$87,PosDrive정보!$H$57:$H$87),"")))</f>
        <v/>
      </c>
      <c r="L32" s="17" t="str">
        <f>IF($E32&gt;0,LOOKUP($E32,PosDrive정보!$D$4:$D$22,PosDrive정보!$I$4:$I$22),
IF($F32&gt;0,LOOKUP($F32,PosDrive정보!$D$23:$D$56,PosDrive정보!$I$23:$I$56),
IF($G32&gt;0,LOOKUP($G32,PosDrive정보!$D$57:$D$87,PosDrive정보!$I$57:$I$87),"")))</f>
        <v/>
      </c>
      <c r="M32" s="162"/>
      <c r="N32" s="163"/>
      <c r="O32" s="163"/>
      <c r="P32" s="163"/>
      <c r="Q32" s="163"/>
      <c r="R32" s="164"/>
      <c r="S32" s="31" t="str">
        <f t="shared" si="0"/>
        <v/>
      </c>
      <c r="T32" s="164"/>
      <c r="U32" s="165"/>
      <c r="V32" s="411">
        <f t="shared" si="2"/>
        <v>0</v>
      </c>
      <c r="W32" s="411">
        <f t="shared" si="3"/>
        <v>0</v>
      </c>
      <c r="X32" s="275" t="s">
        <v>584</v>
      </c>
      <c r="Z32" s="212"/>
      <c r="AA32" s="218"/>
      <c r="AB32" s="229"/>
      <c r="AC32" s="233"/>
      <c r="AD32" s="233"/>
      <c r="AE32" s="406"/>
      <c r="AF32" s="742">
        <f>'3_운전방안(1)'!I32</f>
        <v>3</v>
      </c>
      <c r="AG32" s="218"/>
      <c r="AH32" s="219"/>
      <c r="AI32" s="225"/>
      <c r="AJ32" s="212"/>
    </row>
    <row r="33" spans="2:36" x14ac:dyDescent="0.4">
      <c r="B33" s="78">
        <v>27</v>
      </c>
      <c r="C33" s="120"/>
      <c r="D33" s="201"/>
      <c r="E33" s="114"/>
      <c r="F33" s="114"/>
      <c r="G33" s="115"/>
      <c r="H33" s="15">
        <f t="shared" si="1"/>
        <v>500</v>
      </c>
      <c r="I33" s="2" t="str">
        <f>IF($E33&gt;0,LOOKUP($E33,PosDrive정보!$D$4:$D$22,PosDrive정보!$E$4:$E$22),
IF($F33&gt;0,LOOKUP($F33,PosDrive정보!$D$23:$D$56,PosDrive정보!$E$23:$E$56),
IF($G33&gt;0,LOOKUP($G33,PosDrive정보!$D$57:$D$87,PosDrive정보!$E$57:$E$87),"")))</f>
        <v/>
      </c>
      <c r="J33" s="17">
        <f>IF($E33&gt;0,LOOKUP($E33,PosDrive정보!$D$4:$D$22,PosDrive정보!$F$4:$F$22),
IF($F33&gt;0,LOOKUP($F33,PosDrive정보!$D$23:$D$56,PosDrive정보!$F$23:$F$56),
IF($G33&gt;0,LOOKUP($G33,PosDrive정보!$D$57:$D$87,PosDrive정보!$F$57:$F$87),0)))</f>
        <v>0</v>
      </c>
      <c r="K33" s="16" t="str">
        <f>IF($E33&gt;0,LOOKUP($E33,PosDrive정보!$D$4:$D$22,PosDrive정보!$H$4:$H$22),
IF($F33&gt;0,LOOKUP($F33,PosDrive정보!$D$23:$D$56,PosDrive정보!$H$23:$H$56),
IF($G33&gt;0,LOOKUP($G33,PosDrive정보!$D$57:$D$87,PosDrive정보!$H$57:$H$87),"")))</f>
        <v/>
      </c>
      <c r="L33" s="17" t="str">
        <f>IF($E33&gt;0,LOOKUP($E33,PosDrive정보!$D$4:$D$22,PosDrive정보!$I$4:$I$22),
IF($F33&gt;0,LOOKUP($F33,PosDrive정보!$D$23:$D$56,PosDrive정보!$I$23:$I$56),
IF($G33&gt;0,LOOKUP($G33,PosDrive정보!$D$57:$D$87,PosDrive정보!$I$57:$I$87),"")))</f>
        <v/>
      </c>
      <c r="M33" s="118"/>
      <c r="N33" s="119"/>
      <c r="O33" s="119"/>
      <c r="P33" s="119"/>
      <c r="Q33" s="119"/>
      <c r="R33" s="121"/>
      <c r="S33" s="31" t="str">
        <f t="shared" si="0"/>
        <v/>
      </c>
      <c r="T33" s="121"/>
      <c r="U33" s="125"/>
      <c r="V33" s="411">
        <f t="shared" si="2"/>
        <v>0</v>
      </c>
      <c r="W33" s="411">
        <f t="shared" si="3"/>
        <v>0</v>
      </c>
      <c r="X33" s="552" t="s">
        <v>584</v>
      </c>
      <c r="Z33" s="213"/>
      <c r="AA33" s="220"/>
      <c r="AB33" s="230"/>
      <c r="AC33" s="234"/>
      <c r="AD33" s="234"/>
      <c r="AE33" s="407"/>
      <c r="AF33" s="742">
        <f>'3_운전방안(1)'!I33</f>
        <v>3</v>
      </c>
      <c r="AG33" s="220"/>
      <c r="AH33" s="221"/>
      <c r="AI33" s="226"/>
      <c r="AJ33" s="213"/>
    </row>
    <row r="34" spans="2:36" x14ac:dyDescent="0.4">
      <c r="B34" s="78">
        <v>28</v>
      </c>
      <c r="C34" s="167"/>
      <c r="D34" s="200"/>
      <c r="E34" s="160"/>
      <c r="F34" s="160"/>
      <c r="G34" s="161"/>
      <c r="H34" s="15">
        <f t="shared" si="1"/>
        <v>500</v>
      </c>
      <c r="I34" s="2" t="str">
        <f>IF($E34&gt;0,LOOKUP($E34,PosDrive정보!$D$4:$D$22,PosDrive정보!$E$4:$E$22),
IF($F34&gt;0,LOOKUP($F34,PosDrive정보!$D$23:$D$56,PosDrive정보!$E$23:$E$56),
IF($G34&gt;0,LOOKUP($G34,PosDrive정보!$D$57:$D$87,PosDrive정보!$E$57:$E$87),"")))</f>
        <v/>
      </c>
      <c r="J34" s="17">
        <f>IF($E34&gt;0,LOOKUP($E34,PosDrive정보!$D$4:$D$22,PosDrive정보!$F$4:$F$22),
IF($F34&gt;0,LOOKUP($F34,PosDrive정보!$D$23:$D$56,PosDrive정보!$F$23:$F$56),
IF($G34&gt;0,LOOKUP($G34,PosDrive정보!$D$57:$D$87,PosDrive정보!$F$57:$F$87),0)))</f>
        <v>0</v>
      </c>
      <c r="K34" s="16" t="str">
        <f>IF($E34&gt;0,LOOKUP($E34,PosDrive정보!$D$4:$D$22,PosDrive정보!$H$4:$H$22),
IF($F34&gt;0,LOOKUP($F34,PosDrive정보!$D$23:$D$56,PosDrive정보!$H$23:$H$56),
IF($G34&gt;0,LOOKUP($G34,PosDrive정보!$D$57:$D$87,PosDrive정보!$H$57:$H$87),"")))</f>
        <v/>
      </c>
      <c r="L34" s="17" t="str">
        <f>IF($E34&gt;0,LOOKUP($E34,PosDrive정보!$D$4:$D$22,PosDrive정보!$I$4:$I$22),
IF($F34&gt;0,LOOKUP($F34,PosDrive정보!$D$23:$D$56,PosDrive정보!$I$23:$I$56),
IF($G34&gt;0,LOOKUP($G34,PosDrive정보!$D$57:$D$87,PosDrive정보!$I$57:$I$87),"")))</f>
        <v/>
      </c>
      <c r="M34" s="162"/>
      <c r="N34" s="163"/>
      <c r="O34" s="163"/>
      <c r="P34" s="163"/>
      <c r="Q34" s="163"/>
      <c r="R34" s="164"/>
      <c r="S34" s="31" t="str">
        <f t="shared" si="0"/>
        <v/>
      </c>
      <c r="T34" s="164"/>
      <c r="U34" s="165"/>
      <c r="V34" s="411">
        <f t="shared" si="2"/>
        <v>0</v>
      </c>
      <c r="W34" s="411">
        <f t="shared" si="3"/>
        <v>0</v>
      </c>
      <c r="X34" s="275" t="s">
        <v>584</v>
      </c>
      <c r="Z34" s="212"/>
      <c r="AA34" s="218"/>
      <c r="AB34" s="229"/>
      <c r="AC34" s="233"/>
      <c r="AD34" s="233"/>
      <c r="AE34" s="406"/>
      <c r="AF34" s="742">
        <f>'3_운전방안(1)'!I34</f>
        <v>3</v>
      </c>
      <c r="AG34" s="218"/>
      <c r="AH34" s="219"/>
      <c r="AI34" s="225"/>
      <c r="AJ34" s="212"/>
    </row>
    <row r="35" spans="2:36" x14ac:dyDescent="0.4">
      <c r="B35" s="78">
        <v>29</v>
      </c>
      <c r="C35" s="120"/>
      <c r="D35" s="201"/>
      <c r="E35" s="114"/>
      <c r="F35" s="114"/>
      <c r="G35" s="115"/>
      <c r="H35" s="15">
        <f t="shared" si="1"/>
        <v>500</v>
      </c>
      <c r="I35" s="2" t="str">
        <f>IF($E35&gt;0,LOOKUP($E35,PosDrive정보!$D$4:$D$22,PosDrive정보!$E$4:$E$22),
IF($F35&gt;0,LOOKUP($F35,PosDrive정보!$D$23:$D$56,PosDrive정보!$E$23:$E$56),
IF($G35&gt;0,LOOKUP($G35,PosDrive정보!$D$57:$D$87,PosDrive정보!$E$57:$E$87),"")))</f>
        <v/>
      </c>
      <c r="J35" s="17">
        <f>IF($E35&gt;0,LOOKUP($E35,PosDrive정보!$D$4:$D$22,PosDrive정보!$F$4:$F$22),
IF($F35&gt;0,LOOKUP($F35,PosDrive정보!$D$23:$D$56,PosDrive정보!$F$23:$F$56),
IF($G35&gt;0,LOOKUP($G35,PosDrive정보!$D$57:$D$87,PosDrive정보!$F$57:$F$87),0)))</f>
        <v>0</v>
      </c>
      <c r="K35" s="16" t="str">
        <f>IF($E35&gt;0,LOOKUP($E35,PosDrive정보!$D$4:$D$22,PosDrive정보!$H$4:$H$22),
IF($F35&gt;0,LOOKUP($F35,PosDrive정보!$D$23:$D$56,PosDrive정보!$H$23:$H$56),
IF($G35&gt;0,LOOKUP($G35,PosDrive정보!$D$57:$D$87,PosDrive정보!$H$57:$H$87),"")))</f>
        <v/>
      </c>
      <c r="L35" s="17" t="str">
        <f>IF($E35&gt;0,LOOKUP($E35,PosDrive정보!$D$4:$D$22,PosDrive정보!$I$4:$I$22),
IF($F35&gt;0,LOOKUP($F35,PosDrive정보!$D$23:$D$56,PosDrive정보!$I$23:$I$56),
IF($G35&gt;0,LOOKUP($G35,PosDrive정보!$D$57:$D$87,PosDrive정보!$I$57:$I$87),"")))</f>
        <v/>
      </c>
      <c r="M35" s="118"/>
      <c r="N35" s="119"/>
      <c r="O35" s="119"/>
      <c r="P35" s="119"/>
      <c r="Q35" s="119"/>
      <c r="R35" s="121"/>
      <c r="S35" s="31" t="str">
        <f t="shared" si="0"/>
        <v/>
      </c>
      <c r="T35" s="121"/>
      <c r="U35" s="125"/>
      <c r="V35" s="411">
        <f t="shared" si="2"/>
        <v>0</v>
      </c>
      <c r="W35" s="411">
        <f t="shared" si="3"/>
        <v>0</v>
      </c>
      <c r="X35" s="552" t="s">
        <v>584</v>
      </c>
      <c r="Z35" s="213"/>
      <c r="AA35" s="220"/>
      <c r="AB35" s="230"/>
      <c r="AC35" s="234"/>
      <c r="AD35" s="234"/>
      <c r="AE35" s="407"/>
      <c r="AF35" s="742">
        <f>'3_운전방안(1)'!I35</f>
        <v>3</v>
      </c>
      <c r="AG35" s="220"/>
      <c r="AH35" s="221"/>
      <c r="AI35" s="226"/>
      <c r="AJ35" s="213"/>
    </row>
    <row r="36" spans="2:36" x14ac:dyDescent="0.4">
      <c r="B36" s="78">
        <v>30</v>
      </c>
      <c r="C36" s="167"/>
      <c r="D36" s="200"/>
      <c r="E36" s="160"/>
      <c r="F36" s="160"/>
      <c r="G36" s="161"/>
      <c r="H36" s="15">
        <f t="shared" si="1"/>
        <v>500</v>
      </c>
      <c r="I36" s="2" t="str">
        <f>IF($E36&gt;0,LOOKUP($E36,PosDrive정보!$D$4:$D$22,PosDrive정보!$E$4:$E$22),
IF($F36&gt;0,LOOKUP($F36,PosDrive정보!$D$23:$D$56,PosDrive정보!$E$23:$E$56),
IF($G36&gt;0,LOOKUP($G36,PosDrive정보!$D$57:$D$87,PosDrive정보!$E$57:$E$87),"")))</f>
        <v/>
      </c>
      <c r="J36" s="17">
        <f>IF($E36&gt;0,LOOKUP($E36,PosDrive정보!$D$4:$D$22,PosDrive정보!$F$4:$F$22),
IF($F36&gt;0,LOOKUP($F36,PosDrive정보!$D$23:$D$56,PosDrive정보!$F$23:$F$56),
IF($G36&gt;0,LOOKUP($G36,PosDrive정보!$D$57:$D$87,PosDrive정보!$F$57:$F$87),0)))</f>
        <v>0</v>
      </c>
      <c r="K36" s="16" t="str">
        <f>IF($E36&gt;0,LOOKUP($E36,PosDrive정보!$D$4:$D$22,PosDrive정보!$H$4:$H$22),
IF($F36&gt;0,LOOKUP($F36,PosDrive정보!$D$23:$D$56,PosDrive정보!$H$23:$H$56),
IF($G36&gt;0,LOOKUP($G36,PosDrive정보!$D$57:$D$87,PosDrive정보!$H$57:$H$87),"")))</f>
        <v/>
      </c>
      <c r="L36" s="17" t="str">
        <f>IF($E36&gt;0,LOOKUP($E36,PosDrive정보!$D$4:$D$22,PosDrive정보!$I$4:$I$22),
IF($F36&gt;0,LOOKUP($F36,PosDrive정보!$D$23:$D$56,PosDrive정보!$I$23:$I$56),
IF($G36&gt;0,LOOKUP($G36,PosDrive정보!$D$57:$D$87,PosDrive정보!$I$57:$I$87),"")))</f>
        <v/>
      </c>
      <c r="M36" s="162"/>
      <c r="N36" s="163"/>
      <c r="O36" s="163"/>
      <c r="P36" s="163"/>
      <c r="Q36" s="163"/>
      <c r="R36" s="164"/>
      <c r="S36" s="31" t="str">
        <f t="shared" si="0"/>
        <v/>
      </c>
      <c r="T36" s="164"/>
      <c r="U36" s="165"/>
      <c r="V36" s="411">
        <f t="shared" si="2"/>
        <v>0</v>
      </c>
      <c r="W36" s="411">
        <f t="shared" si="3"/>
        <v>0</v>
      </c>
      <c r="X36" s="275" t="s">
        <v>584</v>
      </c>
      <c r="Z36" s="212"/>
      <c r="AA36" s="218"/>
      <c r="AB36" s="229"/>
      <c r="AC36" s="233"/>
      <c r="AD36" s="233"/>
      <c r="AE36" s="406"/>
      <c r="AF36" s="742">
        <f>'3_운전방안(1)'!I36</f>
        <v>3</v>
      </c>
      <c r="AG36" s="218"/>
      <c r="AH36" s="219"/>
      <c r="AI36" s="225"/>
      <c r="AJ36" s="212"/>
    </row>
    <row r="37" spans="2:36" x14ac:dyDescent="0.4">
      <c r="B37" s="78">
        <v>31</v>
      </c>
      <c r="C37" s="120"/>
      <c r="D37" s="201"/>
      <c r="E37" s="114"/>
      <c r="F37" s="114"/>
      <c r="G37" s="115"/>
      <c r="H37" s="15">
        <f t="shared" si="1"/>
        <v>500</v>
      </c>
      <c r="I37" s="2" t="str">
        <f>IF($E37&gt;0,LOOKUP($E37,PosDrive정보!$D$4:$D$22,PosDrive정보!$E$4:$E$22),
IF($F37&gt;0,LOOKUP($F37,PosDrive정보!$D$23:$D$56,PosDrive정보!$E$23:$E$56),
IF($G37&gt;0,LOOKUP($G37,PosDrive정보!$D$57:$D$87,PosDrive정보!$E$57:$E$87),"")))</f>
        <v/>
      </c>
      <c r="J37" s="17">
        <f>IF($E37&gt;0,LOOKUP($E37,PosDrive정보!$D$4:$D$22,PosDrive정보!$F$4:$F$22),
IF($F37&gt;0,LOOKUP($F37,PosDrive정보!$D$23:$D$56,PosDrive정보!$F$23:$F$56),
IF($G37&gt;0,LOOKUP($G37,PosDrive정보!$D$57:$D$87,PosDrive정보!$F$57:$F$87),0)))</f>
        <v>0</v>
      </c>
      <c r="K37" s="16" t="str">
        <f>IF($E37&gt;0,LOOKUP($E37,PosDrive정보!$D$4:$D$22,PosDrive정보!$H$4:$H$22),
IF($F37&gt;0,LOOKUP($F37,PosDrive정보!$D$23:$D$56,PosDrive정보!$H$23:$H$56),
IF($G37&gt;0,LOOKUP($G37,PosDrive정보!$D$57:$D$87,PosDrive정보!$H$57:$H$87),"")))</f>
        <v/>
      </c>
      <c r="L37" s="17" t="str">
        <f>IF($E37&gt;0,LOOKUP($E37,PosDrive정보!$D$4:$D$22,PosDrive정보!$I$4:$I$22),
IF($F37&gt;0,LOOKUP($F37,PosDrive정보!$D$23:$D$56,PosDrive정보!$I$23:$I$56),
IF($G37&gt;0,LOOKUP($G37,PosDrive정보!$D$57:$D$87,PosDrive정보!$I$57:$I$87),"")))</f>
        <v/>
      </c>
      <c r="M37" s="118"/>
      <c r="N37" s="119"/>
      <c r="O37" s="119"/>
      <c r="P37" s="119"/>
      <c r="Q37" s="119"/>
      <c r="R37" s="121"/>
      <c r="S37" s="31" t="str">
        <f t="shared" si="0"/>
        <v/>
      </c>
      <c r="T37" s="121"/>
      <c r="U37" s="125"/>
      <c r="V37" s="411">
        <f t="shared" si="2"/>
        <v>0</v>
      </c>
      <c r="W37" s="411">
        <f t="shared" si="3"/>
        <v>0</v>
      </c>
      <c r="X37" s="552" t="s">
        <v>584</v>
      </c>
      <c r="Z37" s="213"/>
      <c r="AA37" s="220"/>
      <c r="AB37" s="230"/>
      <c r="AC37" s="234"/>
      <c r="AD37" s="234"/>
      <c r="AE37" s="407"/>
      <c r="AF37" s="742">
        <f>'3_운전방안(1)'!I37</f>
        <v>3</v>
      </c>
      <c r="AG37" s="220"/>
      <c r="AH37" s="221"/>
      <c r="AI37" s="226"/>
      <c r="AJ37" s="213"/>
    </row>
    <row r="38" spans="2:36" x14ac:dyDescent="0.4">
      <c r="B38" s="78">
        <v>32</v>
      </c>
      <c r="C38" s="167"/>
      <c r="D38" s="200"/>
      <c r="E38" s="160"/>
      <c r="F38" s="160"/>
      <c r="G38" s="161"/>
      <c r="H38" s="15">
        <f t="shared" si="1"/>
        <v>500</v>
      </c>
      <c r="I38" s="2" t="str">
        <f>IF($E38&gt;0,LOOKUP($E38,PosDrive정보!$D$4:$D$22,PosDrive정보!$E$4:$E$22),
IF($F38&gt;0,LOOKUP($F38,PosDrive정보!$D$23:$D$56,PosDrive정보!$E$23:$E$56),
IF($G38&gt;0,LOOKUP($G38,PosDrive정보!$D$57:$D$87,PosDrive정보!$E$57:$E$87),"")))</f>
        <v/>
      </c>
      <c r="J38" s="17">
        <f>IF($E38&gt;0,LOOKUP($E38,PosDrive정보!$D$4:$D$22,PosDrive정보!$F$4:$F$22),
IF($F38&gt;0,LOOKUP($F38,PosDrive정보!$D$23:$D$56,PosDrive정보!$F$23:$F$56),
IF($G38&gt;0,LOOKUP($G38,PosDrive정보!$D$57:$D$87,PosDrive정보!$F$57:$F$87),0)))</f>
        <v>0</v>
      </c>
      <c r="K38" s="16" t="str">
        <f>IF($E38&gt;0,LOOKUP($E38,PosDrive정보!$D$4:$D$22,PosDrive정보!$H$4:$H$22),
IF($F38&gt;0,LOOKUP($F38,PosDrive정보!$D$23:$D$56,PosDrive정보!$H$23:$H$56),
IF($G38&gt;0,LOOKUP($G38,PosDrive정보!$D$57:$D$87,PosDrive정보!$H$57:$H$87),"")))</f>
        <v/>
      </c>
      <c r="L38" s="17" t="str">
        <f>IF($E38&gt;0,LOOKUP($E38,PosDrive정보!$D$4:$D$22,PosDrive정보!$I$4:$I$22),
IF($F38&gt;0,LOOKUP($F38,PosDrive정보!$D$23:$D$56,PosDrive정보!$I$23:$I$56),
IF($G38&gt;0,LOOKUP($G38,PosDrive정보!$D$57:$D$87,PosDrive정보!$I$57:$I$87),"")))</f>
        <v/>
      </c>
      <c r="M38" s="162"/>
      <c r="N38" s="163"/>
      <c r="O38" s="163"/>
      <c r="P38" s="163"/>
      <c r="Q38" s="163"/>
      <c r="R38" s="164"/>
      <c r="S38" s="31" t="str">
        <f t="shared" si="0"/>
        <v/>
      </c>
      <c r="T38" s="164"/>
      <c r="U38" s="165"/>
      <c r="V38" s="411">
        <f t="shared" si="2"/>
        <v>0</v>
      </c>
      <c r="W38" s="411">
        <f t="shared" si="3"/>
        <v>0</v>
      </c>
      <c r="X38" s="275" t="s">
        <v>584</v>
      </c>
      <c r="Z38" s="212"/>
      <c r="AA38" s="218"/>
      <c r="AB38" s="229"/>
      <c r="AC38" s="233"/>
      <c r="AD38" s="233"/>
      <c r="AE38" s="406"/>
      <c r="AF38" s="742">
        <f>'3_운전방안(1)'!I38</f>
        <v>3</v>
      </c>
      <c r="AG38" s="218"/>
      <c r="AH38" s="219"/>
      <c r="AI38" s="225"/>
      <c r="AJ38" s="212"/>
    </row>
    <row r="39" spans="2:36" x14ac:dyDescent="0.4">
      <c r="B39" s="78">
        <v>33</v>
      </c>
      <c r="C39" s="120"/>
      <c r="D39" s="201"/>
      <c r="E39" s="114"/>
      <c r="F39" s="114"/>
      <c r="G39" s="115"/>
      <c r="H39" s="15">
        <f t="shared" si="1"/>
        <v>500</v>
      </c>
      <c r="I39" s="2" t="str">
        <f>IF($E39&gt;0,LOOKUP($E39,PosDrive정보!$D$4:$D$22,PosDrive정보!$E$4:$E$22),
IF($F39&gt;0,LOOKUP($F39,PosDrive정보!$D$23:$D$56,PosDrive정보!$E$23:$E$56),
IF($G39&gt;0,LOOKUP($G39,PosDrive정보!$D$57:$D$87,PosDrive정보!$E$57:$E$87),"")))</f>
        <v/>
      </c>
      <c r="J39" s="17">
        <f>IF($E39&gt;0,LOOKUP($E39,PosDrive정보!$D$4:$D$22,PosDrive정보!$F$4:$F$22),
IF($F39&gt;0,LOOKUP($F39,PosDrive정보!$D$23:$D$56,PosDrive정보!$F$23:$F$56),
IF($G39&gt;0,LOOKUP($G39,PosDrive정보!$D$57:$D$87,PosDrive정보!$F$57:$F$87),0)))</f>
        <v>0</v>
      </c>
      <c r="K39" s="16" t="str">
        <f>IF($E39&gt;0,LOOKUP($E39,PosDrive정보!$D$4:$D$22,PosDrive정보!$H$4:$H$22),
IF($F39&gt;0,LOOKUP($F39,PosDrive정보!$D$23:$D$56,PosDrive정보!$H$23:$H$56),
IF($G39&gt;0,LOOKUP($G39,PosDrive정보!$D$57:$D$87,PosDrive정보!$H$57:$H$87),"")))</f>
        <v/>
      </c>
      <c r="L39" s="17" t="str">
        <f>IF($E39&gt;0,LOOKUP($E39,PosDrive정보!$D$4:$D$22,PosDrive정보!$I$4:$I$22),
IF($F39&gt;0,LOOKUP($F39,PosDrive정보!$D$23:$D$56,PosDrive정보!$I$23:$I$56),
IF($G39&gt;0,LOOKUP($G39,PosDrive정보!$D$57:$D$87,PosDrive정보!$I$57:$I$87),"")))</f>
        <v/>
      </c>
      <c r="M39" s="118"/>
      <c r="N39" s="119"/>
      <c r="O39" s="119"/>
      <c r="P39" s="119"/>
      <c r="Q39" s="119"/>
      <c r="R39" s="121"/>
      <c r="S39" s="31" t="str">
        <f t="shared" si="0"/>
        <v/>
      </c>
      <c r="T39" s="121"/>
      <c r="U39" s="125"/>
      <c r="V39" s="411">
        <f t="shared" si="2"/>
        <v>0</v>
      </c>
      <c r="W39" s="411">
        <f t="shared" si="3"/>
        <v>0</v>
      </c>
      <c r="X39" s="552" t="s">
        <v>584</v>
      </c>
      <c r="Z39" s="213"/>
      <c r="AA39" s="220"/>
      <c r="AB39" s="230"/>
      <c r="AC39" s="234"/>
      <c r="AD39" s="234"/>
      <c r="AE39" s="407"/>
      <c r="AF39" s="742">
        <f>'3_운전방안(1)'!I39</f>
        <v>3</v>
      </c>
      <c r="AG39" s="220"/>
      <c r="AH39" s="221"/>
      <c r="AI39" s="226"/>
      <c r="AJ39" s="213"/>
    </row>
    <row r="40" spans="2:36" x14ac:dyDescent="0.4">
      <c r="B40" s="78">
        <v>34</v>
      </c>
      <c r="C40" s="167"/>
      <c r="D40" s="200"/>
      <c r="E40" s="160"/>
      <c r="F40" s="160"/>
      <c r="G40" s="161"/>
      <c r="H40" s="15">
        <f t="shared" si="1"/>
        <v>500</v>
      </c>
      <c r="I40" s="2" t="str">
        <f>IF($E40&gt;0,LOOKUP($E40,PosDrive정보!$D$4:$D$22,PosDrive정보!$E$4:$E$22),
IF($F40&gt;0,LOOKUP($F40,PosDrive정보!$D$23:$D$56,PosDrive정보!$E$23:$E$56),
IF($G40&gt;0,LOOKUP($G40,PosDrive정보!$D$57:$D$87,PosDrive정보!$E$57:$E$87),"")))</f>
        <v/>
      </c>
      <c r="J40" s="17">
        <f>IF($E40&gt;0,LOOKUP($E40,PosDrive정보!$D$4:$D$22,PosDrive정보!$F$4:$F$22),
IF($F40&gt;0,LOOKUP($F40,PosDrive정보!$D$23:$D$56,PosDrive정보!$F$23:$F$56),
IF($G40&gt;0,LOOKUP($G40,PosDrive정보!$D$57:$D$87,PosDrive정보!$F$57:$F$87),0)))</f>
        <v>0</v>
      </c>
      <c r="K40" s="16" t="str">
        <f>IF($E40&gt;0,LOOKUP($E40,PosDrive정보!$D$4:$D$22,PosDrive정보!$H$4:$H$22),
IF($F40&gt;0,LOOKUP($F40,PosDrive정보!$D$23:$D$56,PosDrive정보!$H$23:$H$56),
IF($G40&gt;0,LOOKUP($G40,PosDrive정보!$D$57:$D$87,PosDrive정보!$H$57:$H$87),"")))</f>
        <v/>
      </c>
      <c r="L40" s="17" t="str">
        <f>IF($E40&gt;0,LOOKUP($E40,PosDrive정보!$D$4:$D$22,PosDrive정보!$I$4:$I$22),
IF($F40&gt;0,LOOKUP($F40,PosDrive정보!$D$23:$D$56,PosDrive정보!$I$23:$I$56),
IF($G40&gt;0,LOOKUP($G40,PosDrive정보!$D$57:$D$87,PosDrive정보!$I$57:$I$87),"")))</f>
        <v/>
      </c>
      <c r="M40" s="162"/>
      <c r="N40" s="163"/>
      <c r="O40" s="163"/>
      <c r="P40" s="163"/>
      <c r="Q40" s="163"/>
      <c r="R40" s="164"/>
      <c r="S40" s="31" t="str">
        <f t="shared" si="0"/>
        <v/>
      </c>
      <c r="T40" s="164"/>
      <c r="U40" s="165"/>
      <c r="V40" s="411">
        <f t="shared" si="2"/>
        <v>0</v>
      </c>
      <c r="W40" s="411">
        <f t="shared" si="3"/>
        <v>0</v>
      </c>
      <c r="X40" s="275" t="s">
        <v>584</v>
      </c>
      <c r="Z40" s="212"/>
      <c r="AA40" s="218"/>
      <c r="AB40" s="229"/>
      <c r="AC40" s="233"/>
      <c r="AD40" s="233"/>
      <c r="AE40" s="406"/>
      <c r="AF40" s="742">
        <f>'3_운전방안(1)'!I40</f>
        <v>3</v>
      </c>
      <c r="AG40" s="218"/>
      <c r="AH40" s="219"/>
      <c r="AI40" s="225"/>
      <c r="AJ40" s="212"/>
    </row>
    <row r="41" spans="2:36" ht="18" thickBot="1" x14ac:dyDescent="0.45">
      <c r="B41" s="79">
        <v>35</v>
      </c>
      <c r="C41" s="122"/>
      <c r="D41" s="202"/>
      <c r="E41" s="116"/>
      <c r="F41" s="116"/>
      <c r="G41" s="117"/>
      <c r="H41" s="34">
        <f t="shared" si="1"/>
        <v>500</v>
      </c>
      <c r="I41" s="3" t="str">
        <f>IF($E41&gt;0,LOOKUP($E41,PosDrive정보!$D$4:$D$22,PosDrive정보!$E$4:$E$22),
IF($F41&gt;0,LOOKUP($F41,PosDrive정보!$D$23:$D$56,PosDrive정보!$E$23:$E$56),
IF($G41&gt;0,LOOKUP($G41,PosDrive정보!$D$57:$D$87,PosDrive정보!$E$57:$E$87),"")))</f>
        <v/>
      </c>
      <c r="J41" s="72">
        <f>IF($E41&gt;0,LOOKUP($E41,PosDrive정보!$D$4:$D$22,PosDrive정보!$F$4:$F$22),
IF($F41&gt;0,LOOKUP($F41,PosDrive정보!$D$23:$D$56,PosDrive정보!$F$23:$F$56),
IF($G41&gt;0,LOOKUP($G41,PosDrive정보!$D$57:$D$87,PosDrive정보!$F$57:$F$87),0)))</f>
        <v>0</v>
      </c>
      <c r="K41" s="74" t="str">
        <f>IF($E41&gt;0,LOOKUP($E41,PosDrive정보!$D$4:$D$22,PosDrive정보!$H$4:$H$22),
IF($F41&gt;0,LOOKUP($F41,PosDrive정보!$D$23:$D$56,PosDrive정보!$H$23:$H$56),
IF($G41&gt;0,LOOKUP($G41,PosDrive정보!$D$57:$D$87,PosDrive정보!$H$57:$H$87),"")))</f>
        <v/>
      </c>
      <c r="L41" s="72" t="str">
        <f>IF($E41&gt;0,LOOKUP($E41,PosDrive정보!$D$4:$D$22,PosDrive정보!$I$4:$I$22),
IF($F41&gt;0,LOOKUP($F41,PosDrive정보!$D$23:$D$56,PosDrive정보!$I$23:$I$56),
IF($G41&gt;0,LOOKUP($G41,PosDrive정보!$D$57:$D$87,PosDrive정보!$I$57:$I$87),"")))</f>
        <v/>
      </c>
      <c r="M41" s="122"/>
      <c r="N41" s="123"/>
      <c r="O41" s="123"/>
      <c r="P41" s="123"/>
      <c r="Q41" s="123"/>
      <c r="R41" s="123"/>
      <c r="S41" s="32" t="str">
        <f t="shared" si="0"/>
        <v/>
      </c>
      <c r="T41" s="123"/>
      <c r="U41" s="126"/>
      <c r="V41" s="412">
        <f t="shared" si="2"/>
        <v>0</v>
      </c>
      <c r="W41" s="412">
        <f t="shared" si="3"/>
        <v>0</v>
      </c>
      <c r="X41" s="553" t="s">
        <v>584</v>
      </c>
      <c r="Z41" s="214"/>
      <c r="AA41" s="222"/>
      <c r="AB41" s="231"/>
      <c r="AC41" s="235"/>
      <c r="AD41" s="235"/>
      <c r="AE41" s="408"/>
      <c r="AF41" s="743">
        <f>'3_운전방안(1)'!I41</f>
        <v>3</v>
      </c>
      <c r="AG41" s="222"/>
      <c r="AH41" s="223"/>
      <c r="AI41" s="227"/>
      <c r="AJ41" s="214"/>
    </row>
  </sheetData>
  <sheetProtection algorithmName="SHA-512" hashValue="rMVI9h1Zr8z7Rnn49In8SeTabKJytVh9bNFMM/qPexlsRL5I153V64a3cr6jBD5Zr4uhoOBZklg7wnjsqE/UGw==" saltValue="FBJnEPVE6DVXAPj9kfKVHQ==" spinCount="100000" sheet="1" objects="1" scenarios="1"/>
  <mergeCells count="35">
    <mergeCell ref="Z2:Z5"/>
    <mergeCell ref="AA3:AA5"/>
    <mergeCell ref="AI2:AI4"/>
    <mergeCell ref="AJ2:AJ5"/>
    <mergeCell ref="AB3:AB5"/>
    <mergeCell ref="AC3:AC5"/>
    <mergeCell ref="AD3:AD5"/>
    <mergeCell ref="AG2:AH2"/>
    <mergeCell ref="AH3:AH5"/>
    <mergeCell ref="AG3:AG5"/>
    <mergeCell ref="AF3:AF5"/>
    <mergeCell ref="AE3:AE5"/>
    <mergeCell ref="AA2:AF2"/>
    <mergeCell ref="U3:U5"/>
    <mergeCell ref="V2:V5"/>
    <mergeCell ref="X2:X5"/>
    <mergeCell ref="E3:G4"/>
    <mergeCell ref="K3:L4"/>
    <mergeCell ref="W2:W4"/>
    <mergeCell ref="B2:B5"/>
    <mergeCell ref="C2:C5"/>
    <mergeCell ref="E2:L2"/>
    <mergeCell ref="M2:U2"/>
    <mergeCell ref="D2:D5"/>
    <mergeCell ref="N3:N5"/>
    <mergeCell ref="O3:O5"/>
    <mergeCell ref="P3:P5"/>
    <mergeCell ref="Q3:Q5"/>
    <mergeCell ref="R3:R5"/>
    <mergeCell ref="I3:I5"/>
    <mergeCell ref="J3:J5"/>
    <mergeCell ref="M3:M5"/>
    <mergeCell ref="H3:H5"/>
    <mergeCell ref="S3:S5"/>
    <mergeCell ref="T3:T5"/>
  </mergeCells>
  <phoneticPr fontId="2" type="noConversion"/>
  <conditionalFormatting sqref="V6:V41">
    <cfRule type="expression" dxfId="384" priority="27">
      <formula>AND($J6&gt;0,$V6&gt;($J6*1.5))</formula>
    </cfRule>
  </conditionalFormatting>
  <conditionalFormatting sqref="AH6:AH41">
    <cfRule type="expression" dxfId="383" priority="17">
      <formula>OR(AND($AG6="",$AH6&lt;&gt;""),AND($AG6="Y",$AH6=""))</formula>
    </cfRule>
  </conditionalFormatting>
  <conditionalFormatting sqref="AB6:AB41">
    <cfRule type="expression" dxfId="382" priority="16">
      <formula>OR(AND($AA6="",$AB6&lt;&gt;""),AND($AA6="Y",$AB6=""))</formula>
    </cfRule>
  </conditionalFormatting>
  <conditionalFormatting sqref="AC6:AC41">
    <cfRule type="expression" dxfId="381" priority="13">
      <formula>AND($AA6="Y",$AC6="")</formula>
    </cfRule>
  </conditionalFormatting>
  <conditionalFormatting sqref="AD6:AD41">
    <cfRule type="expression" dxfId="380" priority="12">
      <formula>AND($AA6="Y",$AD6="")</formula>
    </cfRule>
  </conditionalFormatting>
  <conditionalFormatting sqref="T6:T41">
    <cfRule type="expression" dxfId="379" priority="7">
      <formula>AND($Q6&gt;0,$T6=0)</formula>
    </cfRule>
  </conditionalFormatting>
  <conditionalFormatting sqref="E42:H51">
    <cfRule type="expression" dxfId="378" priority="6">
      <formula>COUNT($E$6:$G$6)&gt;1</formula>
    </cfRule>
  </conditionalFormatting>
  <conditionalFormatting sqref="E6:H41">
    <cfRule type="expression" dxfId="377" priority="5">
      <formula>COUNTA($E6:$G6)&gt;1</formula>
    </cfRule>
  </conditionalFormatting>
  <conditionalFormatting sqref="X7:X41">
    <cfRule type="expression" dxfId="376" priority="3">
      <formula>COUNTA($E7:$G7)&gt;1</formula>
    </cfRule>
  </conditionalFormatting>
  <conditionalFormatting sqref="X6:X41">
    <cfRule type="expression" dxfId="375" priority="2">
      <formula>$X6=""</formula>
    </cfRule>
  </conditionalFormatting>
  <conditionalFormatting sqref="J6:AJ41">
    <cfRule type="expression" dxfId="374" priority="1">
      <formula>$J6=0</formula>
    </cfRule>
  </conditionalFormatting>
  <dataValidations disablePrompts="1" count="3">
    <dataValidation type="list" allowBlank="1" showInputMessage="1" showErrorMessage="1" sqref="AH6:AH41 AB6:AB41">
      <formula1>"PLC, INV"</formula1>
    </dataValidation>
    <dataValidation type="list" allowBlank="1" showInputMessage="1" showErrorMessage="1" sqref="AG6:AG41 Z6:AA41 AJ6:AJ41">
      <formula1>"Y"</formula1>
    </dataValidation>
    <dataValidation type="list" allowBlank="1" showInputMessage="1" showErrorMessage="1" sqref="X6:X41">
      <formula1>"0 / Induction M, 1 / PMS Motor"</formula1>
    </dataValidation>
  </dataValidations>
  <pageMargins left="0.7" right="0.7" top="0.75" bottom="0.75" header="0.3" footer="0.3"/>
  <pageSetup paperSize="9" orientation="portrait" horizontalDpi="4294967293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C214F316-A713-4CBA-896E-D474F4C7105E}">
            <xm:f>AND($AF6&lt;'3_운전방안(1)'!$I6,$AA6="Y",$AB6="INV")</xm:f>
            <x14:dxf>
              <fill>
                <patternFill>
                  <bgColor rgb="FFFF0000"/>
                </patternFill>
              </fill>
            </x14:dxf>
          </x14:cfRule>
          <xm:sqref>AF6:AF41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PosDrive정보!$D$57:$D$87</xm:f>
          </x14:formula1>
          <xm:sqref>G6:G41</xm:sqref>
        </x14:dataValidation>
        <x14:dataValidation type="list" allowBlank="1" showInputMessage="1" showErrorMessage="1">
          <x14:formula1>
            <xm:f>PosDrive정보!$D$23:$D$56</xm:f>
          </x14:formula1>
          <xm:sqref>F6:F41</xm:sqref>
        </x14:dataValidation>
        <x14:dataValidation type="list" allowBlank="1" showInputMessage="1" showErrorMessage="1">
          <x14:formula1>
            <xm:f>PosDrive정보!$D$4:$D$22</xm:f>
          </x14:formula1>
          <xm:sqref>E6:E41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AI41"/>
  <sheetViews>
    <sheetView zoomScaleNormal="100" workbookViewId="0">
      <pane xSplit="4" ySplit="6" topLeftCell="L7" activePane="bottomRight" state="frozen"/>
      <selection activeCell="AD13" sqref="AD13"/>
      <selection pane="topRight" activeCell="AD13" sqref="AD13"/>
      <selection pane="bottomLeft" activeCell="AD13" sqref="AD13"/>
      <selection pane="bottomRight" activeCell="T26" sqref="T26"/>
    </sheetView>
  </sheetViews>
  <sheetFormatPr defaultRowHeight="17.399999999999999" x14ac:dyDescent="0.4"/>
  <cols>
    <col min="1" max="1" width="2.296875" customWidth="1"/>
    <col min="2" max="2" width="3.8984375" bestFit="1" customWidth="1"/>
    <col min="3" max="3" width="10.19921875" customWidth="1"/>
    <col min="4" max="4" width="20.69921875" customWidth="1"/>
    <col min="5" max="6" width="9.69921875" customWidth="1"/>
    <col min="7" max="7" width="12.69921875" customWidth="1"/>
    <col min="8" max="8" width="9.69921875" bestFit="1" customWidth="1"/>
    <col min="9" max="9" width="6.69921875" customWidth="1"/>
    <col min="10" max="10" width="12.69921875" customWidth="1"/>
    <col min="11" max="11" width="9.69921875" bestFit="1" customWidth="1"/>
    <col min="12" max="12" width="6.69921875" customWidth="1"/>
    <col min="13" max="13" width="12.69921875" customWidth="1"/>
    <col min="14" max="14" width="9.69921875" bestFit="1" customWidth="1"/>
    <col min="15" max="15" width="6.69921875" customWidth="1"/>
    <col min="16" max="16" width="1.3984375" customWidth="1"/>
    <col min="17" max="18" width="8.69921875" bestFit="1" customWidth="1"/>
    <col min="19" max="21" width="10.69921875" customWidth="1"/>
    <col min="22" max="23" width="8.69921875" customWidth="1"/>
    <col min="24" max="27" width="9.69921875" customWidth="1"/>
    <col min="28" max="28" width="5.69921875" customWidth="1"/>
    <col min="29" max="31" width="4.09765625" bestFit="1" customWidth="1"/>
    <col min="32" max="32" width="5.69921875" bestFit="1" customWidth="1"/>
    <col min="33" max="33" width="9.5" bestFit="1" customWidth="1"/>
    <col min="34" max="35" width="10.19921875" customWidth="1"/>
  </cols>
  <sheetData>
    <row r="1" spans="2:35" ht="21.6" thickBot="1" x14ac:dyDescent="0.45">
      <c r="C1" s="13" t="s">
        <v>2136</v>
      </c>
      <c r="D1" s="13"/>
      <c r="F1" s="713">
        <v>2</v>
      </c>
      <c r="G1" s="713">
        <v>3</v>
      </c>
      <c r="H1" s="713">
        <v>4</v>
      </c>
      <c r="I1" s="713">
        <v>5</v>
      </c>
      <c r="J1" s="713">
        <v>6</v>
      </c>
      <c r="K1" s="713">
        <v>7</v>
      </c>
      <c r="L1" s="713">
        <v>8</v>
      </c>
      <c r="M1" s="713">
        <v>6</v>
      </c>
      <c r="N1" s="713">
        <v>7</v>
      </c>
      <c r="O1" s="713">
        <v>8</v>
      </c>
      <c r="Q1" s="713">
        <v>9</v>
      </c>
      <c r="R1" s="713">
        <v>10</v>
      </c>
      <c r="S1" s="713">
        <v>11</v>
      </c>
      <c r="T1" s="713">
        <v>12</v>
      </c>
      <c r="U1" s="713">
        <v>12</v>
      </c>
      <c r="V1" s="713">
        <v>13</v>
      </c>
      <c r="W1" s="713">
        <v>14</v>
      </c>
      <c r="X1" s="713">
        <v>15</v>
      </c>
      <c r="Y1" s="713">
        <v>16</v>
      </c>
      <c r="Z1" s="713">
        <v>17</v>
      </c>
      <c r="AA1" s="713">
        <v>18</v>
      </c>
      <c r="AB1" s="713">
        <v>19</v>
      </c>
      <c r="AC1" s="713">
        <v>20</v>
      </c>
      <c r="AD1" s="713">
        <v>21</v>
      </c>
      <c r="AE1" s="713">
        <v>22</v>
      </c>
      <c r="AF1" s="713">
        <v>23</v>
      </c>
      <c r="AG1" s="713">
        <v>24</v>
      </c>
      <c r="AH1" s="713">
        <v>25</v>
      </c>
      <c r="AI1" s="713">
        <v>26</v>
      </c>
    </row>
    <row r="2" spans="2:35" ht="21" customHeight="1" x14ac:dyDescent="0.4">
      <c r="B2" s="813" t="s">
        <v>1950</v>
      </c>
      <c r="C2" s="816" t="s">
        <v>1953</v>
      </c>
      <c r="D2" s="872" t="s">
        <v>2197</v>
      </c>
      <c r="E2" s="880" t="s">
        <v>2784</v>
      </c>
      <c r="F2" s="877"/>
      <c r="G2" s="888" t="s">
        <v>2140</v>
      </c>
      <c r="H2" s="889"/>
      <c r="I2" s="889"/>
      <c r="J2" s="889"/>
      <c r="K2" s="889"/>
      <c r="L2" s="889"/>
      <c r="M2" s="889"/>
      <c r="N2" s="889"/>
      <c r="O2" s="890"/>
      <c r="P2" s="23"/>
      <c r="Q2" s="819" t="s">
        <v>2757</v>
      </c>
      <c r="R2" s="820"/>
      <c r="S2" s="820"/>
      <c r="T2" s="820"/>
      <c r="U2" s="821"/>
      <c r="V2" s="819" t="s">
        <v>2785</v>
      </c>
      <c r="W2" s="820"/>
      <c r="X2" s="820"/>
      <c r="Y2" s="820"/>
      <c r="Z2" s="820"/>
      <c r="AA2" s="821"/>
      <c r="AB2" s="876" t="s">
        <v>2753</v>
      </c>
      <c r="AC2" s="877"/>
      <c r="AD2" s="877"/>
      <c r="AE2" s="877"/>
      <c r="AF2" s="878"/>
      <c r="AG2" s="819" t="s">
        <v>2775</v>
      </c>
      <c r="AH2" s="820"/>
      <c r="AI2" s="821"/>
    </row>
    <row r="3" spans="2:35" ht="17.399999999999999" customHeight="1" x14ac:dyDescent="0.4">
      <c r="B3" s="814"/>
      <c r="C3" s="817"/>
      <c r="D3" s="873"/>
      <c r="E3" s="870" t="s">
        <v>2139</v>
      </c>
      <c r="F3" s="879"/>
      <c r="G3" s="881" t="s">
        <v>2762</v>
      </c>
      <c r="H3" s="882"/>
      <c r="I3" s="882"/>
      <c r="J3" s="881" t="s">
        <v>2763</v>
      </c>
      <c r="K3" s="882"/>
      <c r="L3" s="883"/>
      <c r="M3" s="881" t="s">
        <v>2850</v>
      </c>
      <c r="N3" s="882"/>
      <c r="O3" s="883"/>
      <c r="P3" s="23"/>
      <c r="Q3" s="870" t="s">
        <v>2771</v>
      </c>
      <c r="R3" s="871"/>
      <c r="S3" s="885" t="s">
        <v>2752</v>
      </c>
      <c r="T3" s="886"/>
      <c r="U3" s="887"/>
      <c r="V3" s="870" t="s">
        <v>2147</v>
      </c>
      <c r="W3" s="884"/>
      <c r="X3" s="871"/>
      <c r="Y3" s="885" t="s">
        <v>2707</v>
      </c>
      <c r="Z3" s="886"/>
      <c r="AA3" s="887"/>
      <c r="AB3" s="98" t="s">
        <v>2154</v>
      </c>
      <c r="AC3" s="884" t="s">
        <v>2147</v>
      </c>
      <c r="AD3" s="884"/>
      <c r="AE3" s="884"/>
      <c r="AF3" s="892"/>
      <c r="AG3" s="852" t="s">
        <v>2756</v>
      </c>
      <c r="AH3" s="900" t="s">
        <v>2754</v>
      </c>
      <c r="AI3" s="865" t="s">
        <v>2755</v>
      </c>
    </row>
    <row r="4" spans="2:35" ht="17.399999999999999" customHeight="1" x14ac:dyDescent="0.4">
      <c r="B4" s="814"/>
      <c r="C4" s="817"/>
      <c r="D4" s="830"/>
      <c r="E4" s="828" t="s">
        <v>2760</v>
      </c>
      <c r="F4" s="874" t="s">
        <v>2761</v>
      </c>
      <c r="G4" s="852" t="s">
        <v>2142</v>
      </c>
      <c r="H4" s="860" t="s">
        <v>2143</v>
      </c>
      <c r="I4" s="830" t="s">
        <v>2744</v>
      </c>
      <c r="J4" s="852" t="s">
        <v>2142</v>
      </c>
      <c r="K4" s="860" t="s">
        <v>2143</v>
      </c>
      <c r="L4" s="830" t="s">
        <v>2744</v>
      </c>
      <c r="M4" s="852" t="s">
        <v>2142</v>
      </c>
      <c r="N4" s="860" t="s">
        <v>2143</v>
      </c>
      <c r="O4" s="830" t="s">
        <v>2744</v>
      </c>
      <c r="P4" s="23"/>
      <c r="Q4" s="895" t="s">
        <v>2770</v>
      </c>
      <c r="R4" s="868" t="s">
        <v>2772</v>
      </c>
      <c r="S4" s="893" t="s">
        <v>2773</v>
      </c>
      <c r="T4" s="868" t="s">
        <v>2774</v>
      </c>
      <c r="U4" s="868" t="s">
        <v>2851</v>
      </c>
      <c r="V4" s="832" t="s">
        <v>2765</v>
      </c>
      <c r="W4" s="825" t="s">
        <v>2764</v>
      </c>
      <c r="X4" s="830" t="s">
        <v>2766</v>
      </c>
      <c r="Y4" s="832" t="s">
        <v>2767</v>
      </c>
      <c r="Z4" s="825" t="s">
        <v>2768</v>
      </c>
      <c r="AA4" s="830" t="s">
        <v>2769</v>
      </c>
      <c r="AB4" s="905" t="s">
        <v>2148</v>
      </c>
      <c r="AC4" s="860" t="s">
        <v>2149</v>
      </c>
      <c r="AD4" s="860" t="s">
        <v>2150</v>
      </c>
      <c r="AE4" s="860" t="s">
        <v>2151</v>
      </c>
      <c r="AF4" s="903" t="s">
        <v>2152</v>
      </c>
      <c r="AG4" s="899"/>
      <c r="AH4" s="901"/>
      <c r="AI4" s="902"/>
    </row>
    <row r="5" spans="2:35" ht="18" thickBot="1" x14ac:dyDescent="0.45">
      <c r="B5" s="814"/>
      <c r="C5" s="817"/>
      <c r="D5" s="830"/>
      <c r="E5" s="853"/>
      <c r="F5" s="875"/>
      <c r="G5" s="853"/>
      <c r="H5" s="861"/>
      <c r="I5" s="823"/>
      <c r="J5" s="853"/>
      <c r="K5" s="861"/>
      <c r="L5" s="823"/>
      <c r="M5" s="853"/>
      <c r="N5" s="861"/>
      <c r="O5" s="823"/>
      <c r="P5" s="23"/>
      <c r="Q5" s="852"/>
      <c r="R5" s="869"/>
      <c r="S5" s="894"/>
      <c r="T5" s="869"/>
      <c r="U5" s="869"/>
      <c r="V5" s="891"/>
      <c r="W5" s="861"/>
      <c r="X5" s="866"/>
      <c r="Y5" s="891"/>
      <c r="Z5" s="861"/>
      <c r="AA5" s="866"/>
      <c r="AB5" s="906"/>
      <c r="AC5" s="861"/>
      <c r="AD5" s="861"/>
      <c r="AE5" s="861"/>
      <c r="AF5" s="904"/>
      <c r="AG5" s="896" t="s">
        <v>2782</v>
      </c>
      <c r="AH5" s="897"/>
      <c r="AI5" s="898"/>
    </row>
    <row r="6" spans="2:35" ht="18" thickBot="1" x14ac:dyDescent="0.45">
      <c r="B6" s="9"/>
      <c r="C6" s="10" t="str">
        <f>'1_Drive및Motor정보'!$C6</f>
        <v>INV001</v>
      </c>
      <c r="D6" s="699" t="str">
        <f>'1_Drive및Motor정보'!D6</f>
        <v>INVERTER #1</v>
      </c>
      <c r="E6" s="197" t="s">
        <v>2138</v>
      </c>
      <c r="F6" s="110" t="s">
        <v>2141</v>
      </c>
      <c r="G6" s="106" t="s">
        <v>2852</v>
      </c>
      <c r="H6" s="96" t="s">
        <v>2137</v>
      </c>
      <c r="I6" s="255">
        <v>1</v>
      </c>
      <c r="J6" s="106" t="s">
        <v>61</v>
      </c>
      <c r="K6" s="96" t="s">
        <v>2137</v>
      </c>
      <c r="L6" s="255">
        <v>1</v>
      </c>
      <c r="M6" s="106" t="s">
        <v>61</v>
      </c>
      <c r="N6" s="96" t="s">
        <v>2137</v>
      </c>
      <c r="O6" s="255">
        <v>1</v>
      </c>
      <c r="P6" s="706"/>
      <c r="Q6" s="106" t="s">
        <v>69</v>
      </c>
      <c r="R6" s="198" t="s">
        <v>94</v>
      </c>
      <c r="S6" s="684" t="s">
        <v>353</v>
      </c>
      <c r="T6" s="198" t="s">
        <v>354</v>
      </c>
      <c r="U6" s="198" t="s">
        <v>354</v>
      </c>
      <c r="V6" s="197" t="s">
        <v>2138</v>
      </c>
      <c r="W6" s="640" t="s">
        <v>2137</v>
      </c>
      <c r="X6" s="641" t="s">
        <v>2137</v>
      </c>
      <c r="Y6" s="650" t="s">
        <v>973</v>
      </c>
      <c r="Z6" s="651" t="s">
        <v>2743</v>
      </c>
      <c r="AA6" s="652" t="s">
        <v>976</v>
      </c>
      <c r="AB6" s="37">
        <v>1024</v>
      </c>
      <c r="AC6" s="11" t="s">
        <v>2745</v>
      </c>
      <c r="AD6" s="11" t="s">
        <v>2745</v>
      </c>
      <c r="AE6" s="11" t="s">
        <v>2745</v>
      </c>
      <c r="AF6" s="103" t="s">
        <v>2153</v>
      </c>
      <c r="AG6" s="104" t="s">
        <v>2141</v>
      </c>
      <c r="AH6" s="100" t="s">
        <v>2137</v>
      </c>
      <c r="AI6" s="683" t="s">
        <v>2137</v>
      </c>
    </row>
    <row r="7" spans="2:35" x14ac:dyDescent="0.4">
      <c r="B7" s="94">
        <f>'3_운전방안(1)'!$B7</f>
        <v>1</v>
      </c>
      <c r="C7" s="700" t="str">
        <f>'1_Drive및Motor정보'!$C7</f>
        <v>INV001</v>
      </c>
      <c r="D7" s="701" t="str">
        <f>'1_Drive및Motor정보'!D7</f>
        <v>SCR ID FAN_M</v>
      </c>
      <c r="E7" s="136" t="s">
        <v>2138</v>
      </c>
      <c r="F7" s="127" t="s">
        <v>2141</v>
      </c>
      <c r="G7" s="128" t="s">
        <v>371</v>
      </c>
      <c r="H7" s="129" t="s">
        <v>2141</v>
      </c>
      <c r="I7" s="256">
        <v>2</v>
      </c>
      <c r="J7" s="128" t="s">
        <v>2845</v>
      </c>
      <c r="K7" s="129" t="s">
        <v>2141</v>
      </c>
      <c r="L7" s="256">
        <v>1</v>
      </c>
      <c r="M7" s="128" t="s">
        <v>61</v>
      </c>
      <c r="N7" s="129" t="s">
        <v>2137</v>
      </c>
      <c r="O7" s="256">
        <v>1</v>
      </c>
      <c r="Q7" s="128" t="s">
        <v>69</v>
      </c>
      <c r="R7" s="199" t="s">
        <v>94</v>
      </c>
      <c r="S7" s="685" t="s">
        <v>2387</v>
      </c>
      <c r="T7" s="199" t="s">
        <v>2388</v>
      </c>
      <c r="U7" s="199" t="s">
        <v>354</v>
      </c>
      <c r="V7" s="136" t="s">
        <v>2138</v>
      </c>
      <c r="W7" s="642" t="s">
        <v>2137</v>
      </c>
      <c r="X7" s="643" t="s">
        <v>2137</v>
      </c>
      <c r="Y7" s="653" t="s">
        <v>973</v>
      </c>
      <c r="Z7" s="654" t="s">
        <v>2743</v>
      </c>
      <c r="AA7" s="655" t="s">
        <v>976</v>
      </c>
      <c r="AB7" s="137">
        <v>1024</v>
      </c>
      <c r="AC7" s="119" t="s">
        <v>2745</v>
      </c>
      <c r="AD7" s="119" t="s">
        <v>2745</v>
      </c>
      <c r="AE7" s="119" t="s">
        <v>2745</v>
      </c>
      <c r="AF7" s="138" t="s">
        <v>2153</v>
      </c>
      <c r="AG7" s="689" t="s">
        <v>2141</v>
      </c>
      <c r="AH7" s="690" t="s">
        <v>2141</v>
      </c>
      <c r="AI7" s="691" t="s">
        <v>2141</v>
      </c>
    </row>
    <row r="8" spans="2:35" x14ac:dyDescent="0.4">
      <c r="B8" s="81">
        <f>'3_운전방안(1)'!$B8</f>
        <v>2</v>
      </c>
      <c r="C8" s="702" t="str">
        <f>'1_Drive및Motor정보'!$C8</f>
        <v>INV002</v>
      </c>
      <c r="D8" s="703" t="str">
        <f>'1_Drive및Motor정보'!D8</f>
        <v>SCR ID FAN_S</v>
      </c>
      <c r="E8" s="170" t="s">
        <v>2138</v>
      </c>
      <c r="F8" s="166" t="s">
        <v>2141</v>
      </c>
      <c r="G8" s="168" t="s">
        <v>371</v>
      </c>
      <c r="H8" s="169" t="s">
        <v>2141</v>
      </c>
      <c r="I8" s="257">
        <v>2</v>
      </c>
      <c r="J8" s="168" t="s">
        <v>2845</v>
      </c>
      <c r="K8" s="169" t="s">
        <v>2141</v>
      </c>
      <c r="L8" s="257">
        <v>1</v>
      </c>
      <c r="M8" s="168" t="s">
        <v>61</v>
      </c>
      <c r="N8" s="169" t="s">
        <v>2137</v>
      </c>
      <c r="O8" s="257">
        <v>1</v>
      </c>
      <c r="P8" s="29"/>
      <c r="Q8" s="168" t="s">
        <v>69</v>
      </c>
      <c r="R8" s="200" t="s">
        <v>94</v>
      </c>
      <c r="S8" s="686" t="s">
        <v>2387</v>
      </c>
      <c r="T8" s="200" t="s">
        <v>2388</v>
      </c>
      <c r="U8" s="200" t="s">
        <v>354</v>
      </c>
      <c r="V8" s="170" t="s">
        <v>2138</v>
      </c>
      <c r="W8" s="644" t="s">
        <v>2137</v>
      </c>
      <c r="X8" s="645" t="s">
        <v>2137</v>
      </c>
      <c r="Y8" s="656" t="s">
        <v>973</v>
      </c>
      <c r="Z8" s="657" t="s">
        <v>2743</v>
      </c>
      <c r="AA8" s="658" t="s">
        <v>976</v>
      </c>
      <c r="AB8" s="171">
        <v>1024</v>
      </c>
      <c r="AC8" s="164" t="s">
        <v>2745</v>
      </c>
      <c r="AD8" s="164" t="s">
        <v>2745</v>
      </c>
      <c r="AE8" s="164" t="s">
        <v>2745</v>
      </c>
      <c r="AF8" s="173" t="s">
        <v>2153</v>
      </c>
      <c r="AG8" s="174" t="s">
        <v>2141</v>
      </c>
      <c r="AH8" s="172" t="s">
        <v>2141</v>
      </c>
      <c r="AI8" s="692" t="s">
        <v>2141</v>
      </c>
    </row>
    <row r="9" spans="2:35" x14ac:dyDescent="0.4">
      <c r="B9" s="81">
        <f>'3_운전방안(1)'!$B9</f>
        <v>3</v>
      </c>
      <c r="C9" s="702">
        <f>'1_Drive및Motor정보'!$C9</f>
        <v>0</v>
      </c>
      <c r="D9" s="703">
        <f>'1_Drive및Motor정보'!D9</f>
        <v>0</v>
      </c>
      <c r="E9" s="142"/>
      <c r="F9" s="130"/>
      <c r="G9" s="131" t="s">
        <v>2852</v>
      </c>
      <c r="H9" s="132" t="s">
        <v>2137</v>
      </c>
      <c r="I9" s="258">
        <v>1</v>
      </c>
      <c r="J9" s="131" t="s">
        <v>61</v>
      </c>
      <c r="K9" s="132" t="s">
        <v>2137</v>
      </c>
      <c r="L9" s="258">
        <v>1</v>
      </c>
      <c r="M9" s="131" t="s">
        <v>61</v>
      </c>
      <c r="N9" s="132" t="s">
        <v>2137</v>
      </c>
      <c r="O9" s="258">
        <v>1</v>
      </c>
      <c r="Q9" s="131" t="s">
        <v>70</v>
      </c>
      <c r="R9" s="201" t="s">
        <v>70</v>
      </c>
      <c r="S9" s="687" t="s">
        <v>353</v>
      </c>
      <c r="T9" s="201" t="s">
        <v>354</v>
      </c>
      <c r="U9" s="201" t="s">
        <v>354</v>
      </c>
      <c r="V9" s="142" t="s">
        <v>2138</v>
      </c>
      <c r="W9" s="646" t="s">
        <v>2137</v>
      </c>
      <c r="X9" s="647" t="s">
        <v>2137</v>
      </c>
      <c r="Y9" s="659" t="s">
        <v>973</v>
      </c>
      <c r="Z9" s="660" t="s">
        <v>2743</v>
      </c>
      <c r="AA9" s="661" t="s">
        <v>976</v>
      </c>
      <c r="AB9" s="143">
        <v>1024</v>
      </c>
      <c r="AC9" s="121" t="s">
        <v>2745</v>
      </c>
      <c r="AD9" s="121" t="s">
        <v>2745</v>
      </c>
      <c r="AE9" s="121" t="s">
        <v>2745</v>
      </c>
      <c r="AF9" s="144" t="s">
        <v>2153</v>
      </c>
      <c r="AG9" s="693" t="s">
        <v>2141</v>
      </c>
      <c r="AH9" s="694" t="s">
        <v>2137</v>
      </c>
      <c r="AI9" s="695" t="s">
        <v>2137</v>
      </c>
    </row>
    <row r="10" spans="2:35" x14ac:dyDescent="0.4">
      <c r="B10" s="81">
        <f>'3_운전방안(1)'!$B10</f>
        <v>4</v>
      </c>
      <c r="C10" s="702">
        <f>'1_Drive및Motor정보'!$C10</f>
        <v>0</v>
      </c>
      <c r="D10" s="703">
        <f>'1_Drive및Motor정보'!D10</f>
        <v>0</v>
      </c>
      <c r="E10" s="170"/>
      <c r="F10" s="166"/>
      <c r="G10" s="168" t="s">
        <v>2852</v>
      </c>
      <c r="H10" s="169" t="s">
        <v>2137</v>
      </c>
      <c r="I10" s="257">
        <v>1</v>
      </c>
      <c r="J10" s="168" t="s">
        <v>61</v>
      </c>
      <c r="K10" s="169" t="s">
        <v>2137</v>
      </c>
      <c r="L10" s="257">
        <v>1</v>
      </c>
      <c r="M10" s="168" t="s">
        <v>61</v>
      </c>
      <c r="N10" s="169" t="s">
        <v>2137</v>
      </c>
      <c r="O10" s="257">
        <v>1</v>
      </c>
      <c r="P10" s="29"/>
      <c r="Q10" s="168" t="s">
        <v>70</v>
      </c>
      <c r="R10" s="200" t="s">
        <v>70</v>
      </c>
      <c r="S10" s="686" t="s">
        <v>353</v>
      </c>
      <c r="T10" s="200" t="s">
        <v>354</v>
      </c>
      <c r="U10" s="200" t="s">
        <v>354</v>
      </c>
      <c r="V10" s="170" t="s">
        <v>2138</v>
      </c>
      <c r="W10" s="644" t="s">
        <v>2137</v>
      </c>
      <c r="X10" s="645" t="s">
        <v>2137</v>
      </c>
      <c r="Y10" s="656" t="s">
        <v>973</v>
      </c>
      <c r="Z10" s="657" t="s">
        <v>2743</v>
      </c>
      <c r="AA10" s="658" t="s">
        <v>976</v>
      </c>
      <c r="AB10" s="171">
        <v>1024</v>
      </c>
      <c r="AC10" s="164" t="s">
        <v>2745</v>
      </c>
      <c r="AD10" s="164" t="s">
        <v>2745</v>
      </c>
      <c r="AE10" s="164" t="s">
        <v>2745</v>
      </c>
      <c r="AF10" s="173" t="s">
        <v>2153</v>
      </c>
      <c r="AG10" s="174" t="s">
        <v>2141</v>
      </c>
      <c r="AH10" s="172" t="s">
        <v>2137</v>
      </c>
      <c r="AI10" s="692" t="s">
        <v>2137</v>
      </c>
    </row>
    <row r="11" spans="2:35" x14ac:dyDescent="0.4">
      <c r="B11" s="81">
        <f>'3_운전방안(1)'!$B11</f>
        <v>5</v>
      </c>
      <c r="C11" s="702">
        <f>'1_Drive및Motor정보'!$C11</f>
        <v>0</v>
      </c>
      <c r="D11" s="703">
        <f>'1_Drive및Motor정보'!D11</f>
        <v>0</v>
      </c>
      <c r="E11" s="142"/>
      <c r="F11" s="130"/>
      <c r="G11" s="131" t="s">
        <v>2852</v>
      </c>
      <c r="H11" s="132" t="s">
        <v>2137</v>
      </c>
      <c r="I11" s="258">
        <v>1</v>
      </c>
      <c r="J11" s="131" t="s">
        <v>61</v>
      </c>
      <c r="K11" s="132" t="s">
        <v>2137</v>
      </c>
      <c r="L11" s="258">
        <v>1</v>
      </c>
      <c r="M11" s="131" t="s">
        <v>61</v>
      </c>
      <c r="N11" s="132" t="s">
        <v>2137</v>
      </c>
      <c r="O11" s="258">
        <v>1</v>
      </c>
      <c r="Q11" s="131" t="s">
        <v>70</v>
      </c>
      <c r="R11" s="201" t="s">
        <v>70</v>
      </c>
      <c r="S11" s="687" t="s">
        <v>353</v>
      </c>
      <c r="T11" s="201" t="s">
        <v>354</v>
      </c>
      <c r="U11" s="201" t="s">
        <v>354</v>
      </c>
      <c r="V11" s="142" t="s">
        <v>2138</v>
      </c>
      <c r="W11" s="646" t="s">
        <v>2137</v>
      </c>
      <c r="X11" s="647" t="s">
        <v>2137</v>
      </c>
      <c r="Y11" s="659" t="s">
        <v>973</v>
      </c>
      <c r="Z11" s="660" t="s">
        <v>2743</v>
      </c>
      <c r="AA11" s="661" t="s">
        <v>976</v>
      </c>
      <c r="AB11" s="143">
        <v>1024</v>
      </c>
      <c r="AC11" s="121" t="s">
        <v>2745</v>
      </c>
      <c r="AD11" s="121" t="s">
        <v>2745</v>
      </c>
      <c r="AE11" s="121" t="s">
        <v>2745</v>
      </c>
      <c r="AF11" s="144" t="s">
        <v>2153</v>
      </c>
      <c r="AG11" s="693" t="s">
        <v>2141</v>
      </c>
      <c r="AH11" s="694" t="s">
        <v>2137</v>
      </c>
      <c r="AI11" s="695" t="s">
        <v>2137</v>
      </c>
    </row>
    <row r="12" spans="2:35" x14ac:dyDescent="0.4">
      <c r="B12" s="81">
        <f>'3_운전방안(1)'!$B12</f>
        <v>6</v>
      </c>
      <c r="C12" s="702">
        <f>'1_Drive및Motor정보'!$C12</f>
        <v>0</v>
      </c>
      <c r="D12" s="703">
        <f>'1_Drive및Motor정보'!D12</f>
        <v>0</v>
      </c>
      <c r="E12" s="170"/>
      <c r="F12" s="166"/>
      <c r="G12" s="168" t="s">
        <v>2852</v>
      </c>
      <c r="H12" s="169" t="s">
        <v>2137</v>
      </c>
      <c r="I12" s="250">
        <v>1</v>
      </c>
      <c r="J12" s="168" t="s">
        <v>61</v>
      </c>
      <c r="K12" s="169" t="s">
        <v>2137</v>
      </c>
      <c r="L12" s="257">
        <v>1</v>
      </c>
      <c r="M12" s="168" t="s">
        <v>61</v>
      </c>
      <c r="N12" s="169" t="s">
        <v>2137</v>
      </c>
      <c r="O12" s="257">
        <v>1</v>
      </c>
      <c r="P12" s="29"/>
      <c r="Q12" s="168" t="s">
        <v>70</v>
      </c>
      <c r="R12" s="200" t="s">
        <v>70</v>
      </c>
      <c r="S12" s="686" t="s">
        <v>353</v>
      </c>
      <c r="T12" s="200" t="s">
        <v>354</v>
      </c>
      <c r="U12" s="200" t="s">
        <v>354</v>
      </c>
      <c r="V12" s="170" t="s">
        <v>2138</v>
      </c>
      <c r="W12" s="644" t="s">
        <v>2137</v>
      </c>
      <c r="X12" s="645" t="s">
        <v>2137</v>
      </c>
      <c r="Y12" s="656" t="s">
        <v>973</v>
      </c>
      <c r="Z12" s="657" t="s">
        <v>2743</v>
      </c>
      <c r="AA12" s="658" t="s">
        <v>976</v>
      </c>
      <c r="AB12" s="171">
        <v>1024</v>
      </c>
      <c r="AC12" s="164" t="s">
        <v>2745</v>
      </c>
      <c r="AD12" s="164" t="s">
        <v>2745</v>
      </c>
      <c r="AE12" s="164" t="s">
        <v>2745</v>
      </c>
      <c r="AF12" s="173" t="s">
        <v>2153</v>
      </c>
      <c r="AG12" s="174" t="s">
        <v>2141</v>
      </c>
      <c r="AH12" s="172" t="s">
        <v>2137</v>
      </c>
      <c r="AI12" s="692" t="s">
        <v>2137</v>
      </c>
    </row>
    <row r="13" spans="2:35" x14ac:dyDescent="0.4">
      <c r="B13" s="81">
        <f>'3_운전방안(1)'!$B13</f>
        <v>7</v>
      </c>
      <c r="C13" s="702">
        <f>'1_Drive및Motor정보'!$C13</f>
        <v>0</v>
      </c>
      <c r="D13" s="703">
        <f>'1_Drive및Motor정보'!D13</f>
        <v>0</v>
      </c>
      <c r="E13" s="142"/>
      <c r="F13" s="130"/>
      <c r="G13" s="131" t="s">
        <v>2852</v>
      </c>
      <c r="H13" s="132" t="s">
        <v>2137</v>
      </c>
      <c r="I13" s="251">
        <v>1</v>
      </c>
      <c r="J13" s="131" t="s">
        <v>61</v>
      </c>
      <c r="K13" s="132" t="s">
        <v>2137</v>
      </c>
      <c r="L13" s="258">
        <v>1</v>
      </c>
      <c r="M13" s="131" t="s">
        <v>61</v>
      </c>
      <c r="N13" s="132" t="s">
        <v>2137</v>
      </c>
      <c r="O13" s="258">
        <v>1</v>
      </c>
      <c r="Q13" s="131" t="s">
        <v>70</v>
      </c>
      <c r="R13" s="201" t="s">
        <v>70</v>
      </c>
      <c r="S13" s="687" t="s">
        <v>353</v>
      </c>
      <c r="T13" s="201" t="s">
        <v>354</v>
      </c>
      <c r="U13" s="201" t="s">
        <v>354</v>
      </c>
      <c r="V13" s="142" t="s">
        <v>2138</v>
      </c>
      <c r="W13" s="646" t="s">
        <v>2137</v>
      </c>
      <c r="X13" s="647" t="s">
        <v>2137</v>
      </c>
      <c r="Y13" s="659" t="s">
        <v>973</v>
      </c>
      <c r="Z13" s="660" t="s">
        <v>2743</v>
      </c>
      <c r="AA13" s="661" t="s">
        <v>976</v>
      </c>
      <c r="AB13" s="143">
        <v>1024</v>
      </c>
      <c r="AC13" s="121" t="s">
        <v>2745</v>
      </c>
      <c r="AD13" s="121" t="s">
        <v>2745</v>
      </c>
      <c r="AE13" s="121" t="s">
        <v>2745</v>
      </c>
      <c r="AF13" s="144" t="s">
        <v>2153</v>
      </c>
      <c r="AG13" s="693" t="s">
        <v>2141</v>
      </c>
      <c r="AH13" s="694" t="s">
        <v>2137</v>
      </c>
      <c r="AI13" s="695" t="s">
        <v>2137</v>
      </c>
    </row>
    <row r="14" spans="2:35" x14ac:dyDescent="0.4">
      <c r="B14" s="81">
        <f>'3_운전방안(1)'!$B14</f>
        <v>8</v>
      </c>
      <c r="C14" s="702">
        <f>'1_Drive및Motor정보'!$C14</f>
        <v>0</v>
      </c>
      <c r="D14" s="703">
        <f>'1_Drive및Motor정보'!D14</f>
        <v>0</v>
      </c>
      <c r="E14" s="170"/>
      <c r="F14" s="166"/>
      <c r="G14" s="168" t="s">
        <v>2852</v>
      </c>
      <c r="H14" s="169" t="s">
        <v>2137</v>
      </c>
      <c r="I14" s="250">
        <v>1</v>
      </c>
      <c r="J14" s="168" t="s">
        <v>61</v>
      </c>
      <c r="K14" s="169" t="s">
        <v>2137</v>
      </c>
      <c r="L14" s="257">
        <v>1</v>
      </c>
      <c r="M14" s="168" t="s">
        <v>61</v>
      </c>
      <c r="N14" s="169" t="s">
        <v>2137</v>
      </c>
      <c r="O14" s="257">
        <v>1</v>
      </c>
      <c r="P14" s="29"/>
      <c r="Q14" s="168" t="s">
        <v>70</v>
      </c>
      <c r="R14" s="200" t="s">
        <v>70</v>
      </c>
      <c r="S14" s="686" t="s">
        <v>353</v>
      </c>
      <c r="T14" s="200" t="s">
        <v>354</v>
      </c>
      <c r="U14" s="200" t="s">
        <v>354</v>
      </c>
      <c r="V14" s="170" t="s">
        <v>2138</v>
      </c>
      <c r="W14" s="644" t="s">
        <v>2137</v>
      </c>
      <c r="X14" s="645" t="s">
        <v>2137</v>
      </c>
      <c r="Y14" s="656" t="s">
        <v>973</v>
      </c>
      <c r="Z14" s="657" t="s">
        <v>2743</v>
      </c>
      <c r="AA14" s="658" t="s">
        <v>976</v>
      </c>
      <c r="AB14" s="171">
        <v>1024</v>
      </c>
      <c r="AC14" s="164" t="s">
        <v>2745</v>
      </c>
      <c r="AD14" s="164" t="s">
        <v>2745</v>
      </c>
      <c r="AE14" s="164" t="s">
        <v>2745</v>
      </c>
      <c r="AF14" s="173" t="s">
        <v>2153</v>
      </c>
      <c r="AG14" s="174" t="s">
        <v>2141</v>
      </c>
      <c r="AH14" s="172" t="s">
        <v>2137</v>
      </c>
      <c r="AI14" s="692" t="s">
        <v>2137</v>
      </c>
    </row>
    <row r="15" spans="2:35" x14ac:dyDescent="0.4">
      <c r="B15" s="81">
        <f>'3_운전방안(1)'!$B15</f>
        <v>9</v>
      </c>
      <c r="C15" s="702">
        <f>'1_Drive및Motor정보'!$C15</f>
        <v>0</v>
      </c>
      <c r="D15" s="703">
        <f>'1_Drive및Motor정보'!D15</f>
        <v>0</v>
      </c>
      <c r="E15" s="142"/>
      <c r="F15" s="130"/>
      <c r="G15" s="131" t="s">
        <v>2852</v>
      </c>
      <c r="H15" s="132" t="s">
        <v>2137</v>
      </c>
      <c r="I15" s="251">
        <v>1</v>
      </c>
      <c r="J15" s="131" t="s">
        <v>61</v>
      </c>
      <c r="K15" s="132" t="s">
        <v>2137</v>
      </c>
      <c r="L15" s="258">
        <v>1</v>
      </c>
      <c r="M15" s="131" t="s">
        <v>61</v>
      </c>
      <c r="N15" s="132" t="s">
        <v>2137</v>
      </c>
      <c r="O15" s="258">
        <v>1</v>
      </c>
      <c r="Q15" s="131" t="s">
        <v>70</v>
      </c>
      <c r="R15" s="201" t="s">
        <v>70</v>
      </c>
      <c r="S15" s="687" t="s">
        <v>353</v>
      </c>
      <c r="T15" s="201" t="s">
        <v>354</v>
      </c>
      <c r="U15" s="201" t="s">
        <v>354</v>
      </c>
      <c r="V15" s="142" t="s">
        <v>2138</v>
      </c>
      <c r="W15" s="646" t="s">
        <v>2137</v>
      </c>
      <c r="X15" s="647" t="s">
        <v>2137</v>
      </c>
      <c r="Y15" s="659" t="s">
        <v>973</v>
      </c>
      <c r="Z15" s="660" t="s">
        <v>2743</v>
      </c>
      <c r="AA15" s="661" t="s">
        <v>976</v>
      </c>
      <c r="AB15" s="143">
        <v>1024</v>
      </c>
      <c r="AC15" s="121" t="s">
        <v>2745</v>
      </c>
      <c r="AD15" s="121" t="s">
        <v>2745</v>
      </c>
      <c r="AE15" s="121" t="s">
        <v>2745</v>
      </c>
      <c r="AF15" s="144" t="s">
        <v>2153</v>
      </c>
      <c r="AG15" s="693" t="s">
        <v>2141</v>
      </c>
      <c r="AH15" s="694" t="s">
        <v>2137</v>
      </c>
      <c r="AI15" s="695" t="s">
        <v>2137</v>
      </c>
    </row>
    <row r="16" spans="2:35" x14ac:dyDescent="0.4">
      <c r="B16" s="81">
        <f>'3_운전방안(1)'!$B16</f>
        <v>10</v>
      </c>
      <c r="C16" s="702">
        <f>'1_Drive및Motor정보'!$C16</f>
        <v>0</v>
      </c>
      <c r="D16" s="703">
        <f>'1_Drive및Motor정보'!D16</f>
        <v>0</v>
      </c>
      <c r="E16" s="170"/>
      <c r="F16" s="166"/>
      <c r="G16" s="168" t="s">
        <v>2852</v>
      </c>
      <c r="H16" s="169" t="s">
        <v>2137</v>
      </c>
      <c r="I16" s="250">
        <v>1</v>
      </c>
      <c r="J16" s="168" t="s">
        <v>61</v>
      </c>
      <c r="K16" s="169" t="s">
        <v>2137</v>
      </c>
      <c r="L16" s="257">
        <v>1</v>
      </c>
      <c r="M16" s="168" t="s">
        <v>61</v>
      </c>
      <c r="N16" s="169" t="s">
        <v>2137</v>
      </c>
      <c r="O16" s="257">
        <v>1</v>
      </c>
      <c r="P16" s="29"/>
      <c r="Q16" s="168" t="s">
        <v>70</v>
      </c>
      <c r="R16" s="200" t="s">
        <v>70</v>
      </c>
      <c r="S16" s="686" t="s">
        <v>353</v>
      </c>
      <c r="T16" s="200" t="s">
        <v>354</v>
      </c>
      <c r="U16" s="200" t="s">
        <v>354</v>
      </c>
      <c r="V16" s="170" t="s">
        <v>2138</v>
      </c>
      <c r="W16" s="644" t="s">
        <v>2137</v>
      </c>
      <c r="X16" s="645" t="s">
        <v>2137</v>
      </c>
      <c r="Y16" s="656" t="s">
        <v>973</v>
      </c>
      <c r="Z16" s="657" t="s">
        <v>2743</v>
      </c>
      <c r="AA16" s="658" t="s">
        <v>976</v>
      </c>
      <c r="AB16" s="171">
        <v>1024</v>
      </c>
      <c r="AC16" s="164" t="s">
        <v>2745</v>
      </c>
      <c r="AD16" s="164" t="s">
        <v>2745</v>
      </c>
      <c r="AE16" s="164" t="s">
        <v>2745</v>
      </c>
      <c r="AF16" s="173" t="s">
        <v>2153</v>
      </c>
      <c r="AG16" s="174" t="s">
        <v>2141</v>
      </c>
      <c r="AH16" s="172" t="s">
        <v>2137</v>
      </c>
      <c r="AI16" s="692" t="s">
        <v>2137</v>
      </c>
    </row>
    <row r="17" spans="2:35" x14ac:dyDescent="0.4">
      <c r="B17" s="81">
        <f>'3_운전방안(1)'!$B17</f>
        <v>11</v>
      </c>
      <c r="C17" s="702">
        <f>'1_Drive및Motor정보'!$C17</f>
        <v>0</v>
      </c>
      <c r="D17" s="703">
        <f>'1_Drive및Motor정보'!D17</f>
        <v>0</v>
      </c>
      <c r="E17" s="142"/>
      <c r="F17" s="130"/>
      <c r="G17" s="131" t="s">
        <v>2852</v>
      </c>
      <c r="H17" s="132" t="s">
        <v>2137</v>
      </c>
      <c r="I17" s="251">
        <v>1</v>
      </c>
      <c r="J17" s="131" t="s">
        <v>61</v>
      </c>
      <c r="K17" s="132" t="s">
        <v>2137</v>
      </c>
      <c r="L17" s="258">
        <v>1</v>
      </c>
      <c r="M17" s="131" t="s">
        <v>61</v>
      </c>
      <c r="N17" s="132" t="s">
        <v>2137</v>
      </c>
      <c r="O17" s="258">
        <v>1</v>
      </c>
      <c r="Q17" s="131" t="s">
        <v>70</v>
      </c>
      <c r="R17" s="201" t="s">
        <v>70</v>
      </c>
      <c r="S17" s="687" t="s">
        <v>353</v>
      </c>
      <c r="T17" s="201" t="s">
        <v>354</v>
      </c>
      <c r="U17" s="201" t="s">
        <v>354</v>
      </c>
      <c r="V17" s="142" t="s">
        <v>2138</v>
      </c>
      <c r="W17" s="646" t="s">
        <v>2137</v>
      </c>
      <c r="X17" s="647" t="s">
        <v>2137</v>
      </c>
      <c r="Y17" s="659" t="s">
        <v>973</v>
      </c>
      <c r="Z17" s="660" t="s">
        <v>2743</v>
      </c>
      <c r="AA17" s="661" t="s">
        <v>976</v>
      </c>
      <c r="AB17" s="143">
        <v>1024</v>
      </c>
      <c r="AC17" s="121" t="s">
        <v>2745</v>
      </c>
      <c r="AD17" s="121" t="s">
        <v>2745</v>
      </c>
      <c r="AE17" s="121" t="s">
        <v>2745</v>
      </c>
      <c r="AF17" s="144" t="s">
        <v>2153</v>
      </c>
      <c r="AG17" s="693" t="s">
        <v>2141</v>
      </c>
      <c r="AH17" s="694" t="s">
        <v>2137</v>
      </c>
      <c r="AI17" s="695" t="s">
        <v>2137</v>
      </c>
    </row>
    <row r="18" spans="2:35" x14ac:dyDescent="0.4">
      <c r="B18" s="81">
        <f>'3_운전방안(1)'!$B18</f>
        <v>12</v>
      </c>
      <c r="C18" s="702">
        <f>'1_Drive및Motor정보'!$C18</f>
        <v>0</v>
      </c>
      <c r="D18" s="703">
        <f>'1_Drive및Motor정보'!D18</f>
        <v>0</v>
      </c>
      <c r="E18" s="170"/>
      <c r="F18" s="166"/>
      <c r="G18" s="168" t="s">
        <v>2852</v>
      </c>
      <c r="H18" s="169" t="s">
        <v>2137</v>
      </c>
      <c r="I18" s="250">
        <v>1</v>
      </c>
      <c r="J18" s="168" t="s">
        <v>61</v>
      </c>
      <c r="K18" s="169" t="s">
        <v>2137</v>
      </c>
      <c r="L18" s="257">
        <v>1</v>
      </c>
      <c r="M18" s="168" t="s">
        <v>61</v>
      </c>
      <c r="N18" s="169" t="s">
        <v>2137</v>
      </c>
      <c r="O18" s="257">
        <v>1</v>
      </c>
      <c r="P18" s="29"/>
      <c r="Q18" s="168" t="s">
        <v>70</v>
      </c>
      <c r="R18" s="200" t="s">
        <v>70</v>
      </c>
      <c r="S18" s="686" t="s">
        <v>353</v>
      </c>
      <c r="T18" s="200" t="s">
        <v>354</v>
      </c>
      <c r="U18" s="200" t="s">
        <v>354</v>
      </c>
      <c r="V18" s="170" t="s">
        <v>2138</v>
      </c>
      <c r="W18" s="644" t="s">
        <v>2137</v>
      </c>
      <c r="X18" s="645" t="s">
        <v>2137</v>
      </c>
      <c r="Y18" s="656" t="s">
        <v>973</v>
      </c>
      <c r="Z18" s="657" t="s">
        <v>2743</v>
      </c>
      <c r="AA18" s="658" t="s">
        <v>976</v>
      </c>
      <c r="AB18" s="171">
        <v>1024</v>
      </c>
      <c r="AC18" s="164" t="s">
        <v>2745</v>
      </c>
      <c r="AD18" s="164" t="s">
        <v>2745</v>
      </c>
      <c r="AE18" s="164" t="s">
        <v>2745</v>
      </c>
      <c r="AF18" s="173" t="s">
        <v>2153</v>
      </c>
      <c r="AG18" s="174" t="s">
        <v>2141</v>
      </c>
      <c r="AH18" s="172" t="s">
        <v>2137</v>
      </c>
      <c r="AI18" s="692" t="s">
        <v>2137</v>
      </c>
    </row>
    <row r="19" spans="2:35" x14ac:dyDescent="0.4">
      <c r="B19" s="81">
        <f>'3_운전방안(1)'!$B19</f>
        <v>13</v>
      </c>
      <c r="C19" s="702">
        <f>'1_Drive및Motor정보'!$C19</f>
        <v>0</v>
      </c>
      <c r="D19" s="703">
        <f>'1_Drive및Motor정보'!D19</f>
        <v>0</v>
      </c>
      <c r="E19" s="142"/>
      <c r="F19" s="130"/>
      <c r="G19" s="131" t="s">
        <v>2852</v>
      </c>
      <c r="H19" s="132" t="s">
        <v>2137</v>
      </c>
      <c r="I19" s="251">
        <v>1</v>
      </c>
      <c r="J19" s="131" t="s">
        <v>61</v>
      </c>
      <c r="K19" s="132" t="s">
        <v>2137</v>
      </c>
      <c r="L19" s="258">
        <v>1</v>
      </c>
      <c r="M19" s="131" t="s">
        <v>61</v>
      </c>
      <c r="N19" s="132" t="s">
        <v>2137</v>
      </c>
      <c r="O19" s="258">
        <v>1</v>
      </c>
      <c r="Q19" s="131" t="s">
        <v>70</v>
      </c>
      <c r="R19" s="201" t="s">
        <v>70</v>
      </c>
      <c r="S19" s="687" t="s">
        <v>353</v>
      </c>
      <c r="T19" s="201" t="s">
        <v>354</v>
      </c>
      <c r="U19" s="201" t="s">
        <v>354</v>
      </c>
      <c r="V19" s="142" t="s">
        <v>2138</v>
      </c>
      <c r="W19" s="646" t="s">
        <v>2137</v>
      </c>
      <c r="X19" s="647" t="s">
        <v>2137</v>
      </c>
      <c r="Y19" s="659" t="s">
        <v>973</v>
      </c>
      <c r="Z19" s="660" t="s">
        <v>2743</v>
      </c>
      <c r="AA19" s="661" t="s">
        <v>976</v>
      </c>
      <c r="AB19" s="143">
        <v>1024</v>
      </c>
      <c r="AC19" s="121" t="s">
        <v>2745</v>
      </c>
      <c r="AD19" s="121" t="s">
        <v>2745</v>
      </c>
      <c r="AE19" s="121" t="s">
        <v>2745</v>
      </c>
      <c r="AF19" s="144" t="s">
        <v>2153</v>
      </c>
      <c r="AG19" s="693" t="s">
        <v>2141</v>
      </c>
      <c r="AH19" s="694" t="s">
        <v>2137</v>
      </c>
      <c r="AI19" s="695" t="s">
        <v>2137</v>
      </c>
    </row>
    <row r="20" spans="2:35" x14ac:dyDescent="0.4">
      <c r="B20" s="81">
        <f>'3_운전방안(1)'!$B20</f>
        <v>14</v>
      </c>
      <c r="C20" s="702">
        <f>'1_Drive및Motor정보'!$C20</f>
        <v>0</v>
      </c>
      <c r="D20" s="703">
        <f>'1_Drive및Motor정보'!D20</f>
        <v>0</v>
      </c>
      <c r="E20" s="170"/>
      <c r="F20" s="166"/>
      <c r="G20" s="168" t="s">
        <v>2852</v>
      </c>
      <c r="H20" s="169" t="s">
        <v>2137</v>
      </c>
      <c r="I20" s="250">
        <v>1</v>
      </c>
      <c r="J20" s="168" t="s">
        <v>61</v>
      </c>
      <c r="K20" s="169" t="s">
        <v>2137</v>
      </c>
      <c r="L20" s="257">
        <v>1</v>
      </c>
      <c r="M20" s="168" t="s">
        <v>61</v>
      </c>
      <c r="N20" s="169" t="s">
        <v>2137</v>
      </c>
      <c r="O20" s="257">
        <v>1</v>
      </c>
      <c r="P20" s="29"/>
      <c r="Q20" s="168" t="s">
        <v>70</v>
      </c>
      <c r="R20" s="200" t="s">
        <v>70</v>
      </c>
      <c r="S20" s="686" t="s">
        <v>353</v>
      </c>
      <c r="T20" s="200" t="s">
        <v>354</v>
      </c>
      <c r="U20" s="200" t="s">
        <v>354</v>
      </c>
      <c r="V20" s="170" t="s">
        <v>2138</v>
      </c>
      <c r="W20" s="644" t="s">
        <v>2137</v>
      </c>
      <c r="X20" s="645" t="s">
        <v>2137</v>
      </c>
      <c r="Y20" s="656" t="s">
        <v>973</v>
      </c>
      <c r="Z20" s="657" t="s">
        <v>2743</v>
      </c>
      <c r="AA20" s="658" t="s">
        <v>976</v>
      </c>
      <c r="AB20" s="171">
        <v>1024</v>
      </c>
      <c r="AC20" s="164" t="s">
        <v>2745</v>
      </c>
      <c r="AD20" s="164" t="s">
        <v>2745</v>
      </c>
      <c r="AE20" s="164" t="s">
        <v>2745</v>
      </c>
      <c r="AF20" s="173" t="s">
        <v>2153</v>
      </c>
      <c r="AG20" s="174" t="s">
        <v>2141</v>
      </c>
      <c r="AH20" s="172" t="s">
        <v>2137</v>
      </c>
      <c r="AI20" s="692" t="s">
        <v>2137</v>
      </c>
    </row>
    <row r="21" spans="2:35" x14ac:dyDescent="0.4">
      <c r="B21" s="81">
        <f>'3_운전방안(1)'!$B21</f>
        <v>15</v>
      </c>
      <c r="C21" s="702">
        <f>'1_Drive및Motor정보'!$C21</f>
        <v>0</v>
      </c>
      <c r="D21" s="703">
        <f>'1_Drive및Motor정보'!D21</f>
        <v>0</v>
      </c>
      <c r="E21" s="142"/>
      <c r="F21" s="130"/>
      <c r="G21" s="131" t="s">
        <v>2852</v>
      </c>
      <c r="H21" s="132" t="s">
        <v>2137</v>
      </c>
      <c r="I21" s="251">
        <v>1</v>
      </c>
      <c r="J21" s="131" t="s">
        <v>61</v>
      </c>
      <c r="K21" s="132" t="s">
        <v>2137</v>
      </c>
      <c r="L21" s="258">
        <v>1</v>
      </c>
      <c r="M21" s="131" t="s">
        <v>61</v>
      </c>
      <c r="N21" s="132" t="s">
        <v>2137</v>
      </c>
      <c r="O21" s="258">
        <v>1</v>
      </c>
      <c r="Q21" s="131" t="s">
        <v>70</v>
      </c>
      <c r="R21" s="201" t="s">
        <v>70</v>
      </c>
      <c r="S21" s="687" t="s">
        <v>353</v>
      </c>
      <c r="T21" s="201" t="s">
        <v>354</v>
      </c>
      <c r="U21" s="201" t="s">
        <v>354</v>
      </c>
      <c r="V21" s="142" t="s">
        <v>2138</v>
      </c>
      <c r="W21" s="646" t="s">
        <v>2137</v>
      </c>
      <c r="X21" s="647" t="s">
        <v>2137</v>
      </c>
      <c r="Y21" s="659" t="s">
        <v>973</v>
      </c>
      <c r="Z21" s="660" t="s">
        <v>2743</v>
      </c>
      <c r="AA21" s="661" t="s">
        <v>976</v>
      </c>
      <c r="AB21" s="143">
        <v>1024</v>
      </c>
      <c r="AC21" s="121" t="s">
        <v>2745</v>
      </c>
      <c r="AD21" s="121" t="s">
        <v>2745</v>
      </c>
      <c r="AE21" s="121" t="s">
        <v>2745</v>
      </c>
      <c r="AF21" s="144" t="s">
        <v>2153</v>
      </c>
      <c r="AG21" s="693" t="s">
        <v>2141</v>
      </c>
      <c r="AH21" s="694" t="s">
        <v>2137</v>
      </c>
      <c r="AI21" s="695" t="s">
        <v>2137</v>
      </c>
    </row>
    <row r="22" spans="2:35" x14ac:dyDescent="0.4">
      <c r="B22" s="81">
        <f>'3_운전방안(1)'!$B22</f>
        <v>16</v>
      </c>
      <c r="C22" s="702">
        <f>'1_Drive및Motor정보'!$C22</f>
        <v>0</v>
      </c>
      <c r="D22" s="703">
        <f>'1_Drive및Motor정보'!D22</f>
        <v>0</v>
      </c>
      <c r="E22" s="170"/>
      <c r="F22" s="166"/>
      <c r="G22" s="168" t="s">
        <v>2852</v>
      </c>
      <c r="H22" s="169" t="s">
        <v>2137</v>
      </c>
      <c r="I22" s="250">
        <v>1</v>
      </c>
      <c r="J22" s="168" t="s">
        <v>61</v>
      </c>
      <c r="K22" s="169" t="s">
        <v>2137</v>
      </c>
      <c r="L22" s="257">
        <v>1</v>
      </c>
      <c r="M22" s="168" t="s">
        <v>61</v>
      </c>
      <c r="N22" s="169" t="s">
        <v>2137</v>
      </c>
      <c r="O22" s="257">
        <v>1</v>
      </c>
      <c r="P22" s="29"/>
      <c r="Q22" s="168" t="s">
        <v>70</v>
      </c>
      <c r="R22" s="200" t="s">
        <v>70</v>
      </c>
      <c r="S22" s="686" t="s">
        <v>353</v>
      </c>
      <c r="T22" s="200" t="s">
        <v>354</v>
      </c>
      <c r="U22" s="200" t="s">
        <v>354</v>
      </c>
      <c r="V22" s="170" t="s">
        <v>2138</v>
      </c>
      <c r="W22" s="644" t="s">
        <v>2137</v>
      </c>
      <c r="X22" s="645" t="s">
        <v>2137</v>
      </c>
      <c r="Y22" s="656" t="s">
        <v>973</v>
      </c>
      <c r="Z22" s="657" t="s">
        <v>2743</v>
      </c>
      <c r="AA22" s="658" t="s">
        <v>976</v>
      </c>
      <c r="AB22" s="171">
        <v>1024</v>
      </c>
      <c r="AC22" s="164" t="s">
        <v>2745</v>
      </c>
      <c r="AD22" s="164" t="s">
        <v>2745</v>
      </c>
      <c r="AE22" s="164" t="s">
        <v>2745</v>
      </c>
      <c r="AF22" s="173" t="s">
        <v>2153</v>
      </c>
      <c r="AG22" s="174" t="s">
        <v>2141</v>
      </c>
      <c r="AH22" s="172" t="s">
        <v>2137</v>
      </c>
      <c r="AI22" s="692" t="s">
        <v>2137</v>
      </c>
    </row>
    <row r="23" spans="2:35" x14ac:dyDescent="0.4">
      <c r="B23" s="81">
        <f>'3_운전방안(1)'!$B23</f>
        <v>17</v>
      </c>
      <c r="C23" s="702">
        <f>'1_Drive및Motor정보'!$C23</f>
        <v>0</v>
      </c>
      <c r="D23" s="703">
        <f>'1_Drive및Motor정보'!D23</f>
        <v>0</v>
      </c>
      <c r="E23" s="142"/>
      <c r="F23" s="130"/>
      <c r="G23" s="131" t="s">
        <v>2852</v>
      </c>
      <c r="H23" s="132" t="s">
        <v>2137</v>
      </c>
      <c r="I23" s="251">
        <v>1</v>
      </c>
      <c r="J23" s="131" t="s">
        <v>61</v>
      </c>
      <c r="K23" s="132" t="s">
        <v>2137</v>
      </c>
      <c r="L23" s="258">
        <v>1</v>
      </c>
      <c r="M23" s="131" t="s">
        <v>61</v>
      </c>
      <c r="N23" s="132" t="s">
        <v>2137</v>
      </c>
      <c r="O23" s="258">
        <v>1</v>
      </c>
      <c r="Q23" s="131" t="s">
        <v>70</v>
      </c>
      <c r="R23" s="201" t="s">
        <v>70</v>
      </c>
      <c r="S23" s="687" t="s">
        <v>353</v>
      </c>
      <c r="T23" s="201" t="s">
        <v>354</v>
      </c>
      <c r="U23" s="201" t="s">
        <v>354</v>
      </c>
      <c r="V23" s="142" t="s">
        <v>2138</v>
      </c>
      <c r="W23" s="646" t="s">
        <v>2137</v>
      </c>
      <c r="X23" s="647" t="s">
        <v>2137</v>
      </c>
      <c r="Y23" s="659" t="s">
        <v>973</v>
      </c>
      <c r="Z23" s="660" t="s">
        <v>2743</v>
      </c>
      <c r="AA23" s="661" t="s">
        <v>976</v>
      </c>
      <c r="AB23" s="143">
        <v>1024</v>
      </c>
      <c r="AC23" s="121" t="s">
        <v>2745</v>
      </c>
      <c r="AD23" s="121" t="s">
        <v>2745</v>
      </c>
      <c r="AE23" s="121" t="s">
        <v>2745</v>
      </c>
      <c r="AF23" s="144" t="s">
        <v>2153</v>
      </c>
      <c r="AG23" s="693" t="s">
        <v>2141</v>
      </c>
      <c r="AH23" s="694" t="s">
        <v>2137</v>
      </c>
      <c r="AI23" s="695" t="s">
        <v>2137</v>
      </c>
    </row>
    <row r="24" spans="2:35" x14ac:dyDescent="0.4">
      <c r="B24" s="81">
        <f>'3_운전방안(1)'!$B24</f>
        <v>18</v>
      </c>
      <c r="C24" s="702">
        <f>'1_Drive및Motor정보'!$C24</f>
        <v>0</v>
      </c>
      <c r="D24" s="703">
        <f>'1_Drive및Motor정보'!D24</f>
        <v>0</v>
      </c>
      <c r="E24" s="170"/>
      <c r="F24" s="166"/>
      <c r="G24" s="168" t="s">
        <v>2852</v>
      </c>
      <c r="H24" s="169" t="s">
        <v>2137</v>
      </c>
      <c r="I24" s="250">
        <v>1</v>
      </c>
      <c r="J24" s="168" t="s">
        <v>61</v>
      </c>
      <c r="K24" s="169" t="s">
        <v>2137</v>
      </c>
      <c r="L24" s="257">
        <v>1</v>
      </c>
      <c r="M24" s="168" t="s">
        <v>61</v>
      </c>
      <c r="N24" s="169" t="s">
        <v>2137</v>
      </c>
      <c r="O24" s="257">
        <v>1</v>
      </c>
      <c r="P24" s="29"/>
      <c r="Q24" s="168" t="s">
        <v>70</v>
      </c>
      <c r="R24" s="200" t="s">
        <v>70</v>
      </c>
      <c r="S24" s="686" t="s">
        <v>353</v>
      </c>
      <c r="T24" s="200" t="s">
        <v>354</v>
      </c>
      <c r="U24" s="200" t="s">
        <v>354</v>
      </c>
      <c r="V24" s="170" t="s">
        <v>2138</v>
      </c>
      <c r="W24" s="644" t="s">
        <v>2137</v>
      </c>
      <c r="X24" s="645" t="s">
        <v>2137</v>
      </c>
      <c r="Y24" s="656" t="s">
        <v>973</v>
      </c>
      <c r="Z24" s="657" t="s">
        <v>2743</v>
      </c>
      <c r="AA24" s="658" t="s">
        <v>976</v>
      </c>
      <c r="AB24" s="171">
        <v>1024</v>
      </c>
      <c r="AC24" s="164" t="s">
        <v>2745</v>
      </c>
      <c r="AD24" s="164" t="s">
        <v>2745</v>
      </c>
      <c r="AE24" s="164" t="s">
        <v>2745</v>
      </c>
      <c r="AF24" s="173" t="s">
        <v>2153</v>
      </c>
      <c r="AG24" s="174" t="s">
        <v>2141</v>
      </c>
      <c r="AH24" s="172" t="s">
        <v>2137</v>
      </c>
      <c r="AI24" s="692" t="s">
        <v>2137</v>
      </c>
    </row>
    <row r="25" spans="2:35" x14ac:dyDescent="0.4">
      <c r="B25" s="81">
        <f>'3_운전방안(1)'!$B25</f>
        <v>19</v>
      </c>
      <c r="C25" s="702">
        <f>'1_Drive및Motor정보'!$C25</f>
        <v>0</v>
      </c>
      <c r="D25" s="703">
        <f>'1_Drive및Motor정보'!D25</f>
        <v>0</v>
      </c>
      <c r="E25" s="142"/>
      <c r="F25" s="130"/>
      <c r="G25" s="131" t="s">
        <v>2852</v>
      </c>
      <c r="H25" s="132" t="s">
        <v>2137</v>
      </c>
      <c r="I25" s="251">
        <v>1</v>
      </c>
      <c r="J25" s="131" t="s">
        <v>61</v>
      </c>
      <c r="K25" s="132" t="s">
        <v>2137</v>
      </c>
      <c r="L25" s="258">
        <v>1</v>
      </c>
      <c r="M25" s="131" t="s">
        <v>61</v>
      </c>
      <c r="N25" s="132" t="s">
        <v>2137</v>
      </c>
      <c r="O25" s="258">
        <v>1</v>
      </c>
      <c r="Q25" s="131" t="s">
        <v>70</v>
      </c>
      <c r="R25" s="201" t="s">
        <v>70</v>
      </c>
      <c r="S25" s="687" t="s">
        <v>353</v>
      </c>
      <c r="T25" s="201" t="s">
        <v>354</v>
      </c>
      <c r="U25" s="201" t="s">
        <v>354</v>
      </c>
      <c r="V25" s="142" t="s">
        <v>2138</v>
      </c>
      <c r="W25" s="646" t="s">
        <v>2137</v>
      </c>
      <c r="X25" s="647" t="s">
        <v>2137</v>
      </c>
      <c r="Y25" s="659" t="s">
        <v>973</v>
      </c>
      <c r="Z25" s="660" t="s">
        <v>2743</v>
      </c>
      <c r="AA25" s="661" t="s">
        <v>976</v>
      </c>
      <c r="AB25" s="143">
        <v>1024</v>
      </c>
      <c r="AC25" s="121" t="s">
        <v>2745</v>
      </c>
      <c r="AD25" s="121" t="s">
        <v>2745</v>
      </c>
      <c r="AE25" s="121" t="s">
        <v>2745</v>
      </c>
      <c r="AF25" s="144" t="s">
        <v>2153</v>
      </c>
      <c r="AG25" s="693" t="s">
        <v>2141</v>
      </c>
      <c r="AH25" s="694" t="s">
        <v>2137</v>
      </c>
      <c r="AI25" s="695" t="s">
        <v>2137</v>
      </c>
    </row>
    <row r="26" spans="2:35" x14ac:dyDescent="0.4">
      <c r="B26" s="81">
        <f>'3_운전방안(1)'!$B26</f>
        <v>20</v>
      </c>
      <c r="C26" s="702">
        <f>'1_Drive및Motor정보'!$C26</f>
        <v>0</v>
      </c>
      <c r="D26" s="703">
        <f>'1_Drive및Motor정보'!D26</f>
        <v>0</v>
      </c>
      <c r="E26" s="170"/>
      <c r="F26" s="166"/>
      <c r="G26" s="168" t="s">
        <v>2852</v>
      </c>
      <c r="H26" s="169" t="s">
        <v>2137</v>
      </c>
      <c r="I26" s="250">
        <v>1</v>
      </c>
      <c r="J26" s="168" t="s">
        <v>61</v>
      </c>
      <c r="K26" s="169" t="s">
        <v>2137</v>
      </c>
      <c r="L26" s="257">
        <v>1</v>
      </c>
      <c r="M26" s="168" t="s">
        <v>61</v>
      </c>
      <c r="N26" s="169" t="s">
        <v>2137</v>
      </c>
      <c r="O26" s="257">
        <v>1</v>
      </c>
      <c r="P26" s="29"/>
      <c r="Q26" s="168" t="s">
        <v>70</v>
      </c>
      <c r="R26" s="200" t="s">
        <v>70</v>
      </c>
      <c r="S26" s="686" t="s">
        <v>353</v>
      </c>
      <c r="T26" s="200" t="s">
        <v>354</v>
      </c>
      <c r="U26" s="200" t="s">
        <v>354</v>
      </c>
      <c r="V26" s="170" t="s">
        <v>2138</v>
      </c>
      <c r="W26" s="644" t="s">
        <v>2137</v>
      </c>
      <c r="X26" s="645" t="s">
        <v>2137</v>
      </c>
      <c r="Y26" s="656" t="s">
        <v>973</v>
      </c>
      <c r="Z26" s="657" t="s">
        <v>2743</v>
      </c>
      <c r="AA26" s="658" t="s">
        <v>976</v>
      </c>
      <c r="AB26" s="171">
        <v>1024</v>
      </c>
      <c r="AC26" s="164" t="s">
        <v>2745</v>
      </c>
      <c r="AD26" s="164" t="s">
        <v>2745</v>
      </c>
      <c r="AE26" s="164" t="s">
        <v>2745</v>
      </c>
      <c r="AF26" s="173" t="s">
        <v>2153</v>
      </c>
      <c r="AG26" s="174" t="s">
        <v>2141</v>
      </c>
      <c r="AH26" s="172" t="s">
        <v>2137</v>
      </c>
      <c r="AI26" s="692" t="s">
        <v>2137</v>
      </c>
    </row>
    <row r="27" spans="2:35" x14ac:dyDescent="0.4">
      <c r="B27" s="81">
        <f>'3_운전방안(1)'!$B27</f>
        <v>21</v>
      </c>
      <c r="C27" s="702">
        <f>'1_Drive및Motor정보'!$C27</f>
        <v>0</v>
      </c>
      <c r="D27" s="703">
        <f>'1_Drive및Motor정보'!D27</f>
        <v>0</v>
      </c>
      <c r="E27" s="142"/>
      <c r="F27" s="130"/>
      <c r="G27" s="131" t="s">
        <v>2852</v>
      </c>
      <c r="H27" s="132" t="s">
        <v>2137</v>
      </c>
      <c r="I27" s="251">
        <v>1</v>
      </c>
      <c r="J27" s="131" t="s">
        <v>61</v>
      </c>
      <c r="K27" s="132" t="s">
        <v>2137</v>
      </c>
      <c r="L27" s="258">
        <v>1</v>
      </c>
      <c r="M27" s="131" t="s">
        <v>61</v>
      </c>
      <c r="N27" s="132" t="s">
        <v>2137</v>
      </c>
      <c r="O27" s="258">
        <v>1</v>
      </c>
      <c r="Q27" s="131" t="s">
        <v>2759</v>
      </c>
      <c r="R27" s="201" t="s">
        <v>70</v>
      </c>
      <c r="S27" s="687" t="s">
        <v>353</v>
      </c>
      <c r="T27" s="201" t="s">
        <v>354</v>
      </c>
      <c r="U27" s="201" t="s">
        <v>354</v>
      </c>
      <c r="V27" s="142" t="s">
        <v>2138</v>
      </c>
      <c r="W27" s="646" t="s">
        <v>2137</v>
      </c>
      <c r="X27" s="647" t="s">
        <v>2137</v>
      </c>
      <c r="Y27" s="659" t="s">
        <v>973</v>
      </c>
      <c r="Z27" s="660" t="s">
        <v>2743</v>
      </c>
      <c r="AA27" s="661" t="s">
        <v>976</v>
      </c>
      <c r="AB27" s="143">
        <v>1024</v>
      </c>
      <c r="AC27" s="121" t="s">
        <v>2745</v>
      </c>
      <c r="AD27" s="121" t="s">
        <v>2745</v>
      </c>
      <c r="AE27" s="121" t="s">
        <v>2745</v>
      </c>
      <c r="AF27" s="144" t="s">
        <v>2153</v>
      </c>
      <c r="AG27" s="693" t="s">
        <v>2141</v>
      </c>
      <c r="AH27" s="694" t="s">
        <v>2137</v>
      </c>
      <c r="AI27" s="695" t="s">
        <v>2137</v>
      </c>
    </row>
    <row r="28" spans="2:35" x14ac:dyDescent="0.4">
      <c r="B28" s="81">
        <f>'3_운전방안(1)'!$B28</f>
        <v>22</v>
      </c>
      <c r="C28" s="702">
        <f>'1_Drive및Motor정보'!$C28</f>
        <v>0</v>
      </c>
      <c r="D28" s="703">
        <f>'1_Drive및Motor정보'!D28</f>
        <v>0</v>
      </c>
      <c r="E28" s="170"/>
      <c r="F28" s="166"/>
      <c r="G28" s="168" t="s">
        <v>2852</v>
      </c>
      <c r="H28" s="169" t="s">
        <v>2137</v>
      </c>
      <c r="I28" s="250">
        <v>1</v>
      </c>
      <c r="J28" s="168" t="s">
        <v>61</v>
      </c>
      <c r="K28" s="169" t="s">
        <v>2137</v>
      </c>
      <c r="L28" s="257">
        <v>1</v>
      </c>
      <c r="M28" s="168" t="s">
        <v>61</v>
      </c>
      <c r="N28" s="169" t="s">
        <v>2137</v>
      </c>
      <c r="O28" s="257">
        <v>1</v>
      </c>
      <c r="P28" s="29"/>
      <c r="Q28" s="168" t="s">
        <v>70</v>
      </c>
      <c r="R28" s="200" t="s">
        <v>70</v>
      </c>
      <c r="S28" s="686" t="s">
        <v>353</v>
      </c>
      <c r="T28" s="200" t="s">
        <v>354</v>
      </c>
      <c r="U28" s="200" t="s">
        <v>354</v>
      </c>
      <c r="V28" s="170" t="s">
        <v>2138</v>
      </c>
      <c r="W28" s="644" t="s">
        <v>2137</v>
      </c>
      <c r="X28" s="645" t="s">
        <v>2137</v>
      </c>
      <c r="Y28" s="656" t="s">
        <v>973</v>
      </c>
      <c r="Z28" s="657" t="s">
        <v>2743</v>
      </c>
      <c r="AA28" s="658" t="s">
        <v>976</v>
      </c>
      <c r="AB28" s="171">
        <v>1024</v>
      </c>
      <c r="AC28" s="164" t="s">
        <v>2745</v>
      </c>
      <c r="AD28" s="164" t="s">
        <v>2745</v>
      </c>
      <c r="AE28" s="164" t="s">
        <v>2745</v>
      </c>
      <c r="AF28" s="173" t="s">
        <v>2153</v>
      </c>
      <c r="AG28" s="174" t="s">
        <v>2141</v>
      </c>
      <c r="AH28" s="172" t="s">
        <v>2137</v>
      </c>
      <c r="AI28" s="692" t="s">
        <v>2137</v>
      </c>
    </row>
    <row r="29" spans="2:35" x14ac:dyDescent="0.4">
      <c r="B29" s="81">
        <f>'3_운전방안(1)'!$B29</f>
        <v>23</v>
      </c>
      <c r="C29" s="702">
        <f>'1_Drive및Motor정보'!$C29</f>
        <v>0</v>
      </c>
      <c r="D29" s="703">
        <f>'1_Drive및Motor정보'!D29</f>
        <v>0</v>
      </c>
      <c r="E29" s="142"/>
      <c r="F29" s="130"/>
      <c r="G29" s="131" t="s">
        <v>2852</v>
      </c>
      <c r="H29" s="132" t="s">
        <v>2137</v>
      </c>
      <c r="I29" s="251">
        <v>1</v>
      </c>
      <c r="J29" s="131" t="s">
        <v>61</v>
      </c>
      <c r="K29" s="132" t="s">
        <v>2137</v>
      </c>
      <c r="L29" s="258">
        <v>1</v>
      </c>
      <c r="M29" s="131" t="s">
        <v>61</v>
      </c>
      <c r="N29" s="132" t="s">
        <v>2137</v>
      </c>
      <c r="O29" s="258">
        <v>1</v>
      </c>
      <c r="Q29" s="131" t="s">
        <v>70</v>
      </c>
      <c r="R29" s="201" t="s">
        <v>70</v>
      </c>
      <c r="S29" s="687" t="s">
        <v>353</v>
      </c>
      <c r="T29" s="201" t="s">
        <v>354</v>
      </c>
      <c r="U29" s="201" t="s">
        <v>354</v>
      </c>
      <c r="V29" s="142" t="s">
        <v>2138</v>
      </c>
      <c r="W29" s="646" t="s">
        <v>2137</v>
      </c>
      <c r="X29" s="647" t="s">
        <v>2137</v>
      </c>
      <c r="Y29" s="659" t="s">
        <v>973</v>
      </c>
      <c r="Z29" s="660" t="s">
        <v>2743</v>
      </c>
      <c r="AA29" s="661" t="s">
        <v>976</v>
      </c>
      <c r="AB29" s="143">
        <v>1024</v>
      </c>
      <c r="AC29" s="121" t="s">
        <v>2745</v>
      </c>
      <c r="AD29" s="121" t="s">
        <v>2745</v>
      </c>
      <c r="AE29" s="121" t="s">
        <v>2745</v>
      </c>
      <c r="AF29" s="144" t="s">
        <v>2153</v>
      </c>
      <c r="AG29" s="693" t="s">
        <v>2141</v>
      </c>
      <c r="AH29" s="694" t="s">
        <v>2137</v>
      </c>
      <c r="AI29" s="695" t="s">
        <v>2137</v>
      </c>
    </row>
    <row r="30" spans="2:35" x14ac:dyDescent="0.4">
      <c r="B30" s="81">
        <f>'3_운전방안(1)'!$B30</f>
        <v>24</v>
      </c>
      <c r="C30" s="702">
        <f>'1_Drive및Motor정보'!$C30</f>
        <v>0</v>
      </c>
      <c r="D30" s="703">
        <f>'1_Drive및Motor정보'!D30</f>
        <v>0</v>
      </c>
      <c r="E30" s="170"/>
      <c r="F30" s="166"/>
      <c r="G30" s="168" t="s">
        <v>2852</v>
      </c>
      <c r="H30" s="169" t="s">
        <v>2137</v>
      </c>
      <c r="I30" s="250">
        <v>1</v>
      </c>
      <c r="J30" s="168" t="s">
        <v>61</v>
      </c>
      <c r="K30" s="169" t="s">
        <v>2137</v>
      </c>
      <c r="L30" s="257">
        <v>1</v>
      </c>
      <c r="M30" s="168" t="s">
        <v>61</v>
      </c>
      <c r="N30" s="169" t="s">
        <v>2137</v>
      </c>
      <c r="O30" s="257">
        <v>1</v>
      </c>
      <c r="P30" s="29"/>
      <c r="Q30" s="168" t="s">
        <v>70</v>
      </c>
      <c r="R30" s="200" t="s">
        <v>70</v>
      </c>
      <c r="S30" s="686" t="s">
        <v>353</v>
      </c>
      <c r="T30" s="200" t="s">
        <v>354</v>
      </c>
      <c r="U30" s="200" t="s">
        <v>354</v>
      </c>
      <c r="V30" s="170" t="s">
        <v>2138</v>
      </c>
      <c r="W30" s="644" t="s">
        <v>2137</v>
      </c>
      <c r="X30" s="645" t="s">
        <v>2137</v>
      </c>
      <c r="Y30" s="656" t="s">
        <v>973</v>
      </c>
      <c r="Z30" s="657" t="s">
        <v>2743</v>
      </c>
      <c r="AA30" s="658" t="s">
        <v>976</v>
      </c>
      <c r="AB30" s="171">
        <v>1024</v>
      </c>
      <c r="AC30" s="164" t="s">
        <v>2745</v>
      </c>
      <c r="AD30" s="164" t="s">
        <v>2745</v>
      </c>
      <c r="AE30" s="164" t="s">
        <v>2745</v>
      </c>
      <c r="AF30" s="173" t="s">
        <v>2153</v>
      </c>
      <c r="AG30" s="174" t="s">
        <v>2141</v>
      </c>
      <c r="AH30" s="172" t="s">
        <v>2137</v>
      </c>
      <c r="AI30" s="692" t="s">
        <v>2137</v>
      </c>
    </row>
    <row r="31" spans="2:35" x14ac:dyDescent="0.4">
      <c r="B31" s="81">
        <f>'3_운전방안(1)'!$B31</f>
        <v>25</v>
      </c>
      <c r="C31" s="702">
        <f>'1_Drive및Motor정보'!$C31</f>
        <v>0</v>
      </c>
      <c r="D31" s="703">
        <f>'1_Drive및Motor정보'!D31</f>
        <v>0</v>
      </c>
      <c r="E31" s="142"/>
      <c r="F31" s="130"/>
      <c r="G31" s="131" t="s">
        <v>2852</v>
      </c>
      <c r="H31" s="132" t="s">
        <v>2137</v>
      </c>
      <c r="I31" s="251">
        <v>1</v>
      </c>
      <c r="J31" s="131" t="s">
        <v>61</v>
      </c>
      <c r="K31" s="132" t="s">
        <v>2137</v>
      </c>
      <c r="L31" s="258">
        <v>1</v>
      </c>
      <c r="M31" s="131" t="s">
        <v>61</v>
      </c>
      <c r="N31" s="132" t="s">
        <v>2137</v>
      </c>
      <c r="O31" s="258">
        <v>1</v>
      </c>
      <c r="Q31" s="131" t="s">
        <v>70</v>
      </c>
      <c r="R31" s="201" t="s">
        <v>70</v>
      </c>
      <c r="S31" s="687" t="s">
        <v>353</v>
      </c>
      <c r="T31" s="201" t="s">
        <v>354</v>
      </c>
      <c r="U31" s="201" t="s">
        <v>354</v>
      </c>
      <c r="V31" s="142" t="s">
        <v>2138</v>
      </c>
      <c r="W31" s="646" t="s">
        <v>2137</v>
      </c>
      <c r="X31" s="647" t="s">
        <v>2137</v>
      </c>
      <c r="Y31" s="659" t="s">
        <v>973</v>
      </c>
      <c r="Z31" s="660" t="s">
        <v>2743</v>
      </c>
      <c r="AA31" s="661" t="s">
        <v>976</v>
      </c>
      <c r="AB31" s="143">
        <v>1024</v>
      </c>
      <c r="AC31" s="121" t="s">
        <v>2745</v>
      </c>
      <c r="AD31" s="121" t="s">
        <v>2745</v>
      </c>
      <c r="AE31" s="121" t="s">
        <v>2745</v>
      </c>
      <c r="AF31" s="144" t="s">
        <v>2153</v>
      </c>
      <c r="AG31" s="693" t="s">
        <v>2141</v>
      </c>
      <c r="AH31" s="694" t="s">
        <v>2137</v>
      </c>
      <c r="AI31" s="695" t="s">
        <v>2137</v>
      </c>
    </row>
    <row r="32" spans="2:35" x14ac:dyDescent="0.4">
      <c r="B32" s="81">
        <f>'3_운전방안(1)'!$B32</f>
        <v>26</v>
      </c>
      <c r="C32" s="702">
        <f>'1_Drive및Motor정보'!$C32</f>
        <v>0</v>
      </c>
      <c r="D32" s="703">
        <f>'1_Drive및Motor정보'!D32</f>
        <v>0</v>
      </c>
      <c r="E32" s="170"/>
      <c r="F32" s="166"/>
      <c r="G32" s="168" t="s">
        <v>2852</v>
      </c>
      <c r="H32" s="169" t="s">
        <v>2137</v>
      </c>
      <c r="I32" s="250">
        <v>1</v>
      </c>
      <c r="J32" s="168" t="s">
        <v>61</v>
      </c>
      <c r="K32" s="169" t="s">
        <v>2137</v>
      </c>
      <c r="L32" s="257">
        <v>1</v>
      </c>
      <c r="M32" s="168" t="s">
        <v>61</v>
      </c>
      <c r="N32" s="169" t="s">
        <v>2137</v>
      </c>
      <c r="O32" s="257">
        <v>1</v>
      </c>
      <c r="P32" s="29"/>
      <c r="Q32" s="168" t="s">
        <v>70</v>
      </c>
      <c r="R32" s="200" t="s">
        <v>70</v>
      </c>
      <c r="S32" s="686" t="s">
        <v>353</v>
      </c>
      <c r="T32" s="200" t="s">
        <v>354</v>
      </c>
      <c r="U32" s="200" t="s">
        <v>354</v>
      </c>
      <c r="V32" s="170" t="s">
        <v>2138</v>
      </c>
      <c r="W32" s="644" t="s">
        <v>2137</v>
      </c>
      <c r="X32" s="645" t="s">
        <v>2137</v>
      </c>
      <c r="Y32" s="656" t="s">
        <v>973</v>
      </c>
      <c r="Z32" s="657" t="s">
        <v>2743</v>
      </c>
      <c r="AA32" s="658" t="s">
        <v>976</v>
      </c>
      <c r="AB32" s="171">
        <v>1024</v>
      </c>
      <c r="AC32" s="164" t="s">
        <v>2745</v>
      </c>
      <c r="AD32" s="164" t="s">
        <v>2745</v>
      </c>
      <c r="AE32" s="164" t="s">
        <v>2745</v>
      </c>
      <c r="AF32" s="173" t="s">
        <v>2153</v>
      </c>
      <c r="AG32" s="174" t="s">
        <v>2141</v>
      </c>
      <c r="AH32" s="172" t="s">
        <v>2137</v>
      </c>
      <c r="AI32" s="692" t="s">
        <v>2137</v>
      </c>
    </row>
    <row r="33" spans="2:35" x14ac:dyDescent="0.4">
      <c r="B33" s="81">
        <f>'3_운전방안(1)'!$B33</f>
        <v>27</v>
      </c>
      <c r="C33" s="702">
        <f>'1_Drive및Motor정보'!$C33</f>
        <v>0</v>
      </c>
      <c r="D33" s="703">
        <f>'1_Drive및Motor정보'!D33</f>
        <v>0</v>
      </c>
      <c r="E33" s="142"/>
      <c r="F33" s="130"/>
      <c r="G33" s="131" t="s">
        <v>2852</v>
      </c>
      <c r="H33" s="132" t="s">
        <v>2137</v>
      </c>
      <c r="I33" s="251">
        <v>1</v>
      </c>
      <c r="J33" s="131" t="s">
        <v>61</v>
      </c>
      <c r="K33" s="132" t="s">
        <v>2137</v>
      </c>
      <c r="L33" s="258">
        <v>1</v>
      </c>
      <c r="M33" s="131" t="s">
        <v>61</v>
      </c>
      <c r="N33" s="132" t="s">
        <v>2137</v>
      </c>
      <c r="O33" s="258">
        <v>1</v>
      </c>
      <c r="Q33" s="131" t="s">
        <v>70</v>
      </c>
      <c r="R33" s="201" t="s">
        <v>70</v>
      </c>
      <c r="S33" s="687" t="s">
        <v>353</v>
      </c>
      <c r="T33" s="201" t="s">
        <v>354</v>
      </c>
      <c r="U33" s="201" t="s">
        <v>354</v>
      </c>
      <c r="V33" s="142" t="s">
        <v>2138</v>
      </c>
      <c r="W33" s="646" t="s">
        <v>2137</v>
      </c>
      <c r="X33" s="647" t="s">
        <v>2137</v>
      </c>
      <c r="Y33" s="659" t="s">
        <v>973</v>
      </c>
      <c r="Z33" s="660" t="s">
        <v>2743</v>
      </c>
      <c r="AA33" s="661" t="s">
        <v>976</v>
      </c>
      <c r="AB33" s="143">
        <v>1024</v>
      </c>
      <c r="AC33" s="121" t="s">
        <v>2745</v>
      </c>
      <c r="AD33" s="121" t="s">
        <v>2745</v>
      </c>
      <c r="AE33" s="121" t="s">
        <v>2745</v>
      </c>
      <c r="AF33" s="144" t="s">
        <v>2153</v>
      </c>
      <c r="AG33" s="693" t="s">
        <v>2141</v>
      </c>
      <c r="AH33" s="694" t="s">
        <v>2137</v>
      </c>
      <c r="AI33" s="695" t="s">
        <v>2137</v>
      </c>
    </row>
    <row r="34" spans="2:35" x14ac:dyDescent="0.4">
      <c r="B34" s="81">
        <f>'3_운전방안(1)'!$B34</f>
        <v>28</v>
      </c>
      <c r="C34" s="702">
        <f>'1_Drive및Motor정보'!$C34</f>
        <v>0</v>
      </c>
      <c r="D34" s="703">
        <f>'1_Drive및Motor정보'!D34</f>
        <v>0</v>
      </c>
      <c r="E34" s="170"/>
      <c r="F34" s="166"/>
      <c r="G34" s="168" t="s">
        <v>2852</v>
      </c>
      <c r="H34" s="169" t="s">
        <v>2137</v>
      </c>
      <c r="I34" s="250">
        <v>1</v>
      </c>
      <c r="J34" s="168" t="s">
        <v>61</v>
      </c>
      <c r="K34" s="169" t="s">
        <v>2137</v>
      </c>
      <c r="L34" s="257">
        <v>1</v>
      </c>
      <c r="M34" s="168" t="s">
        <v>61</v>
      </c>
      <c r="N34" s="169" t="s">
        <v>2137</v>
      </c>
      <c r="O34" s="257">
        <v>1</v>
      </c>
      <c r="P34" s="29"/>
      <c r="Q34" s="168" t="s">
        <v>70</v>
      </c>
      <c r="R34" s="200" t="s">
        <v>70</v>
      </c>
      <c r="S34" s="686" t="s">
        <v>353</v>
      </c>
      <c r="T34" s="200" t="s">
        <v>354</v>
      </c>
      <c r="U34" s="200" t="s">
        <v>354</v>
      </c>
      <c r="V34" s="170" t="s">
        <v>2138</v>
      </c>
      <c r="W34" s="644" t="s">
        <v>2137</v>
      </c>
      <c r="X34" s="645" t="s">
        <v>2137</v>
      </c>
      <c r="Y34" s="656" t="s">
        <v>973</v>
      </c>
      <c r="Z34" s="657" t="s">
        <v>2743</v>
      </c>
      <c r="AA34" s="658" t="s">
        <v>976</v>
      </c>
      <c r="AB34" s="171">
        <v>1024</v>
      </c>
      <c r="AC34" s="164" t="s">
        <v>2745</v>
      </c>
      <c r="AD34" s="164" t="s">
        <v>2745</v>
      </c>
      <c r="AE34" s="164" t="s">
        <v>2745</v>
      </c>
      <c r="AF34" s="173" t="s">
        <v>2153</v>
      </c>
      <c r="AG34" s="174" t="s">
        <v>2141</v>
      </c>
      <c r="AH34" s="172" t="s">
        <v>2137</v>
      </c>
      <c r="AI34" s="692" t="s">
        <v>2137</v>
      </c>
    </row>
    <row r="35" spans="2:35" x14ac:dyDescent="0.4">
      <c r="B35" s="81">
        <f>'3_운전방안(1)'!$B35</f>
        <v>29</v>
      </c>
      <c r="C35" s="702">
        <f>'1_Drive및Motor정보'!$C35</f>
        <v>0</v>
      </c>
      <c r="D35" s="703">
        <f>'1_Drive및Motor정보'!D35</f>
        <v>0</v>
      </c>
      <c r="E35" s="142"/>
      <c r="F35" s="130"/>
      <c r="G35" s="131" t="s">
        <v>2852</v>
      </c>
      <c r="H35" s="132" t="s">
        <v>2137</v>
      </c>
      <c r="I35" s="251">
        <v>1</v>
      </c>
      <c r="J35" s="131" t="s">
        <v>61</v>
      </c>
      <c r="K35" s="132" t="s">
        <v>2137</v>
      </c>
      <c r="L35" s="258">
        <v>1</v>
      </c>
      <c r="M35" s="131" t="s">
        <v>61</v>
      </c>
      <c r="N35" s="132" t="s">
        <v>2137</v>
      </c>
      <c r="O35" s="258">
        <v>1</v>
      </c>
      <c r="Q35" s="131" t="s">
        <v>70</v>
      </c>
      <c r="R35" s="201" t="s">
        <v>70</v>
      </c>
      <c r="S35" s="687" t="s">
        <v>353</v>
      </c>
      <c r="T35" s="201" t="s">
        <v>354</v>
      </c>
      <c r="U35" s="201" t="s">
        <v>354</v>
      </c>
      <c r="V35" s="142" t="s">
        <v>2138</v>
      </c>
      <c r="W35" s="646" t="s">
        <v>2137</v>
      </c>
      <c r="X35" s="647" t="s">
        <v>2137</v>
      </c>
      <c r="Y35" s="659" t="s">
        <v>973</v>
      </c>
      <c r="Z35" s="660" t="s">
        <v>2743</v>
      </c>
      <c r="AA35" s="661" t="s">
        <v>976</v>
      </c>
      <c r="AB35" s="143">
        <v>1024</v>
      </c>
      <c r="AC35" s="121" t="s">
        <v>2745</v>
      </c>
      <c r="AD35" s="121" t="s">
        <v>2745</v>
      </c>
      <c r="AE35" s="121" t="s">
        <v>2745</v>
      </c>
      <c r="AF35" s="144" t="s">
        <v>2153</v>
      </c>
      <c r="AG35" s="693" t="s">
        <v>2141</v>
      </c>
      <c r="AH35" s="694" t="s">
        <v>2137</v>
      </c>
      <c r="AI35" s="695" t="s">
        <v>2137</v>
      </c>
    </row>
    <row r="36" spans="2:35" x14ac:dyDescent="0.4">
      <c r="B36" s="81">
        <f>'3_운전방안(1)'!$B36</f>
        <v>30</v>
      </c>
      <c r="C36" s="702">
        <f>'1_Drive및Motor정보'!$C36</f>
        <v>0</v>
      </c>
      <c r="D36" s="703">
        <f>'1_Drive및Motor정보'!D36</f>
        <v>0</v>
      </c>
      <c r="E36" s="170"/>
      <c r="F36" s="166"/>
      <c r="G36" s="168" t="s">
        <v>2852</v>
      </c>
      <c r="H36" s="169" t="s">
        <v>2137</v>
      </c>
      <c r="I36" s="250">
        <v>1</v>
      </c>
      <c r="J36" s="168" t="s">
        <v>61</v>
      </c>
      <c r="K36" s="169" t="s">
        <v>2137</v>
      </c>
      <c r="L36" s="257">
        <v>1</v>
      </c>
      <c r="M36" s="168" t="s">
        <v>61</v>
      </c>
      <c r="N36" s="169" t="s">
        <v>2137</v>
      </c>
      <c r="O36" s="257">
        <v>1</v>
      </c>
      <c r="P36" s="29"/>
      <c r="Q36" s="168" t="s">
        <v>70</v>
      </c>
      <c r="R36" s="200" t="s">
        <v>70</v>
      </c>
      <c r="S36" s="686" t="s">
        <v>353</v>
      </c>
      <c r="T36" s="200" t="s">
        <v>354</v>
      </c>
      <c r="U36" s="200" t="s">
        <v>354</v>
      </c>
      <c r="V36" s="170" t="s">
        <v>2138</v>
      </c>
      <c r="W36" s="644" t="s">
        <v>2137</v>
      </c>
      <c r="X36" s="645" t="s">
        <v>2137</v>
      </c>
      <c r="Y36" s="656" t="s">
        <v>973</v>
      </c>
      <c r="Z36" s="657" t="s">
        <v>2743</v>
      </c>
      <c r="AA36" s="658" t="s">
        <v>976</v>
      </c>
      <c r="AB36" s="171">
        <v>1024</v>
      </c>
      <c r="AC36" s="164" t="s">
        <v>2745</v>
      </c>
      <c r="AD36" s="164" t="s">
        <v>2745</v>
      </c>
      <c r="AE36" s="164" t="s">
        <v>2745</v>
      </c>
      <c r="AF36" s="173" t="s">
        <v>2153</v>
      </c>
      <c r="AG36" s="174" t="s">
        <v>2141</v>
      </c>
      <c r="AH36" s="172" t="s">
        <v>2137</v>
      </c>
      <c r="AI36" s="692" t="s">
        <v>2137</v>
      </c>
    </row>
    <row r="37" spans="2:35" x14ac:dyDescent="0.4">
      <c r="B37" s="81">
        <f>'3_운전방안(1)'!$B37</f>
        <v>31</v>
      </c>
      <c r="C37" s="702">
        <f>'1_Drive및Motor정보'!$C37</f>
        <v>0</v>
      </c>
      <c r="D37" s="703">
        <f>'1_Drive및Motor정보'!D37</f>
        <v>0</v>
      </c>
      <c r="E37" s="142"/>
      <c r="F37" s="130"/>
      <c r="G37" s="131" t="s">
        <v>2852</v>
      </c>
      <c r="H37" s="132" t="s">
        <v>2137</v>
      </c>
      <c r="I37" s="251">
        <v>1</v>
      </c>
      <c r="J37" s="131" t="s">
        <v>61</v>
      </c>
      <c r="K37" s="132" t="s">
        <v>2137</v>
      </c>
      <c r="L37" s="258">
        <v>1</v>
      </c>
      <c r="M37" s="131" t="s">
        <v>61</v>
      </c>
      <c r="N37" s="132" t="s">
        <v>2137</v>
      </c>
      <c r="O37" s="258">
        <v>1</v>
      </c>
      <c r="Q37" s="131" t="s">
        <v>70</v>
      </c>
      <c r="R37" s="201" t="s">
        <v>70</v>
      </c>
      <c r="S37" s="687" t="s">
        <v>353</v>
      </c>
      <c r="T37" s="201" t="s">
        <v>354</v>
      </c>
      <c r="U37" s="201" t="s">
        <v>354</v>
      </c>
      <c r="V37" s="142" t="s">
        <v>2138</v>
      </c>
      <c r="W37" s="646" t="s">
        <v>2137</v>
      </c>
      <c r="X37" s="647" t="s">
        <v>2137</v>
      </c>
      <c r="Y37" s="659" t="s">
        <v>973</v>
      </c>
      <c r="Z37" s="660" t="s">
        <v>2743</v>
      </c>
      <c r="AA37" s="661" t="s">
        <v>976</v>
      </c>
      <c r="AB37" s="143">
        <v>1024</v>
      </c>
      <c r="AC37" s="121" t="s">
        <v>2745</v>
      </c>
      <c r="AD37" s="121" t="s">
        <v>2745</v>
      </c>
      <c r="AE37" s="121" t="s">
        <v>2745</v>
      </c>
      <c r="AF37" s="144" t="s">
        <v>2153</v>
      </c>
      <c r="AG37" s="693" t="s">
        <v>2141</v>
      </c>
      <c r="AH37" s="694" t="s">
        <v>2137</v>
      </c>
      <c r="AI37" s="695" t="s">
        <v>2137</v>
      </c>
    </row>
    <row r="38" spans="2:35" x14ac:dyDescent="0.4">
      <c r="B38" s="81">
        <f>'3_운전방안(1)'!$B38</f>
        <v>32</v>
      </c>
      <c r="C38" s="702">
        <f>'1_Drive및Motor정보'!$C38</f>
        <v>0</v>
      </c>
      <c r="D38" s="703">
        <f>'1_Drive및Motor정보'!D38</f>
        <v>0</v>
      </c>
      <c r="E38" s="170"/>
      <c r="F38" s="166"/>
      <c r="G38" s="168" t="s">
        <v>2852</v>
      </c>
      <c r="H38" s="169" t="s">
        <v>2137</v>
      </c>
      <c r="I38" s="250">
        <v>1</v>
      </c>
      <c r="J38" s="168" t="s">
        <v>61</v>
      </c>
      <c r="K38" s="169" t="s">
        <v>2137</v>
      </c>
      <c r="L38" s="257">
        <v>1</v>
      </c>
      <c r="M38" s="168" t="s">
        <v>61</v>
      </c>
      <c r="N38" s="169" t="s">
        <v>2137</v>
      </c>
      <c r="O38" s="257">
        <v>1</v>
      </c>
      <c r="P38" s="29"/>
      <c r="Q38" s="168" t="s">
        <v>70</v>
      </c>
      <c r="R38" s="200" t="s">
        <v>70</v>
      </c>
      <c r="S38" s="686" t="s">
        <v>353</v>
      </c>
      <c r="T38" s="200" t="s">
        <v>354</v>
      </c>
      <c r="U38" s="200" t="s">
        <v>354</v>
      </c>
      <c r="V38" s="170" t="s">
        <v>2138</v>
      </c>
      <c r="W38" s="644" t="s">
        <v>2137</v>
      </c>
      <c r="X38" s="645" t="s">
        <v>2137</v>
      </c>
      <c r="Y38" s="656" t="s">
        <v>973</v>
      </c>
      <c r="Z38" s="657" t="s">
        <v>2743</v>
      </c>
      <c r="AA38" s="658" t="s">
        <v>976</v>
      </c>
      <c r="AB38" s="171">
        <v>1024</v>
      </c>
      <c r="AC38" s="164" t="s">
        <v>2745</v>
      </c>
      <c r="AD38" s="164" t="s">
        <v>2745</v>
      </c>
      <c r="AE38" s="164" t="s">
        <v>2745</v>
      </c>
      <c r="AF38" s="173" t="s">
        <v>2153</v>
      </c>
      <c r="AG38" s="174" t="s">
        <v>2141</v>
      </c>
      <c r="AH38" s="172" t="s">
        <v>2137</v>
      </c>
      <c r="AI38" s="692" t="s">
        <v>2137</v>
      </c>
    </row>
    <row r="39" spans="2:35" x14ac:dyDescent="0.4">
      <c r="B39" s="81">
        <f>'3_운전방안(1)'!$B39</f>
        <v>33</v>
      </c>
      <c r="C39" s="702">
        <f>'1_Drive및Motor정보'!$C39</f>
        <v>0</v>
      </c>
      <c r="D39" s="703">
        <f>'1_Drive및Motor정보'!D39</f>
        <v>0</v>
      </c>
      <c r="E39" s="142"/>
      <c r="F39" s="130"/>
      <c r="G39" s="131" t="s">
        <v>2852</v>
      </c>
      <c r="H39" s="132" t="s">
        <v>2137</v>
      </c>
      <c r="I39" s="251">
        <v>1</v>
      </c>
      <c r="J39" s="131" t="s">
        <v>61</v>
      </c>
      <c r="K39" s="132" t="s">
        <v>2137</v>
      </c>
      <c r="L39" s="258">
        <v>1</v>
      </c>
      <c r="M39" s="131" t="s">
        <v>61</v>
      </c>
      <c r="N39" s="132" t="s">
        <v>2137</v>
      </c>
      <c r="O39" s="258">
        <v>1</v>
      </c>
      <c r="Q39" s="131" t="s">
        <v>70</v>
      </c>
      <c r="R39" s="201" t="s">
        <v>70</v>
      </c>
      <c r="S39" s="687" t="s">
        <v>353</v>
      </c>
      <c r="T39" s="201" t="s">
        <v>354</v>
      </c>
      <c r="U39" s="201" t="s">
        <v>354</v>
      </c>
      <c r="V39" s="142" t="s">
        <v>2138</v>
      </c>
      <c r="W39" s="646" t="s">
        <v>2137</v>
      </c>
      <c r="X39" s="647" t="s">
        <v>2137</v>
      </c>
      <c r="Y39" s="659" t="s">
        <v>973</v>
      </c>
      <c r="Z39" s="660" t="s">
        <v>2743</v>
      </c>
      <c r="AA39" s="661" t="s">
        <v>976</v>
      </c>
      <c r="AB39" s="143">
        <v>1024</v>
      </c>
      <c r="AC39" s="121" t="s">
        <v>2745</v>
      </c>
      <c r="AD39" s="121" t="s">
        <v>2745</v>
      </c>
      <c r="AE39" s="121" t="s">
        <v>2745</v>
      </c>
      <c r="AF39" s="144" t="s">
        <v>2153</v>
      </c>
      <c r="AG39" s="693" t="s">
        <v>2141</v>
      </c>
      <c r="AH39" s="694" t="s">
        <v>2137</v>
      </c>
      <c r="AI39" s="695" t="s">
        <v>2137</v>
      </c>
    </row>
    <row r="40" spans="2:35" x14ac:dyDescent="0.4">
      <c r="B40" s="81">
        <f>'3_운전방안(1)'!$B40</f>
        <v>34</v>
      </c>
      <c r="C40" s="702">
        <f>'1_Drive및Motor정보'!$C40</f>
        <v>0</v>
      </c>
      <c r="D40" s="703">
        <f>'1_Drive및Motor정보'!D40</f>
        <v>0</v>
      </c>
      <c r="E40" s="170"/>
      <c r="F40" s="166"/>
      <c r="G40" s="168" t="s">
        <v>2852</v>
      </c>
      <c r="H40" s="169" t="s">
        <v>2137</v>
      </c>
      <c r="I40" s="250">
        <v>1</v>
      </c>
      <c r="J40" s="168" t="s">
        <v>61</v>
      </c>
      <c r="K40" s="169" t="s">
        <v>2137</v>
      </c>
      <c r="L40" s="257">
        <v>1</v>
      </c>
      <c r="M40" s="168" t="s">
        <v>61</v>
      </c>
      <c r="N40" s="169" t="s">
        <v>2137</v>
      </c>
      <c r="O40" s="257">
        <v>1</v>
      </c>
      <c r="P40" s="29"/>
      <c r="Q40" s="168" t="s">
        <v>70</v>
      </c>
      <c r="R40" s="200" t="s">
        <v>70</v>
      </c>
      <c r="S40" s="686" t="s">
        <v>353</v>
      </c>
      <c r="T40" s="200" t="s">
        <v>354</v>
      </c>
      <c r="U40" s="200" t="s">
        <v>354</v>
      </c>
      <c r="V40" s="170" t="s">
        <v>2138</v>
      </c>
      <c r="W40" s="644" t="s">
        <v>2137</v>
      </c>
      <c r="X40" s="645" t="s">
        <v>2137</v>
      </c>
      <c r="Y40" s="656" t="s">
        <v>973</v>
      </c>
      <c r="Z40" s="657" t="s">
        <v>2743</v>
      </c>
      <c r="AA40" s="658" t="s">
        <v>976</v>
      </c>
      <c r="AB40" s="171">
        <v>1024</v>
      </c>
      <c r="AC40" s="164" t="s">
        <v>2745</v>
      </c>
      <c r="AD40" s="164" t="s">
        <v>2745</v>
      </c>
      <c r="AE40" s="164" t="s">
        <v>2745</v>
      </c>
      <c r="AF40" s="173" t="s">
        <v>2153</v>
      </c>
      <c r="AG40" s="174" t="s">
        <v>2141</v>
      </c>
      <c r="AH40" s="172" t="s">
        <v>2137</v>
      </c>
      <c r="AI40" s="692" t="s">
        <v>2137</v>
      </c>
    </row>
    <row r="41" spans="2:35" ht="18" thickBot="1" x14ac:dyDescent="0.45">
      <c r="B41" s="83">
        <f>'3_운전방안(1)'!$B41</f>
        <v>35</v>
      </c>
      <c r="C41" s="704">
        <f>'1_Drive및Motor정보'!$C41</f>
        <v>0</v>
      </c>
      <c r="D41" s="705">
        <f>'1_Drive및Motor정보'!D41</f>
        <v>0</v>
      </c>
      <c r="E41" s="148"/>
      <c r="F41" s="133"/>
      <c r="G41" s="134" t="s">
        <v>2852</v>
      </c>
      <c r="H41" s="135" t="s">
        <v>2137</v>
      </c>
      <c r="I41" s="252">
        <v>1</v>
      </c>
      <c r="J41" s="134" t="s">
        <v>61</v>
      </c>
      <c r="K41" s="135" t="s">
        <v>2137</v>
      </c>
      <c r="L41" s="259">
        <v>1</v>
      </c>
      <c r="M41" s="134" t="s">
        <v>61</v>
      </c>
      <c r="N41" s="135" t="s">
        <v>2137</v>
      </c>
      <c r="O41" s="259">
        <v>1</v>
      </c>
      <c r="Q41" s="134" t="s">
        <v>70</v>
      </c>
      <c r="R41" s="202" t="s">
        <v>70</v>
      </c>
      <c r="S41" s="688" t="s">
        <v>353</v>
      </c>
      <c r="T41" s="202" t="s">
        <v>354</v>
      </c>
      <c r="U41" s="202" t="s">
        <v>354</v>
      </c>
      <c r="V41" s="148" t="s">
        <v>2138</v>
      </c>
      <c r="W41" s="648" t="s">
        <v>2137</v>
      </c>
      <c r="X41" s="649" t="s">
        <v>2137</v>
      </c>
      <c r="Y41" s="662" t="s">
        <v>973</v>
      </c>
      <c r="Z41" s="663" t="s">
        <v>2743</v>
      </c>
      <c r="AA41" s="664" t="s">
        <v>976</v>
      </c>
      <c r="AB41" s="149">
        <v>1024</v>
      </c>
      <c r="AC41" s="123" t="s">
        <v>2745</v>
      </c>
      <c r="AD41" s="123" t="s">
        <v>2745</v>
      </c>
      <c r="AE41" s="123" t="s">
        <v>2745</v>
      </c>
      <c r="AF41" s="150" t="s">
        <v>2153</v>
      </c>
      <c r="AG41" s="696" t="s">
        <v>2141</v>
      </c>
      <c r="AH41" s="697" t="s">
        <v>2137</v>
      </c>
      <c r="AI41" s="698" t="s">
        <v>2137</v>
      </c>
    </row>
  </sheetData>
  <sheetProtection algorithmName="SHA-512" hashValue="RKFkVWgkUV9AZqgfo/BzB3uqtILx34IeLiFqbxv0P+SQ0nGBFRZHTcZrlQntEQY/StREn7R7iwv+nmDEBB3jgA==" saltValue="Vf8KaBPqtHNskfL9Lkbq7w==" spinCount="100000" sheet="1" objects="1" scenarios="1"/>
  <dataConsolidate/>
  <mergeCells count="49">
    <mergeCell ref="R4:R5"/>
    <mergeCell ref="S4:S5"/>
    <mergeCell ref="T4:T5"/>
    <mergeCell ref="Q4:Q5"/>
    <mergeCell ref="AG2:AI2"/>
    <mergeCell ref="AG5:AI5"/>
    <mergeCell ref="AG3:AG4"/>
    <mergeCell ref="AH3:AH4"/>
    <mergeCell ref="AI3:AI4"/>
    <mergeCell ref="AF4:AF5"/>
    <mergeCell ref="V4:V5"/>
    <mergeCell ref="W4:W5"/>
    <mergeCell ref="X4:X5"/>
    <mergeCell ref="AB4:AB5"/>
    <mergeCell ref="AC4:AC5"/>
    <mergeCell ref="AD4:AD5"/>
    <mergeCell ref="Y4:Y5"/>
    <mergeCell ref="Z4:Z5"/>
    <mergeCell ref="AA4:AA5"/>
    <mergeCell ref="AE4:AE5"/>
    <mergeCell ref="AC3:AF3"/>
    <mergeCell ref="AB2:AF2"/>
    <mergeCell ref="E3:F3"/>
    <mergeCell ref="E2:F2"/>
    <mergeCell ref="G3:I3"/>
    <mergeCell ref="J3:L3"/>
    <mergeCell ref="V3:X3"/>
    <mergeCell ref="V2:AA2"/>
    <mergeCell ref="Q2:U2"/>
    <mergeCell ref="S3:U3"/>
    <mergeCell ref="M3:O3"/>
    <mergeCell ref="G2:O2"/>
    <mergeCell ref="Y3:AA3"/>
    <mergeCell ref="U4:U5"/>
    <mergeCell ref="Q3:R3"/>
    <mergeCell ref="B2:B5"/>
    <mergeCell ref="C2:C5"/>
    <mergeCell ref="D2:D5"/>
    <mergeCell ref="E4:E5"/>
    <mergeCell ref="F4:F5"/>
    <mergeCell ref="G4:G5"/>
    <mergeCell ref="M4:M5"/>
    <mergeCell ref="N4:N5"/>
    <mergeCell ref="O4:O5"/>
    <mergeCell ref="H4:H5"/>
    <mergeCell ref="I4:I5"/>
    <mergeCell ref="J4:J5"/>
    <mergeCell ref="K4:K5"/>
    <mergeCell ref="L4:L5"/>
  </mergeCells>
  <phoneticPr fontId="2" type="noConversion"/>
  <conditionalFormatting sqref="AB6:AB41">
    <cfRule type="expression" dxfId="372" priority="225">
      <formula>$AB6&lt;1</formula>
    </cfRule>
  </conditionalFormatting>
  <conditionalFormatting sqref="AC6:AC41">
    <cfRule type="expression" dxfId="371" priority="224">
      <formula>AC6:AF6=0</formula>
    </cfRule>
  </conditionalFormatting>
  <conditionalFormatting sqref="AA6:AA41">
    <cfRule type="expression" dxfId="370" priority="38">
      <formula>AND($AA6="4 / 2...10V", OR($X6&lt;&gt;"0~10 V", AND($S6="AnOUT:A.1", $H6&lt;&gt;"2~10 V",$H6&lt;&gt;0)))</formula>
    </cfRule>
    <cfRule type="expression" dxfId="369" priority="39">
      <formula>AND($AA6="3 / 0...10V", OR($X6&lt;&gt;"0~10 V", AND($S6="AnOUT:A.1", $H6&lt;&gt;"0~10 V",$H6&lt;&gt;0)))</formula>
    </cfRule>
    <cfRule type="expression" dxfId="368" priority="40">
      <formula>AND($AA6="2 / 4...20mA", OR($X6&lt;&gt;"0~20 mA", AND($S6="AnOUT:A.1", $H6&lt;&gt;"4~20 mA",$H6&lt;&gt;0)))</formula>
    </cfRule>
    <cfRule type="expression" dxfId="367" priority="41">
      <formula>AND($AA6="1 / 0...20mA", OR($X6&lt;&gt;"0~20 mA", AND($S6="AnOUT:A.1", $H6&lt;&gt;"0~20 mA",$H6&lt;&gt;0)))</formula>
    </cfRule>
    <cfRule type="expression" dxfId="366" priority="42">
      <formula>AND($AA6="4 / 2...10V", OR($X6&lt;&gt;"0~10 V", AND($T6="AnOUT:A.1", $K6&lt;&gt;"2~10 V",$K6&lt;&gt;0)))</formula>
    </cfRule>
    <cfRule type="expression" dxfId="365" priority="43">
      <formula>AND($AA6="3 / 0...10V", OR($X6&lt;&gt;"0~10 V", AND($T6="AnOUT:A.1", $K6&lt;&gt;"0~10 V",$K6&lt;&gt;0)))</formula>
    </cfRule>
    <cfRule type="expression" dxfId="364" priority="44">
      <formula>AND($AA6="2 / 4...20mA", OR($X6&lt;&gt;"0~20 mA", AND($T6="AnOUT:A.1", $K6&lt;&gt;"4~20 mA",$K6&lt;&gt;0)))</formula>
    </cfRule>
    <cfRule type="expression" dxfId="363" priority="45">
      <formula>AND($AA6="1 / 0...20mA", OR($X6&lt;&gt;"0~20 mA", AND($T6="AnOUT:A.1", $K6&lt;&gt;"0~20 mA",$K6&lt;&gt;0)))</formula>
    </cfRule>
    <cfRule type="expression" dxfId="362" priority="191">
      <formula>$AA6=0</formula>
    </cfRule>
  </conditionalFormatting>
  <conditionalFormatting sqref="E6:E41">
    <cfRule type="expression" dxfId="361" priority="166">
      <formula>$E6="-10~10 V"</formula>
    </cfRule>
    <cfRule type="expression" dxfId="360" priority="167">
      <formula>$E6="2~10 V"</formula>
    </cfRule>
    <cfRule type="expression" dxfId="359" priority="168">
      <formula>$E6="0~10 V"</formula>
    </cfRule>
    <cfRule type="expression" dxfId="358" priority="169">
      <formula>$E6="4~20 mA"</formula>
    </cfRule>
    <cfRule type="expression" dxfId="357" priority="170">
      <formula>"$e6=""0~20 mA"""</formula>
    </cfRule>
  </conditionalFormatting>
  <conditionalFormatting sqref="F6:F41">
    <cfRule type="expression" dxfId="356" priority="161">
      <formula>$F6="-10~10 V"</formula>
    </cfRule>
    <cfRule type="expression" dxfId="355" priority="162">
      <formula>$F6="2~10 V"</formula>
    </cfRule>
    <cfRule type="expression" dxfId="354" priority="163">
      <formula>$F6="0~10 V"</formula>
    </cfRule>
    <cfRule type="expression" dxfId="353" priority="164">
      <formula>$F6="4~20 mA"</formula>
    </cfRule>
    <cfRule type="expression" dxfId="352" priority="165">
      <formula>$F6="0~20 mA"</formula>
    </cfRule>
  </conditionalFormatting>
  <conditionalFormatting sqref="H6:H41">
    <cfRule type="expression" dxfId="351" priority="20">
      <formula>AND($G6&lt;&gt;0, $H6=0)</formula>
    </cfRule>
    <cfRule type="expression" dxfId="350" priority="157">
      <formula>$H6="2~10 V"</formula>
    </cfRule>
    <cfRule type="expression" dxfId="349" priority="158">
      <formula>$H6="0~10 V"</formula>
    </cfRule>
    <cfRule type="expression" dxfId="348" priority="159">
      <formula>$H6="4~20 mA"</formula>
    </cfRule>
    <cfRule type="expression" dxfId="347" priority="160">
      <formula>$H6="0~20 mA"</formula>
    </cfRule>
  </conditionalFormatting>
  <conditionalFormatting sqref="I6:I41">
    <cfRule type="expression" dxfId="346" priority="19">
      <formula>AND($G6&lt;&gt;0, $I6=0)</formula>
    </cfRule>
    <cfRule type="expression" dxfId="345" priority="155">
      <formula>$I6&lt;&gt;100%</formula>
    </cfRule>
  </conditionalFormatting>
  <conditionalFormatting sqref="L6:L41">
    <cfRule type="expression" dxfId="344" priority="17">
      <formula>AND($J6&lt;&gt;0, $L6=0)</formula>
    </cfRule>
    <cfRule type="expression" dxfId="343" priority="154">
      <formula>$L6&lt;&gt;100%</formula>
    </cfRule>
  </conditionalFormatting>
  <conditionalFormatting sqref="K6:K41">
    <cfRule type="expression" dxfId="342" priority="18">
      <formula>AND($J6&lt;&gt;0, $K6=0)</formula>
    </cfRule>
    <cfRule type="expression" dxfId="341" priority="152">
      <formula>$K6="4~20 mA"</formula>
    </cfRule>
    <cfRule type="expression" dxfId="340" priority="153">
      <formula>$K6="0~20 mA"</formula>
    </cfRule>
  </conditionalFormatting>
  <conditionalFormatting sqref="Y6:Y41">
    <cfRule type="expression" dxfId="339" priority="56">
      <formula>AND($Y6="5 / -10...+10V", OR($V6&lt;&gt;"-10~10 V",AND($Q6="AnIN:A.1", $E6&lt;&gt;"-10~10 V",$E6&lt;&gt;0)))</formula>
    </cfRule>
    <cfRule type="expression" dxfId="338" priority="57">
      <formula>AND($Y6="4 / 2...10V", OR($V6&lt;&gt;"0~10 V", AND($Q6="AnIN:A.1", $E6&lt;&gt;"2~10 V",$E6&lt;&gt;0)))</formula>
    </cfRule>
    <cfRule type="expression" dxfId="337" priority="58">
      <formula>AND($Y6="3 / 0...10V", OR($V6&lt;&gt;"0~10 V", AND($Q6="AnIN:A.1", $E6&lt;&gt;"0~10 V",$E6&lt;&gt;0)))</formula>
    </cfRule>
    <cfRule type="expression" dxfId="336" priority="59">
      <formula>AND($Y6="2 / 4...20mA", OR($V6&lt;&gt;"0~20 mA",AND($Q6="AnIN:A.1", $E6&lt;&gt;"4~20 mA",$E6&lt;&gt;0)))</formula>
    </cfRule>
    <cfRule type="expression" dxfId="335" priority="60">
      <formula>AND($Y6="1 / 0...20mA", OR($V6&lt;&gt;"0~20 mA",AND($Q6="AnIN:A.1", $E6&lt;&gt;"0~20 mA",$E6&lt;&gt;0)))</formula>
    </cfRule>
    <cfRule type="expression" dxfId="334" priority="61">
      <formula>AND($Y6="5 / -10...+10V", OR($V6&lt;&gt;"-10~10 V",AND($R6="AnIN:A.1", $F6&lt;&gt;"-10~10 V",$F6&lt;&gt;0)))</formula>
    </cfRule>
    <cfRule type="expression" dxfId="333" priority="62">
      <formula>AND($Y6="4 / 2...10V", OR($V6&lt;&gt;"0~10 V", AND($R6="AnIN:A.1", $F6&lt;&gt;"2~10 V",$F6&lt;&gt;0)))</formula>
    </cfRule>
    <cfRule type="expression" dxfId="332" priority="63">
      <formula>AND($Y6="3 / 0...10V", OR($V6&lt;&gt;"0~10 V", AND($R6="AnIN:A.1", $F6&lt;&gt;"0~10 V",$F6&lt;&gt;0)))</formula>
    </cfRule>
    <cfRule type="expression" dxfId="331" priority="64">
      <formula>AND($Y6="2 / 4...20mA", OR($V6&lt;&gt;"0~20 mA",AND($R6="AnIN:A.1", $F6&lt;&gt;"4~20 mA",$F6&lt;&gt;0)))</formula>
    </cfRule>
    <cfRule type="expression" dxfId="330" priority="65">
      <formula>AND($Y6="1 / 0...20mA", OR($V6&lt;&gt;"0~20 mA",AND($R6="AnIN:A.1", $F6&lt;&gt;"0~20 mA",$F6&lt;&gt;0)))</formula>
    </cfRule>
    <cfRule type="expression" dxfId="329" priority="278">
      <formula>$Y6="5 / -10...+10V"</formula>
    </cfRule>
    <cfRule type="expression" dxfId="328" priority="279">
      <formula>$Y6="4 / 2...10V"</formula>
    </cfRule>
    <cfRule type="expression" dxfId="327" priority="280">
      <formula>$Y6="3 / 0...10V"</formula>
    </cfRule>
    <cfRule type="expression" dxfId="326" priority="281">
      <formula>$Y6="2 / 4...20mA"</formula>
    </cfRule>
    <cfRule type="expression" dxfId="325" priority="282">
      <formula>$Y6="1 / 0...20mA"</formula>
    </cfRule>
    <cfRule type="expression" dxfId="324" priority="288">
      <formula>$Y6=0</formula>
    </cfRule>
  </conditionalFormatting>
  <conditionalFormatting sqref="Z6:Z41">
    <cfRule type="expression" dxfId="323" priority="46">
      <formula>AND($Z6="5 / -10...+10V", OR($W6&lt;&gt;"-10~10 V",AND($Q6="AnIN:A.2", $E6&lt;&gt;"-10~10 V",$E6&lt;&gt;0)))</formula>
    </cfRule>
    <cfRule type="expression" dxfId="322" priority="47">
      <formula>AND($Z6="4 / 2...10V", OR($W6&lt;&gt;"0~10 V", AND($Q6="AnIN:A.2", $E6&lt;&gt;"2~10 V",$E6&lt;&gt;0)))</formula>
    </cfRule>
    <cfRule type="expression" dxfId="321" priority="48">
      <formula>AND($Z6="3 / 0...10V", OR($W6&lt;&gt;"0~10 V", AND($Q6="AnIN:A.2", $E6&lt;&gt;"0~10 V",$E6&lt;&gt;0)))</formula>
    </cfRule>
    <cfRule type="expression" dxfId="320" priority="49">
      <formula>AND($Z6="2 / 4...20mA", OR($W6&lt;&gt;"0~20 mA",AND($Q6="AnIN:A.2", $E6&lt;&gt;"4~20 mA",$E6&lt;&gt;0)))</formula>
    </cfRule>
    <cfRule type="expression" dxfId="319" priority="50">
      <formula>AND($Z6="1 / 0...20mA", OR($W6&lt;&gt;"0~20 mA",AND($Q6="AnIN:A.2", $E6&lt;&gt;"0~20 mA",$E6&lt;&gt;0)))</formula>
    </cfRule>
    <cfRule type="expression" dxfId="318" priority="51">
      <formula>AND($Z6="5 / -10...+10V", OR($W6&lt;&gt;"-10~10 V",AND($R6="AnIN:A.2", $F6&lt;&gt;"-10~10 V",$F6&lt;&gt;0)))</formula>
    </cfRule>
    <cfRule type="expression" dxfId="317" priority="52">
      <formula>AND($Z6="4 / 2...10V", OR($W6&lt;&gt;"0~10 V", AND($R6="AnIN:A.2", $F6&lt;&gt;"2~10 V",$F6&lt;&gt;0)))</formula>
    </cfRule>
    <cfRule type="expression" dxfId="316" priority="53">
      <formula>AND($Z6="3 / 0...10V", OR($W6&lt;&gt;"0~10 V", AND($R6="AnIN:A.2", $F6&lt;&gt;"0~10 V",$F6&lt;&gt;0)))</formula>
    </cfRule>
    <cfRule type="expression" dxfId="315" priority="54">
      <formula>AND($Z6="2 / 4...20mA", OR($W6&lt;&gt;"0~20 mA",AND($R6="AnIN:A.2", $F6&lt;&gt;"4~20 mA",$F6&lt;&gt;0)))</formula>
    </cfRule>
    <cfRule type="expression" dxfId="314" priority="55">
      <formula>AND($Z6="1 / 0...20mA", OR($W6&lt;&gt;"0~20 mA",AND($R6="AnIN:A.2", $F6&lt;&gt;"0~20 mA",$F6&lt;&gt;0)))</formula>
    </cfRule>
    <cfRule type="expression" dxfId="313" priority="289">
      <formula>$Z6="5 / -10...+10V"</formula>
    </cfRule>
    <cfRule type="expression" dxfId="312" priority="290">
      <formula>$Z6="4 / 2...10V"</formula>
    </cfRule>
    <cfRule type="expression" dxfId="311" priority="291">
      <formula>$Z6="3 / 0...10V"</formula>
    </cfRule>
    <cfRule type="expression" dxfId="310" priority="292">
      <formula>$Z6="2 / 4...20mA"</formula>
    </cfRule>
    <cfRule type="expression" dxfId="309" priority="293">
      <formula>$Z6="1 / 0...20mA"</formula>
    </cfRule>
    <cfRule type="expression" dxfId="308" priority="299">
      <formula>$Z6=0</formula>
    </cfRule>
  </conditionalFormatting>
  <conditionalFormatting sqref="V6:V41">
    <cfRule type="expression" dxfId="307" priority="104">
      <formula>$V6="-10~10 V"</formula>
    </cfRule>
    <cfRule type="expression" dxfId="306" priority="105">
      <formula>$V6="0~10 V"</formula>
    </cfRule>
    <cfRule type="expression" dxfId="305" priority="109">
      <formula>$V6="0~20 mA"</formula>
    </cfRule>
    <cfRule type="expression" dxfId="304" priority="300">
      <formula>AND($R6="AnIN:A.1", $V6="-10~10 V", AND($F6&lt;&gt;"-10~10 V",$F6&lt;&gt;0))</formula>
    </cfRule>
    <cfRule type="expression" dxfId="303" priority="301">
      <formula>AND($R6="AnIN:A.1", $V6="0~10 V", AND($F6&lt;&gt;"0~10 V",$F6&lt;&gt;"2~10 V",$F6&lt;&gt;0))</formula>
    </cfRule>
    <cfRule type="expression" dxfId="302" priority="302">
      <formula>AND($R6="AnIN:A.1", $V6="0~20 mA", AND($F6&lt;&gt;"0~20 mA",$F6&lt;&gt;"4~20 mA",$F6&lt;&gt;0))</formula>
    </cfRule>
    <cfRule type="expression" dxfId="301" priority="303">
      <formula>AND($Q6="AnIN:A.1", $V6="-10~10 V", AND($E6&lt;&gt;"-10~10 V",$E6&lt;&gt;0))</formula>
    </cfRule>
    <cfRule type="expression" dxfId="300" priority="304">
      <formula>AND($Q6="AnIN:A.1", $V6="0~10 V", AND($E6&lt;&gt;"0~10 V",$E6&lt;&gt;"2~10 V",$E6&lt;&gt;0))</formula>
    </cfRule>
    <cfRule type="expression" dxfId="299" priority="305">
      <formula>AND($Q6="AnIN:A.1", $V6="0~20 mA", AND($E6&lt;&gt;"0~20 mA",$E6&lt;&gt;"4~20 mA",$E6&lt;&gt;0))</formula>
    </cfRule>
    <cfRule type="expression" dxfId="298" priority="306">
      <formula>$V6=0</formula>
    </cfRule>
  </conditionalFormatting>
  <conditionalFormatting sqref="W6:W41">
    <cfRule type="expression" dxfId="297" priority="101">
      <formula>$W6="-10~10 V"</formula>
    </cfRule>
    <cfRule type="expression" dxfId="296" priority="102">
      <formula>$W6="0~10 V"</formula>
    </cfRule>
    <cfRule type="expression" dxfId="295" priority="103">
      <formula>$W6="0~20 mA"</formula>
    </cfRule>
    <cfRule type="expression" dxfId="294" priority="307">
      <formula>AND($R6="AnIN:A.2", $W6="-10~10 V", AND($F6&lt;&gt;"-10~10 V",$F6&lt;&gt;0))</formula>
    </cfRule>
    <cfRule type="expression" dxfId="293" priority="308">
      <formula>AND($R6="AnIN:A.2", $W6="0~10 V", AND($F6&lt;&gt;"0~10 V",$F6&lt;&gt;"2~10 V",$F6&lt;&gt;0))</formula>
    </cfRule>
    <cfRule type="expression" dxfId="292" priority="309">
      <formula>AND($R6="AnIN:A.2", $W6="0~20 mA", AND($F6&lt;&gt;"0~20 mA",$F6&lt;&gt;"4~20 mA",$F6&lt;&gt;0))</formula>
    </cfRule>
    <cfRule type="expression" dxfId="291" priority="310">
      <formula>AND($Q6="AnIN:A.2", $W6="-10~10 V", AND($E6&lt;&gt;"-10~10 V",$E6&lt;&gt;0))</formula>
    </cfRule>
    <cfRule type="expression" dxfId="290" priority="311">
      <formula>AND($Q6="AnIN:A.2", $W6="0~10 V", AND($E6&lt;&gt;"0~10 V",$E6&lt;&gt;"2~10 V",$E6&lt;&gt;0))</formula>
    </cfRule>
    <cfRule type="expression" dxfId="289" priority="312">
      <formula>AND($Q6="AnIN:A.2", $W6="0~20 mA", AND($E6&lt;&gt;"0~20 mA",$E6&lt;&gt;"4~20 mA",$E6&lt;&gt;0))</formula>
    </cfRule>
    <cfRule type="expression" dxfId="288" priority="313">
      <formula>$W6=0</formula>
    </cfRule>
  </conditionalFormatting>
  <conditionalFormatting sqref="X6:X41">
    <cfRule type="expression" dxfId="287" priority="66">
      <formula>AND($T6="AnOUT:A.1", $X6="0~10 V", AND($K6&lt;&gt;"0~10 V", $K6&lt;&gt;"2~10 V", $K6&lt;&gt;0))</formula>
    </cfRule>
    <cfRule type="expression" dxfId="286" priority="67">
      <formula>AND($T6="AnOUT:A.1", $X6="0~20 mA", AND($K6&lt;&gt;"0~20 mA", $K6&lt;&gt;"4~20 mA", $K6&lt;&gt;0))</formula>
    </cfRule>
    <cfRule type="expression" dxfId="285" priority="68">
      <formula>AND($S6="AnOUT:A.1", $X6="0~10 V", AND($H6&lt;&gt;"0~10 V", $H6&lt;&gt;"2~10 V", $H6&lt;&gt;0))</formula>
    </cfRule>
    <cfRule type="expression" dxfId="284" priority="69">
      <formula>AND($S6="AnOUT:A.1", $X6="0~20 mA", AND($H6&lt;&gt;"0~20 mA", $H6&lt;&gt;"4~20 mA", $H6&lt;&gt;0))</formula>
    </cfRule>
    <cfRule type="expression" dxfId="283" priority="99">
      <formula>$X6="0~10 V"</formula>
    </cfRule>
    <cfRule type="expression" dxfId="282" priority="100">
      <formula>$X6="0~20 mA"</formula>
    </cfRule>
    <cfRule type="expression" dxfId="281" priority="318">
      <formula>$X6=0</formula>
    </cfRule>
  </conditionalFormatting>
  <conditionalFormatting sqref="AD6:AF41">
    <cfRule type="expression" dxfId="280" priority="405">
      <formula>AD6:AI6=0</formula>
    </cfRule>
  </conditionalFormatting>
  <conditionalFormatting sqref="Q6:Q41">
    <cfRule type="expression" dxfId="279" priority="24">
      <formula>AND($E6&lt;&gt;0, OR($Q6&lt;="AnIN:0.9", $Q6="AnIN:0.10"))</formula>
    </cfRule>
    <cfRule type="expression" dxfId="278" priority="114">
      <formula>$Q6&gt;="AnIN:A.1"</formula>
    </cfRule>
    <cfRule type="expression" dxfId="277" priority="118">
      <formula>OR(AND($Q6&gt;="AnIN:0.2", $Q6&lt;="AnIN:0.9"),$Q6="AnIN:0.10")</formula>
    </cfRule>
    <cfRule type="expression" dxfId="276" priority="129">
      <formula>$Q6=0</formula>
    </cfRule>
  </conditionalFormatting>
  <conditionalFormatting sqref="R6:R41">
    <cfRule type="expression" dxfId="275" priority="23">
      <formula>AND($F6&lt;&gt;0, OR($R6&lt;="AnIN:0.9", $R6="AnIN:0.10"))</formula>
    </cfRule>
    <cfRule type="expression" dxfId="274" priority="107">
      <formula>AND($R6&gt;="AnIN:A.1",$R6=Q6)</formula>
    </cfRule>
    <cfRule type="expression" dxfId="273" priority="113">
      <formula>$R6&gt;="AnIN:A.1"</formula>
    </cfRule>
    <cfRule type="expression" dxfId="272" priority="117">
      <formula>OR(AND($R6&gt;="AnIN:0.2", $R6&lt;="AnIN:0.9"),$R6="AnIN:0.10")</formula>
    </cfRule>
    <cfRule type="expression" dxfId="271" priority="128">
      <formula>$R6=0</formula>
    </cfRule>
  </conditionalFormatting>
  <conditionalFormatting sqref="S6:S41">
    <cfRule type="expression" dxfId="270" priority="22">
      <formula>AND(AND($G6&lt;&gt;"",$G6&lt;&gt;"0 / Not Used"), OR($S6&lt;="AnOUT:0.9", $S6="AnOUT:0.10"))</formula>
    </cfRule>
    <cfRule type="expression" dxfId="269" priority="112">
      <formula>$S6&gt;="AnOUT:A.1"</formula>
    </cfRule>
    <cfRule type="expression" dxfId="268" priority="116">
      <formula>OR(AND($S6&gt;="AnOUT:0.2", $S6&lt;="AnOUT:0.9"),$S6="AnOUT:0.10")</formula>
    </cfRule>
    <cfRule type="expression" dxfId="267" priority="127">
      <formula>$S6=0</formula>
    </cfRule>
  </conditionalFormatting>
  <conditionalFormatting sqref="T6:T41">
    <cfRule type="expression" dxfId="266" priority="21">
      <formula>AND(AND($J6&lt;&gt;"",$J6&lt;&gt;"0 / Not Used"), OR($T6&lt;="AnOUT:0.9", $T6="AnOUT:0.10"))</formula>
    </cfRule>
    <cfRule type="expression" dxfId="265" priority="106">
      <formula>OR(AND($T6&gt;="AnOUT:A.1",$T6=$S6),AND($T6&gt;="AnOUT:A.1",$T6=$U6))</formula>
    </cfRule>
    <cfRule type="expression" dxfId="264" priority="111">
      <formula>$T6&gt;="AnOUT:A.1"</formula>
    </cfRule>
    <cfRule type="expression" dxfId="263" priority="115">
      <formula>OR(AND($T6&gt;="AnOUT:0.2", $T6&lt;="AnOUT:0.9"),$T6="AnOUT:0.10")</formula>
    </cfRule>
    <cfRule type="expression" dxfId="262" priority="126">
      <formula>$T6=0</formula>
    </cfRule>
  </conditionalFormatting>
  <conditionalFormatting sqref="AG6:AG41">
    <cfRule type="expression" dxfId="261" priority="34">
      <formula>AND($AG6="4~20 mA", AND(OR($Q6="AnIN:B.1", $Q6="AnIN:C.1", $Q6="AnIN:D.1"), $E6&lt;&gt;"4~20 mA",$E6&lt;&gt;0))</formula>
    </cfRule>
    <cfRule type="expression" dxfId="260" priority="35">
      <formula>AND($AG6="0~20 mA", AND(OR($Q6="AnIN:B.1", $Q6="AnIN:C.1", $Q6="AnIN:D.1"), $E6&lt;&gt;"0~20 mA",$E6&lt;&gt;0))</formula>
    </cfRule>
    <cfRule type="expression" dxfId="259" priority="36">
      <formula>AND($AG6="4~20 mA", AND(OR($R6="AnIN:B.1", $R6="AnIN:C.1", $R6="AnIN:D.1"), $F6&lt;&gt;"4~20 mA",$F6&lt;&gt;0))</formula>
    </cfRule>
    <cfRule type="expression" dxfId="258" priority="37">
      <formula>AND($AG6="0~20 mA", AND(OR($R6="AnIN:B.1", $R6="AnIN:C.1", $R6="AnIN:D.1"), $F6&lt;&gt;"0~20 mA",$F6&lt;&gt;0))</formula>
    </cfRule>
    <cfRule type="expression" dxfId="257" priority="122">
      <formula>$AG6="4~20 mA"</formula>
    </cfRule>
    <cfRule type="expression" dxfId="256" priority="125">
      <formula>$AG6=0</formula>
    </cfRule>
  </conditionalFormatting>
  <conditionalFormatting sqref="AH6:AH41">
    <cfRule type="expression" dxfId="255" priority="3">
      <formula>AND($AH6="4~20 mA", AND(OR($S6="AnOUT:B.1", $S6="AnOUT:C.1", $S6="AnOUT:D.1"), $H6&lt;&gt;"4~20 mA",$H6&lt;&gt;0))</formula>
    </cfRule>
    <cfRule type="expression" dxfId="254" priority="4">
      <formula>AND($AH6="0~20 mA", AND(OR($S6="AnOUT:B.1", $S6="AnOUT:C.1", $S6="AnOUT:D.1"), $H6&lt;&gt;"0~20 mA",$H6&lt;&gt;0))</formula>
    </cfRule>
    <cfRule type="expression" dxfId="253" priority="30">
      <formula>AND($AH6="4~20 mA", AND(OR($T6="AnOUT:B.1", $T6="AnOUT:C.1", $T6="AnOUT:D.1"), $K6&lt;&gt;"4~20 mA",$K6&lt;&gt;0))</formula>
    </cfRule>
    <cfRule type="expression" dxfId="252" priority="31">
      <formula>AND($AH6="0~20 mA", AND(OR($T6="AnOUT:B.1", $T6="AnOUT:C.1", $T6="AnOUT:D.1"), $K6&lt;&gt;"0~20 mA",$K6&lt;&gt;0))</formula>
    </cfRule>
    <cfRule type="expression" dxfId="251" priority="32">
      <formula>AND($AH6="4~20 mA", AND(OR($U6="AnOUT:B.1", $U6="AnOUT:C.1", $U6="AnOUT:D.1"), $N6&lt;&gt;"4~20 mA",$N6&lt;&gt;0))</formula>
    </cfRule>
    <cfRule type="expression" dxfId="250" priority="33">
      <formula>AND($AH6="0~20 mA", AND(OR($U6="AnOUT:B.1", $U6="AnOUT:C.1", $U6="AnOUT:D.1"), $N6&lt;&gt;"0~20 mA",$N6&lt;&gt;0))</formula>
    </cfRule>
    <cfRule type="expression" dxfId="249" priority="121">
      <formula>$AH6="4~20 mA"</formula>
    </cfRule>
    <cfRule type="expression" dxfId="248" priority="124">
      <formula>$AH6=0</formula>
    </cfRule>
  </conditionalFormatting>
  <conditionalFormatting sqref="AI6:AI41">
    <cfRule type="expression" dxfId="247" priority="1">
      <formula>AND($AI6="4~20 mA", AND(OR($S6="AnOUT:B.2", $S6="AnOUT:C.2", $S6="AnOUT:D.2"), $H6&lt;&gt;"4~20 mA",$H6&lt;&gt;0))</formula>
    </cfRule>
    <cfRule type="expression" dxfId="246" priority="2">
      <formula>AND($AI6="0~20 mA", AND(OR($S6="AnOUT:B.2", $S6="AnOUT:C.2", $S6="AnOUT:D.2"), $H6&lt;&gt;"0~20 mA",$H6&lt;&gt;0))</formula>
    </cfRule>
    <cfRule type="expression" dxfId="245" priority="25">
      <formula>AND($AI6="4~20 mA", AND(OR($T6="AnOUT:B.2", $T6="AnOUT:C.2", $T6="AnOUT:D.2"), $K6&lt;&gt;"4~20 mA",$K6&lt;&gt;0))</formula>
    </cfRule>
    <cfRule type="expression" dxfId="244" priority="26">
      <formula>AND($AI6="0~20 mA", AND(OR($T6="AnOUT:B.2", $T6="AnOUT:C.2", $T6="AnOUT:D.2"), $K6&lt;&gt;"0~20 mA",$K6&lt;&gt;0))</formula>
    </cfRule>
    <cfRule type="expression" dxfId="243" priority="27">
      <formula>AND($AI6="4~20 mA", AND(OR($U6="AnOUT:B.2", $U6="AnOUT:C.2", $U6="AnOUT:D.2"), $N6&lt;&gt;"4~20 mA",$N6&lt;&gt;0))</formula>
    </cfRule>
    <cfRule type="expression" dxfId="242" priority="28">
      <formula>AND($AI6="0~20 mA", AND(OR($U6="AnOUT:B.2", $U6="AnOUT:C.2", $U6="AnOUT:D.2"), $N6&lt;&gt;"0~20 mA",$N6&lt;&gt;0))</formula>
    </cfRule>
    <cfRule type="expression" dxfId="241" priority="120">
      <formula>$AI6="4~20 mA"</formula>
    </cfRule>
    <cfRule type="expression" dxfId="240" priority="123">
      <formula>$AI6=0</formula>
    </cfRule>
  </conditionalFormatting>
  <conditionalFormatting sqref="O6:O41">
    <cfRule type="expression" dxfId="239" priority="11">
      <formula>AND($J6&lt;&gt;0, $L6=0)</formula>
    </cfRule>
    <cfRule type="expression" dxfId="238" priority="16">
      <formula>$L6&lt;&gt;100%</formula>
    </cfRule>
  </conditionalFormatting>
  <conditionalFormatting sqref="N6:N41">
    <cfRule type="expression" dxfId="237" priority="12">
      <formula>AND($J6&lt;&gt;0, $K6=0)</formula>
    </cfRule>
    <cfRule type="expression" dxfId="236" priority="14">
      <formula>$K6="4~20 mA"</formula>
    </cfRule>
    <cfRule type="expression" dxfId="235" priority="15">
      <formula>$K6="0~20 mA"</formula>
    </cfRule>
  </conditionalFormatting>
  <conditionalFormatting sqref="U6:U41">
    <cfRule type="expression" dxfId="234" priority="5">
      <formula>AND(AND($M6&lt;&gt;"",$M6&lt;&gt;"0 / Not Used"), OR($U6&lt;="AnOUT:0.9", $U6="AnOUT:0.10"))</formula>
    </cfRule>
    <cfRule type="expression" dxfId="233" priority="7">
      <formula>OR(AND($U6&gt;="AnOUT:A.1",$U6=$S6),AND($U6&gt;="AnOUT:A.1",$U6=$T6))</formula>
    </cfRule>
    <cfRule type="expression" dxfId="232" priority="8">
      <formula>$U6&gt;="AnOUT:A.1"</formula>
    </cfRule>
    <cfRule type="expression" dxfId="231" priority="9">
      <formula>OR(AND($U6&gt;="AnOUT:0.2", $U6&lt;="AnOUT:0.9"),$U6="AnOUT:0.10")</formula>
    </cfRule>
    <cfRule type="expression" dxfId="230" priority="10">
      <formula>$U6=0</formula>
    </cfRule>
  </conditionalFormatting>
  <dataValidations count="7">
    <dataValidation type="list" allowBlank="1" showInputMessage="1" showErrorMessage="1" sqref="H6:H41 K6:K41 N6:N41">
      <formula1>"0~20 mA, 4~20 mA, 0~10 V, 2~10 V"</formula1>
    </dataValidation>
    <dataValidation type="list" allowBlank="1" showInputMessage="1" showErrorMessage="1" sqref="X6:X41">
      <formula1>"0~20 mA,0~10 V"</formula1>
    </dataValidation>
    <dataValidation type="list" allowBlank="1" showInputMessage="1" showErrorMessage="1" sqref="V6:W41">
      <formula1>"0~20 mA, 0~10 V, '-10~10 V"</formula1>
    </dataValidation>
    <dataValidation type="list" allowBlank="1" showInputMessage="1" showErrorMessage="1" sqref="E6:F41">
      <formula1>"0~20 mA, 4~20 mA, 0~10 V, 2~10 V, '-10~10 V"</formula1>
    </dataValidation>
    <dataValidation type="list" allowBlank="1" showInputMessage="1" showErrorMessage="1" sqref="AC6:AE41">
      <formula1>"*H, L"</formula1>
    </dataValidation>
    <dataValidation type="list" allowBlank="1" showInputMessage="1" showErrorMessage="1" sqref="AF6:AF41">
      <formula1>"*24V, 15V"</formula1>
    </dataValidation>
    <dataValidation type="list" allowBlank="1" showInputMessage="1" showErrorMessage="1" sqref="AG6:AI41">
      <formula1>"0~20 mA, 4~20 mA"</formula1>
    </dataValidation>
  </dataValidations>
  <pageMargins left="0.7" right="0.7" top="0.75" bottom="0.75" header="0.3" footer="0.3"/>
  <pageSetup paperSize="9" orientation="portrait" horizontalDpi="4294967293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0" id="{8BE47CDC-0D16-4A96-8079-69DD6FDA6080}">
            <xm:f>$AA6=PosDrive정보!$V$59</xm:f>
            <x14:dxf>
              <font>
                <b/>
                <i val="0"/>
                <color rgb="FF0000FF"/>
              </font>
            </x14:dxf>
          </x14:cfRule>
          <x14:cfRule type="expression" priority="131" id="{B68124DD-6630-4882-9D4B-410D6783F635}">
            <xm:f>$AA6=PosDrive정보!$V$58</xm:f>
            <x14:dxf>
              <font>
                <b val="0"/>
                <i val="0"/>
                <color rgb="FF0000FF"/>
              </font>
            </x14:dxf>
          </x14:cfRule>
          <x14:cfRule type="expression" priority="132" id="{02F40688-4863-466C-97E4-2CF9FB250106}">
            <xm:f>$AA6=PosDrive정보!$V$57</xm:f>
            <x14:dxf>
              <font>
                <b/>
                <i val="0"/>
                <color theme="1"/>
              </font>
            </x14:dxf>
          </x14:cfRule>
          <x14:cfRule type="expression" priority="133" id="{745569F2-72E5-4C9C-AA00-A560A302DB8C}">
            <xm:f>$AA6=PosDrive정보!$V$56</xm:f>
            <x14:dxf>
              <font>
                <b val="0"/>
                <i val="0"/>
                <color theme="1"/>
              </font>
            </x14:dxf>
          </x14:cfRule>
          <xm:sqref>AA6:AA41</xm:sqref>
        </x14:conditionalFormatting>
        <x14:conditionalFormatting xmlns:xm="http://schemas.microsoft.com/office/excel/2006/main">
          <x14:cfRule type="expression" priority="98" id="{98F95CB5-9796-43BA-BB7A-181F85C95AF9}">
            <xm:f>'1_Drive및Motor정보'!$J6=0</xm:f>
            <x14:dxf>
              <font>
                <color theme="1" tint="0.499984740745262"/>
              </font>
              <fill>
                <patternFill>
                  <bgColor theme="0" tint="-0.14996795556505021"/>
                </patternFill>
              </fill>
            </x14:dxf>
          </x14:cfRule>
          <xm:sqref>C6:O41 Q6:AI41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PosDrive정보!$M$6:$M$21</xm:f>
          </x14:formula1>
          <xm:sqref>G6:G41 J6:J41 M6:M41</xm:sqref>
        </x14:dataValidation>
        <x14:dataValidation type="list" allowBlank="1" showInputMessage="1" showErrorMessage="1">
          <x14:formula1>
            <xm:f>PosDrive정보!$V$48:$V$52</xm:f>
          </x14:formula1>
          <xm:sqref>Y6:Z41</xm:sqref>
        </x14:dataValidation>
        <x14:dataValidation type="list" allowBlank="1" showInputMessage="1" showErrorMessage="1">
          <x14:formula1>
            <xm:f>PosDrive정보!$V$56:$V$59</xm:f>
          </x14:formula1>
          <xm:sqref>AA6:AA41</xm:sqref>
        </x14:dataValidation>
        <x14:dataValidation type="list" allowBlank="1" showInputMessage="1" showErrorMessage="1">
          <x14:formula1>
            <xm:f>PosDrive정보!$P$6:$P$27</xm:f>
          </x14:formula1>
          <xm:sqref>Q6:R41</xm:sqref>
        </x14:dataValidation>
        <x14:dataValidation type="list" allowBlank="1" showInputMessage="1" showErrorMessage="1">
          <x14:formula1>
            <xm:f>PosDrive정보!$P$31:$P$52</xm:f>
          </x14:formula1>
          <xm:sqref>S6:U41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V41"/>
  <sheetViews>
    <sheetView zoomScale="85" zoomScaleNormal="85" workbookViewId="0">
      <pane xSplit="4" ySplit="6" topLeftCell="E7" activePane="bottomRight" state="frozen"/>
      <selection activeCell="AD13" sqref="AD13"/>
      <selection pane="topRight" activeCell="AD13" sqref="AD13"/>
      <selection pane="bottomLeft" activeCell="AD13" sqref="AD13"/>
      <selection pane="bottomRight" activeCell="Y20" sqref="Y20"/>
    </sheetView>
  </sheetViews>
  <sheetFormatPr defaultRowHeight="17.399999999999999" x14ac:dyDescent="0.4"/>
  <cols>
    <col min="1" max="1" width="2.296875" customWidth="1"/>
    <col min="2" max="2" width="3.8984375" bestFit="1" customWidth="1"/>
    <col min="3" max="3" width="10.19921875" customWidth="1"/>
    <col min="4" max="4" width="20.69921875" customWidth="1"/>
    <col min="5" max="5" width="1.3984375" customWidth="1"/>
    <col min="6" max="6" width="9.69921875" bestFit="1" customWidth="1"/>
    <col min="7" max="7" width="12.5" bestFit="1" customWidth="1"/>
    <col min="8" max="19" width="5.69921875" customWidth="1"/>
    <col min="20" max="20" width="8.796875" style="1"/>
    <col min="21" max="21" width="10.19921875" customWidth="1"/>
    <col min="22" max="22" width="12.5" bestFit="1" customWidth="1"/>
  </cols>
  <sheetData>
    <row r="1" spans="2:22" ht="21.6" thickBot="1" x14ac:dyDescent="0.45">
      <c r="C1" s="13" t="s">
        <v>2136</v>
      </c>
      <c r="D1" s="13"/>
      <c r="G1" s="713">
        <v>2</v>
      </c>
      <c r="H1" s="713">
        <v>3</v>
      </c>
      <c r="I1" s="713">
        <v>4</v>
      </c>
      <c r="J1" s="713">
        <v>5</v>
      </c>
      <c r="K1" s="713">
        <v>6</v>
      </c>
      <c r="L1" s="713">
        <v>7</v>
      </c>
      <c r="M1" s="713">
        <v>8</v>
      </c>
      <c r="N1" s="713">
        <v>9</v>
      </c>
      <c r="O1" s="713">
        <v>10</v>
      </c>
      <c r="P1" s="713">
        <v>11</v>
      </c>
      <c r="Q1" s="713">
        <v>12</v>
      </c>
      <c r="R1" s="713">
        <v>13</v>
      </c>
      <c r="S1" s="713">
        <v>14</v>
      </c>
      <c r="T1" s="713">
        <v>15</v>
      </c>
      <c r="U1" s="713">
        <v>16</v>
      </c>
      <c r="V1" s="713">
        <v>17</v>
      </c>
    </row>
    <row r="2" spans="2:22" ht="21" x14ac:dyDescent="0.4">
      <c r="B2" s="813" t="s">
        <v>1950</v>
      </c>
      <c r="C2" s="907" t="s">
        <v>1953</v>
      </c>
      <c r="D2" s="909" t="s">
        <v>2197</v>
      </c>
      <c r="E2" s="23"/>
      <c r="F2" s="880" t="s">
        <v>2155</v>
      </c>
      <c r="G2" s="877"/>
      <c r="H2" s="877"/>
      <c r="I2" s="877"/>
      <c r="J2" s="877"/>
      <c r="K2" s="877"/>
      <c r="L2" s="877"/>
      <c r="M2" s="877"/>
      <c r="N2" s="877"/>
      <c r="O2" s="877"/>
      <c r="P2" s="877"/>
      <c r="Q2" s="877"/>
      <c r="R2" s="877"/>
      <c r="S2" s="877"/>
      <c r="T2" s="877"/>
      <c r="U2" s="877"/>
      <c r="V2" s="912"/>
    </row>
    <row r="3" spans="2:22" x14ac:dyDescent="0.4">
      <c r="B3" s="814"/>
      <c r="C3" s="908"/>
      <c r="D3" s="910"/>
      <c r="E3" s="23"/>
      <c r="F3" s="913" t="s">
        <v>2156</v>
      </c>
      <c r="G3" s="915" t="s">
        <v>2157</v>
      </c>
      <c r="H3" s="884" t="s">
        <v>2158</v>
      </c>
      <c r="I3" s="884"/>
      <c r="J3" s="884"/>
      <c r="K3" s="884"/>
      <c r="L3" s="884" t="s">
        <v>2163</v>
      </c>
      <c r="M3" s="884"/>
      <c r="N3" s="884"/>
      <c r="O3" s="884"/>
      <c r="P3" s="884" t="s">
        <v>2164</v>
      </c>
      <c r="Q3" s="884"/>
      <c r="R3" s="884"/>
      <c r="S3" s="884"/>
      <c r="T3" s="682" t="s">
        <v>2165</v>
      </c>
      <c r="U3" s="39" t="s">
        <v>2167</v>
      </c>
      <c r="V3" s="868" t="s">
        <v>2758</v>
      </c>
    </row>
    <row r="4" spans="2:22" ht="17.399999999999999" customHeight="1" x14ac:dyDescent="0.4">
      <c r="B4" s="814"/>
      <c r="C4" s="908"/>
      <c r="D4" s="911"/>
      <c r="E4" s="23"/>
      <c r="F4" s="914"/>
      <c r="G4" s="916"/>
      <c r="H4" s="860" t="s">
        <v>2159</v>
      </c>
      <c r="I4" s="860" t="s">
        <v>2160</v>
      </c>
      <c r="J4" s="860" t="s">
        <v>2161</v>
      </c>
      <c r="K4" s="860" t="s">
        <v>2162</v>
      </c>
      <c r="L4" s="860" t="s">
        <v>2159</v>
      </c>
      <c r="M4" s="860" t="s">
        <v>2160</v>
      </c>
      <c r="N4" s="860" t="s">
        <v>2161</v>
      </c>
      <c r="O4" s="860" t="s">
        <v>2162</v>
      </c>
      <c r="P4" s="860" t="s">
        <v>2159</v>
      </c>
      <c r="Q4" s="860" t="s">
        <v>2160</v>
      </c>
      <c r="R4" s="860" t="s">
        <v>2161</v>
      </c>
      <c r="S4" s="860" t="s">
        <v>2162</v>
      </c>
      <c r="T4" s="860" t="s">
        <v>2166</v>
      </c>
      <c r="U4" s="825" t="s">
        <v>2168</v>
      </c>
      <c r="V4" s="874"/>
    </row>
    <row r="5" spans="2:22" ht="18" thickBot="1" x14ac:dyDescent="0.45">
      <c r="B5" s="814"/>
      <c r="C5" s="908"/>
      <c r="D5" s="911"/>
      <c r="E5" s="23"/>
      <c r="F5" s="914"/>
      <c r="G5" s="916"/>
      <c r="H5" s="862"/>
      <c r="I5" s="862"/>
      <c r="J5" s="862"/>
      <c r="K5" s="862"/>
      <c r="L5" s="862"/>
      <c r="M5" s="862"/>
      <c r="N5" s="862"/>
      <c r="O5" s="862"/>
      <c r="P5" s="862"/>
      <c r="Q5" s="862"/>
      <c r="R5" s="862"/>
      <c r="S5" s="862"/>
      <c r="T5" s="862"/>
      <c r="U5" s="827"/>
      <c r="V5" s="865"/>
    </row>
    <row r="6" spans="2:22" ht="18" thickBot="1" x14ac:dyDescent="0.45">
      <c r="B6" s="9"/>
      <c r="C6" s="8" t="str">
        <f>'1_Drive및Motor정보'!$C6</f>
        <v>INV001</v>
      </c>
      <c r="D6" s="203" t="str">
        <f>'1_Drive및Motor정보'!D6</f>
        <v>INVERTER #1</v>
      </c>
      <c r="E6" s="23"/>
      <c r="F6" s="104" t="s">
        <v>1278</v>
      </c>
      <c r="G6" s="100" t="s">
        <v>983</v>
      </c>
      <c r="H6" s="95">
        <v>192</v>
      </c>
      <c r="I6" s="95">
        <v>168</v>
      </c>
      <c r="J6" s="95">
        <v>0</v>
      </c>
      <c r="K6" s="95">
        <v>10</v>
      </c>
      <c r="L6" s="95">
        <v>255</v>
      </c>
      <c r="M6" s="95">
        <v>255</v>
      </c>
      <c r="N6" s="95">
        <v>255</v>
      </c>
      <c r="O6" s="95">
        <v>0</v>
      </c>
      <c r="P6" s="95">
        <f t="shared" ref="P6:P41" si="0">H6</f>
        <v>192</v>
      </c>
      <c r="Q6" s="95">
        <f t="shared" ref="Q6:Q41" si="1">I6</f>
        <v>168</v>
      </c>
      <c r="R6" s="95">
        <f t="shared" ref="R6:R41" si="2">J6</f>
        <v>0</v>
      </c>
      <c r="S6" s="95">
        <v>1</v>
      </c>
      <c r="T6" s="11">
        <v>1</v>
      </c>
      <c r="U6" s="11" t="s">
        <v>2261</v>
      </c>
      <c r="V6" s="12" t="s">
        <v>2133</v>
      </c>
    </row>
    <row r="7" spans="2:22" x14ac:dyDescent="0.4">
      <c r="B7" s="94">
        <f>'3_운전방안(1)'!$B7</f>
        <v>1</v>
      </c>
      <c r="C7" s="80" t="str">
        <f>'1_Drive및Motor정보'!$C7</f>
        <v>INV001</v>
      </c>
      <c r="D7" s="204" t="str">
        <f>'1_Drive및Motor정보'!D7</f>
        <v>SCR ID FAN_M</v>
      </c>
      <c r="F7" s="139" t="s">
        <v>1278</v>
      </c>
      <c r="G7" s="140" t="s">
        <v>983</v>
      </c>
      <c r="H7" s="141">
        <v>192</v>
      </c>
      <c r="I7" s="141">
        <v>168</v>
      </c>
      <c r="J7" s="141">
        <v>0</v>
      </c>
      <c r="K7" s="141">
        <v>10</v>
      </c>
      <c r="L7" s="99">
        <v>255</v>
      </c>
      <c r="M7" s="99">
        <v>255</v>
      </c>
      <c r="N7" s="141">
        <v>255</v>
      </c>
      <c r="O7" s="99">
        <v>0</v>
      </c>
      <c r="P7" s="99">
        <f t="shared" si="0"/>
        <v>192</v>
      </c>
      <c r="Q7" s="99">
        <f t="shared" si="1"/>
        <v>168</v>
      </c>
      <c r="R7" s="99">
        <f t="shared" si="2"/>
        <v>0</v>
      </c>
      <c r="S7" s="99">
        <v>1</v>
      </c>
      <c r="T7" s="119">
        <v>1</v>
      </c>
      <c r="U7" s="154"/>
      <c r="V7" s="155"/>
    </row>
    <row r="8" spans="2:22" x14ac:dyDescent="0.4">
      <c r="B8" s="81">
        <f>'3_운전방안(1)'!$B8</f>
        <v>2</v>
      </c>
      <c r="C8" s="82" t="str">
        <f>'1_Drive및Motor정보'!$C8</f>
        <v>INV002</v>
      </c>
      <c r="D8" s="205" t="str">
        <f>'1_Drive및Motor정보'!D8</f>
        <v>SCR ID FAN_S</v>
      </c>
      <c r="E8" s="29"/>
      <c r="F8" s="174" t="s">
        <v>1278</v>
      </c>
      <c r="G8" s="172" t="s">
        <v>983</v>
      </c>
      <c r="H8" s="175">
        <v>192</v>
      </c>
      <c r="I8" s="175">
        <v>168</v>
      </c>
      <c r="J8" s="175">
        <v>0</v>
      </c>
      <c r="K8" s="175">
        <v>10</v>
      </c>
      <c r="L8" s="93">
        <v>255</v>
      </c>
      <c r="M8" s="93">
        <v>255</v>
      </c>
      <c r="N8" s="175">
        <v>255</v>
      </c>
      <c r="O8" s="93">
        <v>0</v>
      </c>
      <c r="P8" s="93">
        <f t="shared" si="0"/>
        <v>192</v>
      </c>
      <c r="Q8" s="93">
        <f t="shared" si="1"/>
        <v>168</v>
      </c>
      <c r="R8" s="93">
        <f t="shared" si="2"/>
        <v>0</v>
      </c>
      <c r="S8" s="93">
        <v>1</v>
      </c>
      <c r="T8" s="164">
        <v>1</v>
      </c>
      <c r="U8" s="164"/>
      <c r="V8" s="176"/>
    </row>
    <row r="9" spans="2:22" x14ac:dyDescent="0.4">
      <c r="B9" s="81">
        <f>'3_운전방안(1)'!$B9</f>
        <v>3</v>
      </c>
      <c r="C9" s="82">
        <f>'1_Drive및Motor정보'!$C9</f>
        <v>0</v>
      </c>
      <c r="D9" s="205">
        <f>'1_Drive및Motor정보'!D9</f>
        <v>0</v>
      </c>
      <c r="F9" s="145" t="s">
        <v>1278</v>
      </c>
      <c r="G9" s="146" t="s">
        <v>983</v>
      </c>
      <c r="H9" s="147">
        <v>192</v>
      </c>
      <c r="I9" s="147">
        <v>168</v>
      </c>
      <c r="J9" s="147">
        <v>0</v>
      </c>
      <c r="K9" s="147">
        <v>10</v>
      </c>
      <c r="L9" s="93">
        <v>255</v>
      </c>
      <c r="M9" s="93">
        <v>255</v>
      </c>
      <c r="N9" s="147">
        <v>255</v>
      </c>
      <c r="O9" s="93">
        <v>0</v>
      </c>
      <c r="P9" s="93">
        <f t="shared" si="0"/>
        <v>192</v>
      </c>
      <c r="Q9" s="93">
        <f t="shared" si="1"/>
        <v>168</v>
      </c>
      <c r="R9" s="93">
        <f t="shared" si="2"/>
        <v>0</v>
      </c>
      <c r="S9" s="93">
        <v>1</v>
      </c>
      <c r="T9" s="121">
        <v>1</v>
      </c>
      <c r="U9" s="156"/>
      <c r="V9" s="157"/>
    </row>
    <row r="10" spans="2:22" x14ac:dyDescent="0.4">
      <c r="B10" s="81">
        <f>'3_운전방안(1)'!$B10</f>
        <v>4</v>
      </c>
      <c r="C10" s="82">
        <f>'1_Drive및Motor정보'!$C10</f>
        <v>0</v>
      </c>
      <c r="D10" s="205">
        <f>'1_Drive및Motor정보'!D10</f>
        <v>0</v>
      </c>
      <c r="E10" s="29"/>
      <c r="F10" s="174" t="s">
        <v>1278</v>
      </c>
      <c r="G10" s="172" t="s">
        <v>983</v>
      </c>
      <c r="H10" s="175">
        <v>192</v>
      </c>
      <c r="I10" s="175">
        <v>168</v>
      </c>
      <c r="J10" s="175">
        <v>0</v>
      </c>
      <c r="K10" s="175">
        <v>10</v>
      </c>
      <c r="L10" s="93">
        <v>255</v>
      </c>
      <c r="M10" s="93">
        <v>255</v>
      </c>
      <c r="N10" s="175">
        <v>255</v>
      </c>
      <c r="O10" s="93">
        <v>0</v>
      </c>
      <c r="P10" s="93">
        <f t="shared" si="0"/>
        <v>192</v>
      </c>
      <c r="Q10" s="93">
        <f t="shared" si="1"/>
        <v>168</v>
      </c>
      <c r="R10" s="93">
        <f t="shared" si="2"/>
        <v>0</v>
      </c>
      <c r="S10" s="93">
        <v>1</v>
      </c>
      <c r="T10" s="164">
        <v>1</v>
      </c>
      <c r="U10" s="164"/>
      <c r="V10" s="176"/>
    </row>
    <row r="11" spans="2:22" x14ac:dyDescent="0.4">
      <c r="B11" s="81">
        <f>'3_운전방안(1)'!$B11</f>
        <v>5</v>
      </c>
      <c r="C11" s="82">
        <f>'1_Drive및Motor정보'!$C11</f>
        <v>0</v>
      </c>
      <c r="D11" s="205">
        <f>'1_Drive및Motor정보'!D11</f>
        <v>0</v>
      </c>
      <c r="F11" s="145" t="s">
        <v>1278</v>
      </c>
      <c r="G11" s="146" t="s">
        <v>983</v>
      </c>
      <c r="H11" s="147">
        <v>192</v>
      </c>
      <c r="I11" s="147">
        <v>168</v>
      </c>
      <c r="J11" s="147">
        <v>0</v>
      </c>
      <c r="K11" s="147">
        <v>10</v>
      </c>
      <c r="L11" s="93">
        <v>255</v>
      </c>
      <c r="M11" s="93">
        <v>255</v>
      </c>
      <c r="N11" s="147">
        <v>255</v>
      </c>
      <c r="O11" s="93">
        <v>0</v>
      </c>
      <c r="P11" s="93">
        <f t="shared" si="0"/>
        <v>192</v>
      </c>
      <c r="Q11" s="93">
        <f t="shared" si="1"/>
        <v>168</v>
      </c>
      <c r="R11" s="93">
        <f t="shared" si="2"/>
        <v>0</v>
      </c>
      <c r="S11" s="93">
        <v>1</v>
      </c>
      <c r="T11" s="121">
        <v>1</v>
      </c>
      <c r="U11" s="156"/>
      <c r="V11" s="157"/>
    </row>
    <row r="12" spans="2:22" x14ac:dyDescent="0.4">
      <c r="B12" s="81">
        <f>'3_운전방안(1)'!$B12</f>
        <v>6</v>
      </c>
      <c r="C12" s="82">
        <f>'1_Drive및Motor정보'!$C12</f>
        <v>0</v>
      </c>
      <c r="D12" s="205">
        <f>'1_Drive및Motor정보'!D12</f>
        <v>0</v>
      </c>
      <c r="E12" s="29"/>
      <c r="F12" s="174" t="s">
        <v>1278</v>
      </c>
      <c r="G12" s="172" t="s">
        <v>983</v>
      </c>
      <c r="H12" s="175">
        <v>192</v>
      </c>
      <c r="I12" s="175">
        <v>168</v>
      </c>
      <c r="J12" s="175">
        <v>0</v>
      </c>
      <c r="K12" s="175">
        <v>10</v>
      </c>
      <c r="L12" s="93">
        <v>255</v>
      </c>
      <c r="M12" s="93">
        <v>255</v>
      </c>
      <c r="N12" s="175">
        <v>255</v>
      </c>
      <c r="O12" s="93">
        <v>0</v>
      </c>
      <c r="P12" s="93">
        <f t="shared" si="0"/>
        <v>192</v>
      </c>
      <c r="Q12" s="93">
        <f t="shared" si="1"/>
        <v>168</v>
      </c>
      <c r="R12" s="93">
        <f t="shared" si="2"/>
        <v>0</v>
      </c>
      <c r="S12" s="93">
        <v>1</v>
      </c>
      <c r="T12" s="164">
        <v>1</v>
      </c>
      <c r="U12" s="164"/>
      <c r="V12" s="176"/>
    </row>
    <row r="13" spans="2:22" x14ac:dyDescent="0.4">
      <c r="B13" s="81">
        <f>'3_운전방안(1)'!$B13</f>
        <v>7</v>
      </c>
      <c r="C13" s="82">
        <f>'1_Drive및Motor정보'!$C13</f>
        <v>0</v>
      </c>
      <c r="D13" s="205">
        <f>'1_Drive및Motor정보'!D13</f>
        <v>0</v>
      </c>
      <c r="F13" s="145" t="s">
        <v>1278</v>
      </c>
      <c r="G13" s="146" t="s">
        <v>983</v>
      </c>
      <c r="H13" s="147">
        <v>192</v>
      </c>
      <c r="I13" s="147">
        <v>168</v>
      </c>
      <c r="J13" s="147">
        <v>0</v>
      </c>
      <c r="K13" s="147">
        <v>10</v>
      </c>
      <c r="L13" s="93">
        <v>255</v>
      </c>
      <c r="M13" s="93">
        <v>255</v>
      </c>
      <c r="N13" s="147">
        <v>255</v>
      </c>
      <c r="O13" s="93">
        <v>0</v>
      </c>
      <c r="P13" s="93">
        <f t="shared" si="0"/>
        <v>192</v>
      </c>
      <c r="Q13" s="93">
        <f t="shared" si="1"/>
        <v>168</v>
      </c>
      <c r="R13" s="93">
        <f t="shared" si="2"/>
        <v>0</v>
      </c>
      <c r="S13" s="93">
        <v>1</v>
      </c>
      <c r="T13" s="121">
        <v>1</v>
      </c>
      <c r="U13" s="156"/>
      <c r="V13" s="157"/>
    </row>
    <row r="14" spans="2:22" x14ac:dyDescent="0.4">
      <c r="B14" s="81">
        <f>'3_운전방안(1)'!$B14</f>
        <v>8</v>
      </c>
      <c r="C14" s="82">
        <f>'1_Drive및Motor정보'!$C14</f>
        <v>0</v>
      </c>
      <c r="D14" s="205">
        <f>'1_Drive및Motor정보'!D14</f>
        <v>0</v>
      </c>
      <c r="E14" s="29"/>
      <c r="F14" s="174" t="s">
        <v>1278</v>
      </c>
      <c r="G14" s="172" t="s">
        <v>983</v>
      </c>
      <c r="H14" s="175">
        <v>192</v>
      </c>
      <c r="I14" s="175">
        <v>168</v>
      </c>
      <c r="J14" s="175">
        <v>0</v>
      </c>
      <c r="K14" s="175">
        <v>10</v>
      </c>
      <c r="L14" s="93">
        <v>255</v>
      </c>
      <c r="M14" s="93">
        <v>255</v>
      </c>
      <c r="N14" s="175">
        <v>255</v>
      </c>
      <c r="O14" s="93">
        <v>0</v>
      </c>
      <c r="P14" s="93">
        <f t="shared" si="0"/>
        <v>192</v>
      </c>
      <c r="Q14" s="93">
        <f t="shared" si="1"/>
        <v>168</v>
      </c>
      <c r="R14" s="93">
        <f t="shared" si="2"/>
        <v>0</v>
      </c>
      <c r="S14" s="93">
        <v>1</v>
      </c>
      <c r="T14" s="164">
        <v>1</v>
      </c>
      <c r="U14" s="164"/>
      <c r="V14" s="176"/>
    </row>
    <row r="15" spans="2:22" x14ac:dyDescent="0.4">
      <c r="B15" s="81">
        <f>'3_운전방안(1)'!$B15</f>
        <v>9</v>
      </c>
      <c r="C15" s="82">
        <f>'1_Drive및Motor정보'!$C15</f>
        <v>0</v>
      </c>
      <c r="D15" s="205">
        <f>'1_Drive및Motor정보'!D15</f>
        <v>0</v>
      </c>
      <c r="F15" s="145" t="s">
        <v>1278</v>
      </c>
      <c r="G15" s="146" t="s">
        <v>983</v>
      </c>
      <c r="H15" s="147">
        <v>192</v>
      </c>
      <c r="I15" s="147">
        <v>168</v>
      </c>
      <c r="J15" s="147">
        <v>0</v>
      </c>
      <c r="K15" s="147">
        <v>10</v>
      </c>
      <c r="L15" s="93">
        <v>255</v>
      </c>
      <c r="M15" s="93">
        <v>255</v>
      </c>
      <c r="N15" s="147">
        <v>255</v>
      </c>
      <c r="O15" s="93">
        <v>0</v>
      </c>
      <c r="P15" s="93">
        <f t="shared" si="0"/>
        <v>192</v>
      </c>
      <c r="Q15" s="93">
        <f t="shared" si="1"/>
        <v>168</v>
      </c>
      <c r="R15" s="93">
        <f t="shared" si="2"/>
        <v>0</v>
      </c>
      <c r="S15" s="93">
        <v>1</v>
      </c>
      <c r="T15" s="121">
        <v>1</v>
      </c>
      <c r="U15" s="156"/>
      <c r="V15" s="157"/>
    </row>
    <row r="16" spans="2:22" x14ac:dyDescent="0.4">
      <c r="B16" s="81">
        <f>'3_운전방안(1)'!$B16</f>
        <v>10</v>
      </c>
      <c r="C16" s="82">
        <f>'1_Drive및Motor정보'!$C16</f>
        <v>0</v>
      </c>
      <c r="D16" s="205">
        <f>'1_Drive및Motor정보'!D16</f>
        <v>0</v>
      </c>
      <c r="E16" s="29"/>
      <c r="F16" s="174" t="s">
        <v>1278</v>
      </c>
      <c r="G16" s="172" t="s">
        <v>983</v>
      </c>
      <c r="H16" s="175">
        <v>192</v>
      </c>
      <c r="I16" s="175">
        <v>168</v>
      </c>
      <c r="J16" s="175">
        <v>0</v>
      </c>
      <c r="K16" s="175">
        <v>10</v>
      </c>
      <c r="L16" s="93">
        <v>255</v>
      </c>
      <c r="M16" s="93">
        <v>255</v>
      </c>
      <c r="N16" s="175">
        <v>255</v>
      </c>
      <c r="O16" s="93">
        <v>0</v>
      </c>
      <c r="P16" s="93">
        <f t="shared" si="0"/>
        <v>192</v>
      </c>
      <c r="Q16" s="93">
        <f t="shared" si="1"/>
        <v>168</v>
      </c>
      <c r="R16" s="93">
        <f t="shared" si="2"/>
        <v>0</v>
      </c>
      <c r="S16" s="93">
        <v>1</v>
      </c>
      <c r="T16" s="164">
        <v>1</v>
      </c>
      <c r="U16" s="164"/>
      <c r="V16" s="176"/>
    </row>
    <row r="17" spans="2:22" x14ac:dyDescent="0.4">
      <c r="B17" s="81">
        <f>'3_운전방안(1)'!$B17</f>
        <v>11</v>
      </c>
      <c r="C17" s="82">
        <f>'1_Drive및Motor정보'!$C17</f>
        <v>0</v>
      </c>
      <c r="D17" s="205">
        <f>'1_Drive및Motor정보'!D17</f>
        <v>0</v>
      </c>
      <c r="F17" s="145" t="s">
        <v>1278</v>
      </c>
      <c r="G17" s="146" t="s">
        <v>983</v>
      </c>
      <c r="H17" s="147">
        <v>192</v>
      </c>
      <c r="I17" s="147">
        <v>168</v>
      </c>
      <c r="J17" s="147">
        <v>0</v>
      </c>
      <c r="K17" s="147">
        <v>10</v>
      </c>
      <c r="L17" s="93">
        <v>255</v>
      </c>
      <c r="M17" s="93">
        <v>255</v>
      </c>
      <c r="N17" s="147">
        <v>255</v>
      </c>
      <c r="O17" s="93">
        <v>0</v>
      </c>
      <c r="P17" s="93">
        <f t="shared" si="0"/>
        <v>192</v>
      </c>
      <c r="Q17" s="93">
        <f t="shared" si="1"/>
        <v>168</v>
      </c>
      <c r="R17" s="93">
        <f t="shared" si="2"/>
        <v>0</v>
      </c>
      <c r="S17" s="93">
        <v>1</v>
      </c>
      <c r="T17" s="121">
        <v>1</v>
      </c>
      <c r="U17" s="156"/>
      <c r="V17" s="157"/>
    </row>
    <row r="18" spans="2:22" x14ac:dyDescent="0.4">
      <c r="B18" s="81">
        <f>'3_운전방안(1)'!$B18</f>
        <v>12</v>
      </c>
      <c r="C18" s="82">
        <f>'1_Drive및Motor정보'!$C18</f>
        <v>0</v>
      </c>
      <c r="D18" s="205">
        <f>'1_Drive및Motor정보'!D18</f>
        <v>0</v>
      </c>
      <c r="E18" s="29"/>
      <c r="F18" s="174" t="s">
        <v>1278</v>
      </c>
      <c r="G18" s="172" t="s">
        <v>983</v>
      </c>
      <c r="H18" s="175">
        <v>192</v>
      </c>
      <c r="I18" s="175">
        <v>168</v>
      </c>
      <c r="J18" s="175">
        <v>0</v>
      </c>
      <c r="K18" s="175">
        <v>10</v>
      </c>
      <c r="L18" s="93">
        <v>255</v>
      </c>
      <c r="M18" s="93">
        <v>255</v>
      </c>
      <c r="N18" s="175">
        <v>255</v>
      </c>
      <c r="O18" s="93">
        <v>0</v>
      </c>
      <c r="P18" s="93">
        <f t="shared" si="0"/>
        <v>192</v>
      </c>
      <c r="Q18" s="93">
        <f t="shared" si="1"/>
        <v>168</v>
      </c>
      <c r="R18" s="93">
        <f t="shared" si="2"/>
        <v>0</v>
      </c>
      <c r="S18" s="93">
        <v>1</v>
      </c>
      <c r="T18" s="164">
        <v>1</v>
      </c>
      <c r="U18" s="164"/>
      <c r="V18" s="176"/>
    </row>
    <row r="19" spans="2:22" x14ac:dyDescent="0.4">
      <c r="B19" s="81">
        <f>'3_운전방안(1)'!$B19</f>
        <v>13</v>
      </c>
      <c r="C19" s="82">
        <f>'1_Drive및Motor정보'!$C19</f>
        <v>0</v>
      </c>
      <c r="D19" s="205">
        <f>'1_Drive및Motor정보'!D19</f>
        <v>0</v>
      </c>
      <c r="F19" s="145" t="s">
        <v>1278</v>
      </c>
      <c r="G19" s="146" t="s">
        <v>983</v>
      </c>
      <c r="H19" s="147">
        <v>192</v>
      </c>
      <c r="I19" s="147">
        <v>168</v>
      </c>
      <c r="J19" s="147">
        <v>0</v>
      </c>
      <c r="K19" s="147">
        <v>10</v>
      </c>
      <c r="L19" s="93">
        <v>255</v>
      </c>
      <c r="M19" s="93">
        <v>255</v>
      </c>
      <c r="N19" s="147">
        <v>255</v>
      </c>
      <c r="O19" s="93">
        <v>0</v>
      </c>
      <c r="P19" s="93">
        <f t="shared" si="0"/>
        <v>192</v>
      </c>
      <c r="Q19" s="93">
        <f t="shared" si="1"/>
        <v>168</v>
      </c>
      <c r="R19" s="93">
        <f t="shared" si="2"/>
        <v>0</v>
      </c>
      <c r="S19" s="93">
        <v>1</v>
      </c>
      <c r="T19" s="121">
        <v>1</v>
      </c>
      <c r="U19" s="156"/>
      <c r="V19" s="157"/>
    </row>
    <row r="20" spans="2:22" x14ac:dyDescent="0.4">
      <c r="B20" s="81">
        <f>'3_운전방안(1)'!$B20</f>
        <v>14</v>
      </c>
      <c r="C20" s="82">
        <f>'1_Drive및Motor정보'!$C20</f>
        <v>0</v>
      </c>
      <c r="D20" s="205">
        <f>'1_Drive및Motor정보'!D20</f>
        <v>0</v>
      </c>
      <c r="E20" s="29"/>
      <c r="F20" s="174" t="s">
        <v>1278</v>
      </c>
      <c r="G20" s="172" t="s">
        <v>983</v>
      </c>
      <c r="H20" s="175">
        <v>192</v>
      </c>
      <c r="I20" s="175">
        <v>168</v>
      </c>
      <c r="J20" s="175">
        <v>0</v>
      </c>
      <c r="K20" s="175">
        <v>10</v>
      </c>
      <c r="L20" s="93">
        <v>255</v>
      </c>
      <c r="M20" s="93">
        <v>255</v>
      </c>
      <c r="N20" s="175">
        <v>255</v>
      </c>
      <c r="O20" s="93">
        <v>0</v>
      </c>
      <c r="P20" s="93">
        <f t="shared" si="0"/>
        <v>192</v>
      </c>
      <c r="Q20" s="93">
        <f t="shared" si="1"/>
        <v>168</v>
      </c>
      <c r="R20" s="93">
        <f t="shared" si="2"/>
        <v>0</v>
      </c>
      <c r="S20" s="93">
        <v>1</v>
      </c>
      <c r="T20" s="164">
        <v>1</v>
      </c>
      <c r="U20" s="164"/>
      <c r="V20" s="176"/>
    </row>
    <row r="21" spans="2:22" x14ac:dyDescent="0.4">
      <c r="B21" s="81">
        <f>'3_운전방안(1)'!$B21</f>
        <v>15</v>
      </c>
      <c r="C21" s="82">
        <f>'1_Drive및Motor정보'!$C21</f>
        <v>0</v>
      </c>
      <c r="D21" s="205">
        <f>'1_Drive및Motor정보'!D21</f>
        <v>0</v>
      </c>
      <c r="F21" s="145" t="s">
        <v>1278</v>
      </c>
      <c r="G21" s="146" t="s">
        <v>983</v>
      </c>
      <c r="H21" s="147">
        <v>192</v>
      </c>
      <c r="I21" s="147">
        <v>168</v>
      </c>
      <c r="J21" s="147">
        <v>0</v>
      </c>
      <c r="K21" s="147">
        <v>10</v>
      </c>
      <c r="L21" s="93">
        <v>255</v>
      </c>
      <c r="M21" s="93">
        <v>255</v>
      </c>
      <c r="N21" s="147">
        <v>255</v>
      </c>
      <c r="O21" s="93">
        <v>0</v>
      </c>
      <c r="P21" s="93">
        <f t="shared" si="0"/>
        <v>192</v>
      </c>
      <c r="Q21" s="93">
        <f t="shared" si="1"/>
        <v>168</v>
      </c>
      <c r="R21" s="93">
        <f t="shared" si="2"/>
        <v>0</v>
      </c>
      <c r="S21" s="93">
        <v>1</v>
      </c>
      <c r="T21" s="121">
        <v>1</v>
      </c>
      <c r="U21" s="156"/>
      <c r="V21" s="157"/>
    </row>
    <row r="22" spans="2:22" x14ac:dyDescent="0.4">
      <c r="B22" s="81">
        <f>'3_운전방안(1)'!$B22</f>
        <v>16</v>
      </c>
      <c r="C22" s="82">
        <f>'1_Drive및Motor정보'!$C22</f>
        <v>0</v>
      </c>
      <c r="D22" s="205">
        <f>'1_Drive및Motor정보'!D22</f>
        <v>0</v>
      </c>
      <c r="E22" s="29"/>
      <c r="F22" s="174" t="s">
        <v>1278</v>
      </c>
      <c r="G22" s="172" t="s">
        <v>983</v>
      </c>
      <c r="H22" s="175">
        <v>192</v>
      </c>
      <c r="I22" s="175">
        <v>168</v>
      </c>
      <c r="J22" s="175">
        <v>0</v>
      </c>
      <c r="K22" s="175">
        <v>10</v>
      </c>
      <c r="L22" s="93">
        <v>255</v>
      </c>
      <c r="M22" s="93">
        <v>255</v>
      </c>
      <c r="N22" s="175">
        <v>255</v>
      </c>
      <c r="O22" s="93">
        <v>0</v>
      </c>
      <c r="P22" s="93">
        <f t="shared" si="0"/>
        <v>192</v>
      </c>
      <c r="Q22" s="93">
        <f t="shared" si="1"/>
        <v>168</v>
      </c>
      <c r="R22" s="93">
        <f t="shared" si="2"/>
        <v>0</v>
      </c>
      <c r="S22" s="93">
        <v>1</v>
      </c>
      <c r="T22" s="164">
        <v>1</v>
      </c>
      <c r="U22" s="164"/>
      <c r="V22" s="176"/>
    </row>
    <row r="23" spans="2:22" x14ac:dyDescent="0.4">
      <c r="B23" s="81">
        <f>'3_운전방안(1)'!$B23</f>
        <v>17</v>
      </c>
      <c r="C23" s="82">
        <f>'1_Drive및Motor정보'!$C23</f>
        <v>0</v>
      </c>
      <c r="D23" s="205">
        <f>'1_Drive및Motor정보'!D23</f>
        <v>0</v>
      </c>
      <c r="F23" s="145" t="s">
        <v>1278</v>
      </c>
      <c r="G23" s="146" t="s">
        <v>983</v>
      </c>
      <c r="H23" s="147">
        <v>192</v>
      </c>
      <c r="I23" s="147">
        <v>168</v>
      </c>
      <c r="J23" s="147">
        <v>0</v>
      </c>
      <c r="K23" s="147">
        <v>10</v>
      </c>
      <c r="L23" s="93">
        <v>255</v>
      </c>
      <c r="M23" s="93">
        <v>255</v>
      </c>
      <c r="N23" s="147">
        <v>255</v>
      </c>
      <c r="O23" s="93">
        <v>0</v>
      </c>
      <c r="P23" s="93">
        <f t="shared" si="0"/>
        <v>192</v>
      </c>
      <c r="Q23" s="93">
        <f t="shared" si="1"/>
        <v>168</v>
      </c>
      <c r="R23" s="93">
        <f t="shared" si="2"/>
        <v>0</v>
      </c>
      <c r="S23" s="93">
        <v>1</v>
      </c>
      <c r="T23" s="121">
        <v>1</v>
      </c>
      <c r="U23" s="156"/>
      <c r="V23" s="157"/>
    </row>
    <row r="24" spans="2:22" x14ac:dyDescent="0.4">
      <c r="B24" s="81">
        <f>'3_운전방안(1)'!$B24</f>
        <v>18</v>
      </c>
      <c r="C24" s="82">
        <f>'1_Drive및Motor정보'!$C24</f>
        <v>0</v>
      </c>
      <c r="D24" s="205">
        <f>'1_Drive및Motor정보'!D24</f>
        <v>0</v>
      </c>
      <c r="E24" s="29"/>
      <c r="F24" s="174" t="s">
        <v>1278</v>
      </c>
      <c r="G24" s="172" t="s">
        <v>983</v>
      </c>
      <c r="H24" s="175">
        <v>192</v>
      </c>
      <c r="I24" s="175">
        <v>168</v>
      </c>
      <c r="J24" s="175">
        <v>0</v>
      </c>
      <c r="K24" s="175">
        <v>10</v>
      </c>
      <c r="L24" s="93">
        <v>255</v>
      </c>
      <c r="M24" s="93">
        <v>255</v>
      </c>
      <c r="N24" s="175">
        <v>255</v>
      </c>
      <c r="O24" s="93">
        <v>0</v>
      </c>
      <c r="P24" s="93">
        <f t="shared" si="0"/>
        <v>192</v>
      </c>
      <c r="Q24" s="93">
        <f t="shared" si="1"/>
        <v>168</v>
      </c>
      <c r="R24" s="93">
        <f t="shared" si="2"/>
        <v>0</v>
      </c>
      <c r="S24" s="93">
        <v>1</v>
      </c>
      <c r="T24" s="164">
        <v>1</v>
      </c>
      <c r="U24" s="164"/>
      <c r="V24" s="176"/>
    </row>
    <row r="25" spans="2:22" x14ac:dyDescent="0.4">
      <c r="B25" s="81">
        <f>'3_운전방안(1)'!$B25</f>
        <v>19</v>
      </c>
      <c r="C25" s="82">
        <f>'1_Drive및Motor정보'!$C25</f>
        <v>0</v>
      </c>
      <c r="D25" s="205">
        <f>'1_Drive및Motor정보'!D25</f>
        <v>0</v>
      </c>
      <c r="F25" s="145" t="s">
        <v>1278</v>
      </c>
      <c r="G25" s="146" t="s">
        <v>983</v>
      </c>
      <c r="H25" s="147">
        <v>192</v>
      </c>
      <c r="I25" s="147">
        <v>168</v>
      </c>
      <c r="J25" s="147">
        <v>0</v>
      </c>
      <c r="K25" s="147">
        <v>10</v>
      </c>
      <c r="L25" s="93">
        <v>255</v>
      </c>
      <c r="M25" s="93">
        <v>255</v>
      </c>
      <c r="N25" s="147">
        <v>255</v>
      </c>
      <c r="O25" s="93">
        <v>0</v>
      </c>
      <c r="P25" s="93">
        <f t="shared" si="0"/>
        <v>192</v>
      </c>
      <c r="Q25" s="93">
        <f t="shared" si="1"/>
        <v>168</v>
      </c>
      <c r="R25" s="93">
        <f t="shared" si="2"/>
        <v>0</v>
      </c>
      <c r="S25" s="93">
        <v>1</v>
      </c>
      <c r="T25" s="121">
        <v>1</v>
      </c>
      <c r="U25" s="156"/>
      <c r="V25" s="157"/>
    </row>
    <row r="26" spans="2:22" x14ac:dyDescent="0.4">
      <c r="B26" s="81">
        <f>'3_운전방안(1)'!$B26</f>
        <v>20</v>
      </c>
      <c r="C26" s="82">
        <f>'1_Drive및Motor정보'!$C26</f>
        <v>0</v>
      </c>
      <c r="D26" s="205">
        <f>'1_Drive및Motor정보'!D26</f>
        <v>0</v>
      </c>
      <c r="E26" s="29"/>
      <c r="F26" s="174" t="s">
        <v>1278</v>
      </c>
      <c r="G26" s="172" t="s">
        <v>983</v>
      </c>
      <c r="H26" s="175">
        <v>192</v>
      </c>
      <c r="I26" s="175">
        <v>168</v>
      </c>
      <c r="J26" s="175">
        <v>0</v>
      </c>
      <c r="K26" s="175">
        <v>10</v>
      </c>
      <c r="L26" s="93">
        <v>255</v>
      </c>
      <c r="M26" s="93">
        <v>255</v>
      </c>
      <c r="N26" s="175">
        <v>255</v>
      </c>
      <c r="O26" s="93">
        <v>0</v>
      </c>
      <c r="P26" s="93">
        <f t="shared" si="0"/>
        <v>192</v>
      </c>
      <c r="Q26" s="93">
        <f t="shared" si="1"/>
        <v>168</v>
      </c>
      <c r="R26" s="93">
        <f t="shared" si="2"/>
        <v>0</v>
      </c>
      <c r="S26" s="93">
        <v>1</v>
      </c>
      <c r="T26" s="164">
        <v>1</v>
      </c>
      <c r="U26" s="164"/>
      <c r="V26" s="176"/>
    </row>
    <row r="27" spans="2:22" x14ac:dyDescent="0.4">
      <c r="B27" s="81">
        <f>'3_운전방안(1)'!$B27</f>
        <v>21</v>
      </c>
      <c r="C27" s="82">
        <f>'1_Drive및Motor정보'!$C27</f>
        <v>0</v>
      </c>
      <c r="D27" s="205">
        <f>'1_Drive및Motor정보'!D27</f>
        <v>0</v>
      </c>
      <c r="F27" s="145" t="s">
        <v>1278</v>
      </c>
      <c r="G27" s="146" t="s">
        <v>983</v>
      </c>
      <c r="H27" s="147">
        <v>192</v>
      </c>
      <c r="I27" s="147">
        <v>168</v>
      </c>
      <c r="J27" s="147">
        <v>0</v>
      </c>
      <c r="K27" s="147">
        <v>10</v>
      </c>
      <c r="L27" s="93">
        <v>255</v>
      </c>
      <c r="M27" s="93">
        <v>255</v>
      </c>
      <c r="N27" s="147">
        <v>255</v>
      </c>
      <c r="O27" s="93">
        <v>0</v>
      </c>
      <c r="P27" s="93">
        <f t="shared" si="0"/>
        <v>192</v>
      </c>
      <c r="Q27" s="93">
        <f t="shared" si="1"/>
        <v>168</v>
      </c>
      <c r="R27" s="93">
        <f t="shared" si="2"/>
        <v>0</v>
      </c>
      <c r="S27" s="93">
        <v>1</v>
      </c>
      <c r="T27" s="121">
        <v>1</v>
      </c>
      <c r="U27" s="156"/>
      <c r="V27" s="157"/>
    </row>
    <row r="28" spans="2:22" x14ac:dyDescent="0.4">
      <c r="B28" s="81">
        <f>'3_운전방안(1)'!$B28</f>
        <v>22</v>
      </c>
      <c r="C28" s="82">
        <f>'1_Drive및Motor정보'!$C28</f>
        <v>0</v>
      </c>
      <c r="D28" s="205">
        <f>'1_Drive및Motor정보'!D28</f>
        <v>0</v>
      </c>
      <c r="E28" s="29"/>
      <c r="F28" s="174" t="s">
        <v>1278</v>
      </c>
      <c r="G28" s="172" t="s">
        <v>983</v>
      </c>
      <c r="H28" s="175">
        <v>192</v>
      </c>
      <c r="I28" s="175">
        <v>168</v>
      </c>
      <c r="J28" s="175">
        <v>0</v>
      </c>
      <c r="K28" s="175">
        <v>10</v>
      </c>
      <c r="L28" s="93">
        <v>255</v>
      </c>
      <c r="M28" s="93">
        <v>255</v>
      </c>
      <c r="N28" s="175">
        <v>255</v>
      </c>
      <c r="O28" s="93">
        <v>0</v>
      </c>
      <c r="P28" s="93">
        <f t="shared" si="0"/>
        <v>192</v>
      </c>
      <c r="Q28" s="93">
        <f t="shared" si="1"/>
        <v>168</v>
      </c>
      <c r="R28" s="93">
        <f t="shared" si="2"/>
        <v>0</v>
      </c>
      <c r="S28" s="93">
        <v>1</v>
      </c>
      <c r="T28" s="164">
        <v>1</v>
      </c>
      <c r="U28" s="164"/>
      <c r="V28" s="176"/>
    </row>
    <row r="29" spans="2:22" x14ac:dyDescent="0.4">
      <c r="B29" s="81">
        <f>'3_운전방안(1)'!$B29</f>
        <v>23</v>
      </c>
      <c r="C29" s="82">
        <f>'1_Drive및Motor정보'!$C29</f>
        <v>0</v>
      </c>
      <c r="D29" s="205">
        <f>'1_Drive및Motor정보'!D29</f>
        <v>0</v>
      </c>
      <c r="F29" s="145" t="s">
        <v>1278</v>
      </c>
      <c r="G29" s="146" t="s">
        <v>983</v>
      </c>
      <c r="H29" s="147">
        <v>192</v>
      </c>
      <c r="I29" s="147">
        <v>168</v>
      </c>
      <c r="J29" s="147">
        <v>0</v>
      </c>
      <c r="K29" s="147">
        <v>10</v>
      </c>
      <c r="L29" s="93">
        <v>255</v>
      </c>
      <c r="M29" s="93">
        <v>255</v>
      </c>
      <c r="N29" s="147">
        <v>255</v>
      </c>
      <c r="O29" s="93">
        <v>0</v>
      </c>
      <c r="P29" s="93">
        <f t="shared" si="0"/>
        <v>192</v>
      </c>
      <c r="Q29" s="93">
        <f t="shared" si="1"/>
        <v>168</v>
      </c>
      <c r="R29" s="93">
        <f t="shared" si="2"/>
        <v>0</v>
      </c>
      <c r="S29" s="93">
        <v>1</v>
      </c>
      <c r="T29" s="121">
        <v>1</v>
      </c>
      <c r="U29" s="156"/>
      <c r="V29" s="157"/>
    </row>
    <row r="30" spans="2:22" x14ac:dyDescent="0.4">
      <c r="B30" s="81">
        <f>'3_운전방안(1)'!$B30</f>
        <v>24</v>
      </c>
      <c r="C30" s="82">
        <f>'1_Drive및Motor정보'!$C30</f>
        <v>0</v>
      </c>
      <c r="D30" s="205">
        <f>'1_Drive및Motor정보'!D30</f>
        <v>0</v>
      </c>
      <c r="E30" s="29"/>
      <c r="F30" s="174" t="s">
        <v>1278</v>
      </c>
      <c r="G30" s="172" t="s">
        <v>983</v>
      </c>
      <c r="H30" s="175">
        <v>192</v>
      </c>
      <c r="I30" s="175">
        <v>168</v>
      </c>
      <c r="J30" s="175">
        <v>0</v>
      </c>
      <c r="K30" s="175">
        <v>10</v>
      </c>
      <c r="L30" s="93">
        <v>255</v>
      </c>
      <c r="M30" s="93">
        <v>255</v>
      </c>
      <c r="N30" s="175">
        <v>255</v>
      </c>
      <c r="O30" s="93">
        <v>0</v>
      </c>
      <c r="P30" s="93">
        <f t="shared" si="0"/>
        <v>192</v>
      </c>
      <c r="Q30" s="93">
        <f t="shared" si="1"/>
        <v>168</v>
      </c>
      <c r="R30" s="93">
        <f t="shared" si="2"/>
        <v>0</v>
      </c>
      <c r="S30" s="93">
        <v>1</v>
      </c>
      <c r="T30" s="164">
        <v>1</v>
      </c>
      <c r="U30" s="164"/>
      <c r="V30" s="176"/>
    </row>
    <row r="31" spans="2:22" x14ac:dyDescent="0.4">
      <c r="B31" s="81">
        <f>'3_운전방안(1)'!$B31</f>
        <v>25</v>
      </c>
      <c r="C31" s="82">
        <f>'1_Drive및Motor정보'!$C31</f>
        <v>0</v>
      </c>
      <c r="D31" s="205">
        <f>'1_Drive및Motor정보'!D31</f>
        <v>0</v>
      </c>
      <c r="F31" s="145" t="s">
        <v>1278</v>
      </c>
      <c r="G31" s="146" t="s">
        <v>983</v>
      </c>
      <c r="H31" s="147">
        <v>192</v>
      </c>
      <c r="I31" s="147">
        <v>168</v>
      </c>
      <c r="J31" s="147">
        <v>0</v>
      </c>
      <c r="K31" s="147">
        <v>10</v>
      </c>
      <c r="L31" s="93">
        <v>255</v>
      </c>
      <c r="M31" s="93">
        <v>255</v>
      </c>
      <c r="N31" s="147">
        <v>255</v>
      </c>
      <c r="O31" s="93">
        <v>0</v>
      </c>
      <c r="P31" s="93">
        <f t="shared" si="0"/>
        <v>192</v>
      </c>
      <c r="Q31" s="93">
        <f t="shared" si="1"/>
        <v>168</v>
      </c>
      <c r="R31" s="93">
        <f t="shared" si="2"/>
        <v>0</v>
      </c>
      <c r="S31" s="93">
        <v>1</v>
      </c>
      <c r="T31" s="121">
        <v>1</v>
      </c>
      <c r="U31" s="156"/>
      <c r="V31" s="157"/>
    </row>
    <row r="32" spans="2:22" x14ac:dyDescent="0.4">
      <c r="B32" s="81">
        <f>'3_운전방안(1)'!$B32</f>
        <v>26</v>
      </c>
      <c r="C32" s="82">
        <f>'1_Drive및Motor정보'!$C32</f>
        <v>0</v>
      </c>
      <c r="D32" s="205">
        <f>'1_Drive및Motor정보'!D32</f>
        <v>0</v>
      </c>
      <c r="E32" s="29"/>
      <c r="F32" s="174" t="s">
        <v>1278</v>
      </c>
      <c r="G32" s="172" t="s">
        <v>983</v>
      </c>
      <c r="H32" s="175">
        <v>192</v>
      </c>
      <c r="I32" s="175">
        <v>168</v>
      </c>
      <c r="J32" s="175">
        <v>0</v>
      </c>
      <c r="K32" s="175">
        <v>10</v>
      </c>
      <c r="L32" s="93">
        <v>255</v>
      </c>
      <c r="M32" s="93">
        <v>255</v>
      </c>
      <c r="N32" s="175">
        <v>255</v>
      </c>
      <c r="O32" s="93">
        <v>0</v>
      </c>
      <c r="P32" s="93">
        <f t="shared" si="0"/>
        <v>192</v>
      </c>
      <c r="Q32" s="93">
        <f t="shared" si="1"/>
        <v>168</v>
      </c>
      <c r="R32" s="93">
        <f t="shared" si="2"/>
        <v>0</v>
      </c>
      <c r="S32" s="93">
        <v>1</v>
      </c>
      <c r="T32" s="164">
        <v>1</v>
      </c>
      <c r="U32" s="164"/>
      <c r="V32" s="176"/>
    </row>
    <row r="33" spans="2:22" x14ac:dyDescent="0.4">
      <c r="B33" s="81">
        <f>'3_운전방안(1)'!$B33</f>
        <v>27</v>
      </c>
      <c r="C33" s="82">
        <f>'1_Drive및Motor정보'!$C33</f>
        <v>0</v>
      </c>
      <c r="D33" s="205">
        <f>'1_Drive및Motor정보'!D33</f>
        <v>0</v>
      </c>
      <c r="F33" s="145" t="s">
        <v>1278</v>
      </c>
      <c r="G33" s="146" t="s">
        <v>983</v>
      </c>
      <c r="H33" s="147">
        <v>192</v>
      </c>
      <c r="I33" s="147">
        <v>168</v>
      </c>
      <c r="J33" s="147">
        <v>0</v>
      </c>
      <c r="K33" s="147">
        <v>10</v>
      </c>
      <c r="L33" s="93">
        <v>255</v>
      </c>
      <c r="M33" s="93">
        <v>255</v>
      </c>
      <c r="N33" s="147">
        <v>255</v>
      </c>
      <c r="O33" s="93">
        <v>0</v>
      </c>
      <c r="P33" s="93">
        <f t="shared" si="0"/>
        <v>192</v>
      </c>
      <c r="Q33" s="93">
        <f t="shared" si="1"/>
        <v>168</v>
      </c>
      <c r="R33" s="93">
        <f t="shared" si="2"/>
        <v>0</v>
      </c>
      <c r="S33" s="93">
        <v>1</v>
      </c>
      <c r="T33" s="121">
        <v>1</v>
      </c>
      <c r="U33" s="156"/>
      <c r="V33" s="157"/>
    </row>
    <row r="34" spans="2:22" x14ac:dyDescent="0.4">
      <c r="B34" s="81">
        <f>'3_운전방안(1)'!$B34</f>
        <v>28</v>
      </c>
      <c r="C34" s="82">
        <f>'1_Drive및Motor정보'!$C34</f>
        <v>0</v>
      </c>
      <c r="D34" s="205">
        <f>'1_Drive및Motor정보'!D34</f>
        <v>0</v>
      </c>
      <c r="E34" s="29"/>
      <c r="F34" s="174" t="s">
        <v>1278</v>
      </c>
      <c r="G34" s="172" t="s">
        <v>983</v>
      </c>
      <c r="H34" s="175">
        <v>192</v>
      </c>
      <c r="I34" s="175">
        <v>168</v>
      </c>
      <c r="J34" s="175">
        <v>0</v>
      </c>
      <c r="K34" s="175">
        <v>10</v>
      </c>
      <c r="L34" s="93">
        <v>255</v>
      </c>
      <c r="M34" s="93">
        <v>255</v>
      </c>
      <c r="N34" s="175">
        <v>255</v>
      </c>
      <c r="O34" s="93">
        <v>0</v>
      </c>
      <c r="P34" s="93">
        <f t="shared" si="0"/>
        <v>192</v>
      </c>
      <c r="Q34" s="93">
        <f t="shared" si="1"/>
        <v>168</v>
      </c>
      <c r="R34" s="93">
        <f t="shared" si="2"/>
        <v>0</v>
      </c>
      <c r="S34" s="93">
        <v>1</v>
      </c>
      <c r="T34" s="164">
        <v>1</v>
      </c>
      <c r="U34" s="164"/>
      <c r="V34" s="176"/>
    </row>
    <row r="35" spans="2:22" x14ac:dyDescent="0.4">
      <c r="B35" s="81">
        <f>'3_운전방안(1)'!$B35</f>
        <v>29</v>
      </c>
      <c r="C35" s="82">
        <f>'1_Drive및Motor정보'!$C35</f>
        <v>0</v>
      </c>
      <c r="D35" s="205">
        <f>'1_Drive및Motor정보'!D35</f>
        <v>0</v>
      </c>
      <c r="F35" s="145" t="s">
        <v>1278</v>
      </c>
      <c r="G35" s="146" t="s">
        <v>983</v>
      </c>
      <c r="H35" s="147">
        <v>192</v>
      </c>
      <c r="I35" s="147">
        <v>168</v>
      </c>
      <c r="J35" s="147">
        <v>0</v>
      </c>
      <c r="K35" s="147">
        <v>10</v>
      </c>
      <c r="L35" s="93">
        <v>255</v>
      </c>
      <c r="M35" s="93">
        <v>255</v>
      </c>
      <c r="N35" s="147">
        <v>255</v>
      </c>
      <c r="O35" s="93">
        <v>0</v>
      </c>
      <c r="P35" s="93">
        <f t="shared" si="0"/>
        <v>192</v>
      </c>
      <c r="Q35" s="93">
        <f t="shared" si="1"/>
        <v>168</v>
      </c>
      <c r="R35" s="93">
        <f t="shared" si="2"/>
        <v>0</v>
      </c>
      <c r="S35" s="93">
        <v>1</v>
      </c>
      <c r="T35" s="121">
        <v>1</v>
      </c>
      <c r="U35" s="156"/>
      <c r="V35" s="157"/>
    </row>
    <row r="36" spans="2:22" x14ac:dyDescent="0.4">
      <c r="B36" s="81">
        <f>'3_운전방안(1)'!$B36</f>
        <v>30</v>
      </c>
      <c r="C36" s="82">
        <f>'1_Drive및Motor정보'!$C36</f>
        <v>0</v>
      </c>
      <c r="D36" s="205">
        <f>'1_Drive및Motor정보'!D36</f>
        <v>0</v>
      </c>
      <c r="E36" s="29"/>
      <c r="F36" s="174" t="s">
        <v>1278</v>
      </c>
      <c r="G36" s="172" t="s">
        <v>983</v>
      </c>
      <c r="H36" s="175">
        <v>192</v>
      </c>
      <c r="I36" s="175">
        <v>168</v>
      </c>
      <c r="J36" s="175">
        <v>0</v>
      </c>
      <c r="K36" s="175">
        <v>10</v>
      </c>
      <c r="L36" s="93">
        <v>255</v>
      </c>
      <c r="M36" s="93">
        <v>255</v>
      </c>
      <c r="N36" s="175">
        <v>255</v>
      </c>
      <c r="O36" s="93">
        <v>0</v>
      </c>
      <c r="P36" s="93">
        <f t="shared" si="0"/>
        <v>192</v>
      </c>
      <c r="Q36" s="93">
        <f t="shared" si="1"/>
        <v>168</v>
      </c>
      <c r="R36" s="93">
        <f t="shared" si="2"/>
        <v>0</v>
      </c>
      <c r="S36" s="93">
        <v>1</v>
      </c>
      <c r="T36" s="164">
        <v>1</v>
      </c>
      <c r="U36" s="164"/>
      <c r="V36" s="176"/>
    </row>
    <row r="37" spans="2:22" x14ac:dyDescent="0.4">
      <c r="B37" s="81">
        <f>'3_운전방안(1)'!$B37</f>
        <v>31</v>
      </c>
      <c r="C37" s="82">
        <f>'1_Drive및Motor정보'!$C37</f>
        <v>0</v>
      </c>
      <c r="D37" s="205">
        <f>'1_Drive및Motor정보'!D37</f>
        <v>0</v>
      </c>
      <c r="F37" s="145" t="s">
        <v>1278</v>
      </c>
      <c r="G37" s="146" t="s">
        <v>983</v>
      </c>
      <c r="H37" s="147">
        <v>192</v>
      </c>
      <c r="I37" s="147">
        <v>168</v>
      </c>
      <c r="J37" s="147">
        <v>0</v>
      </c>
      <c r="K37" s="147">
        <v>10</v>
      </c>
      <c r="L37" s="93">
        <v>255</v>
      </c>
      <c r="M37" s="93">
        <v>255</v>
      </c>
      <c r="N37" s="147">
        <v>255</v>
      </c>
      <c r="O37" s="93">
        <v>0</v>
      </c>
      <c r="P37" s="93">
        <f t="shared" si="0"/>
        <v>192</v>
      </c>
      <c r="Q37" s="93">
        <f t="shared" si="1"/>
        <v>168</v>
      </c>
      <c r="R37" s="93">
        <f t="shared" si="2"/>
        <v>0</v>
      </c>
      <c r="S37" s="93">
        <v>1</v>
      </c>
      <c r="T37" s="121">
        <v>1</v>
      </c>
      <c r="U37" s="156"/>
      <c r="V37" s="157"/>
    </row>
    <row r="38" spans="2:22" x14ac:dyDescent="0.4">
      <c r="B38" s="81">
        <f>'3_운전방안(1)'!$B38</f>
        <v>32</v>
      </c>
      <c r="C38" s="82">
        <f>'1_Drive및Motor정보'!$C38</f>
        <v>0</v>
      </c>
      <c r="D38" s="205">
        <f>'1_Drive및Motor정보'!D38</f>
        <v>0</v>
      </c>
      <c r="E38" s="29"/>
      <c r="F38" s="174" t="s">
        <v>1278</v>
      </c>
      <c r="G38" s="172" t="s">
        <v>983</v>
      </c>
      <c r="H38" s="175">
        <v>192</v>
      </c>
      <c r="I38" s="175">
        <v>168</v>
      </c>
      <c r="J38" s="175">
        <v>0</v>
      </c>
      <c r="K38" s="175">
        <v>10</v>
      </c>
      <c r="L38" s="93">
        <v>255</v>
      </c>
      <c r="M38" s="93">
        <v>255</v>
      </c>
      <c r="N38" s="175">
        <v>255</v>
      </c>
      <c r="O38" s="93">
        <v>0</v>
      </c>
      <c r="P38" s="93">
        <f t="shared" si="0"/>
        <v>192</v>
      </c>
      <c r="Q38" s="93">
        <f t="shared" si="1"/>
        <v>168</v>
      </c>
      <c r="R38" s="93">
        <f t="shared" si="2"/>
        <v>0</v>
      </c>
      <c r="S38" s="93">
        <v>1</v>
      </c>
      <c r="T38" s="164">
        <v>1</v>
      </c>
      <c r="U38" s="164"/>
      <c r="V38" s="176"/>
    </row>
    <row r="39" spans="2:22" x14ac:dyDescent="0.4">
      <c r="B39" s="81">
        <f>'3_운전방안(1)'!$B39</f>
        <v>33</v>
      </c>
      <c r="C39" s="82">
        <f>'1_Drive및Motor정보'!$C39</f>
        <v>0</v>
      </c>
      <c r="D39" s="205">
        <f>'1_Drive및Motor정보'!D39</f>
        <v>0</v>
      </c>
      <c r="F39" s="145" t="s">
        <v>1278</v>
      </c>
      <c r="G39" s="146" t="s">
        <v>983</v>
      </c>
      <c r="H39" s="147">
        <v>192</v>
      </c>
      <c r="I39" s="147">
        <v>168</v>
      </c>
      <c r="J39" s="147">
        <v>0</v>
      </c>
      <c r="K39" s="147">
        <v>10</v>
      </c>
      <c r="L39" s="93">
        <v>255</v>
      </c>
      <c r="M39" s="93">
        <v>255</v>
      </c>
      <c r="N39" s="147">
        <v>255</v>
      </c>
      <c r="O39" s="93">
        <v>0</v>
      </c>
      <c r="P39" s="93">
        <f t="shared" si="0"/>
        <v>192</v>
      </c>
      <c r="Q39" s="93">
        <f t="shared" si="1"/>
        <v>168</v>
      </c>
      <c r="R39" s="93">
        <f t="shared" si="2"/>
        <v>0</v>
      </c>
      <c r="S39" s="93">
        <v>1</v>
      </c>
      <c r="T39" s="121">
        <v>1</v>
      </c>
      <c r="U39" s="156"/>
      <c r="V39" s="157"/>
    </row>
    <row r="40" spans="2:22" x14ac:dyDescent="0.4">
      <c r="B40" s="81">
        <f>'3_운전방안(1)'!$B40</f>
        <v>34</v>
      </c>
      <c r="C40" s="82">
        <f>'1_Drive및Motor정보'!$C40</f>
        <v>0</v>
      </c>
      <c r="D40" s="205">
        <f>'1_Drive및Motor정보'!D40</f>
        <v>0</v>
      </c>
      <c r="E40" s="29"/>
      <c r="F40" s="174" t="s">
        <v>1278</v>
      </c>
      <c r="G40" s="172" t="s">
        <v>983</v>
      </c>
      <c r="H40" s="175">
        <v>192</v>
      </c>
      <c r="I40" s="175">
        <v>168</v>
      </c>
      <c r="J40" s="175">
        <v>0</v>
      </c>
      <c r="K40" s="175">
        <v>10</v>
      </c>
      <c r="L40" s="93">
        <v>255</v>
      </c>
      <c r="M40" s="93">
        <v>255</v>
      </c>
      <c r="N40" s="175">
        <v>255</v>
      </c>
      <c r="O40" s="93">
        <v>0</v>
      </c>
      <c r="P40" s="93">
        <f t="shared" si="0"/>
        <v>192</v>
      </c>
      <c r="Q40" s="93">
        <f t="shared" si="1"/>
        <v>168</v>
      </c>
      <c r="R40" s="93">
        <f t="shared" si="2"/>
        <v>0</v>
      </c>
      <c r="S40" s="93">
        <v>1</v>
      </c>
      <c r="T40" s="164">
        <v>1</v>
      </c>
      <c r="U40" s="164"/>
      <c r="V40" s="176"/>
    </row>
    <row r="41" spans="2:22" ht="18" thickBot="1" x14ac:dyDescent="0.45">
      <c r="B41" s="83">
        <f>'3_운전방안(1)'!$B41</f>
        <v>35</v>
      </c>
      <c r="C41" s="84">
        <f>'1_Drive및Motor정보'!$C41</f>
        <v>0</v>
      </c>
      <c r="D41" s="206">
        <f>'1_Drive및Motor정보'!D41</f>
        <v>0</v>
      </c>
      <c r="F41" s="151" t="s">
        <v>1278</v>
      </c>
      <c r="G41" s="152" t="s">
        <v>983</v>
      </c>
      <c r="H41" s="153">
        <v>192</v>
      </c>
      <c r="I41" s="153">
        <v>168</v>
      </c>
      <c r="J41" s="153">
        <v>0</v>
      </c>
      <c r="K41" s="153">
        <v>10</v>
      </c>
      <c r="L41" s="102">
        <v>255</v>
      </c>
      <c r="M41" s="102">
        <v>255</v>
      </c>
      <c r="N41" s="153">
        <v>255</v>
      </c>
      <c r="O41" s="102">
        <v>0</v>
      </c>
      <c r="P41" s="102">
        <f t="shared" si="0"/>
        <v>192</v>
      </c>
      <c r="Q41" s="102">
        <f t="shared" si="1"/>
        <v>168</v>
      </c>
      <c r="R41" s="102">
        <f t="shared" si="2"/>
        <v>0</v>
      </c>
      <c r="S41" s="102">
        <v>1</v>
      </c>
      <c r="T41" s="123">
        <v>1</v>
      </c>
      <c r="U41" s="158"/>
      <c r="V41" s="159"/>
    </row>
  </sheetData>
  <sheetProtection algorithmName="SHA-512" hashValue="KqGF2B8fT9FKZXzR9AVfZU4+X2BMNNomGt+qplGtzPK8hWfuHsurd+n/EQtLzmOKmeNSwZNEzTRPXsF394bezw==" saltValue="vIG3M+HGkm28PUYSsBj/xQ==" spinCount="100000" sheet="1" objects="1" scenarios="1"/>
  <dataConsolidate/>
  <mergeCells count="24">
    <mergeCell ref="R4:R5"/>
    <mergeCell ref="S4:S5"/>
    <mergeCell ref="T4:T5"/>
    <mergeCell ref="H4:H5"/>
    <mergeCell ref="I4:I5"/>
    <mergeCell ref="J4:J5"/>
    <mergeCell ref="K4:K5"/>
    <mergeCell ref="L4:L5"/>
    <mergeCell ref="B2:B5"/>
    <mergeCell ref="C2:C5"/>
    <mergeCell ref="D2:D5"/>
    <mergeCell ref="V3:V5"/>
    <mergeCell ref="M4:M5"/>
    <mergeCell ref="N4:N5"/>
    <mergeCell ref="O4:O5"/>
    <mergeCell ref="P4:P5"/>
    <mergeCell ref="F2:V2"/>
    <mergeCell ref="F3:F5"/>
    <mergeCell ref="G3:G5"/>
    <mergeCell ref="H3:K3"/>
    <mergeCell ref="L3:O3"/>
    <mergeCell ref="P3:S3"/>
    <mergeCell ref="U4:U5"/>
    <mergeCell ref="Q4:Q5"/>
  </mergeCells>
  <phoneticPr fontId="2" type="noConversion"/>
  <conditionalFormatting sqref="U7:U41">
    <cfRule type="duplicateValues" dxfId="224" priority="11"/>
  </conditionalFormatting>
  <conditionalFormatting sqref="V7:V41">
    <cfRule type="duplicateValues" dxfId="223" priority="10"/>
  </conditionalFormatting>
  <conditionalFormatting sqref="K7:K41">
    <cfRule type="duplicateValues" dxfId="222" priority="9"/>
  </conditionalFormatting>
  <conditionalFormatting sqref="T7:T41">
    <cfRule type="duplicateValues" dxfId="221" priority="8"/>
  </conditionalFormatting>
  <conditionalFormatting sqref="U6:U41">
    <cfRule type="expression" dxfId="220" priority="278">
      <formula>AND($F6="2 / ProfiNet",$U6="")</formula>
    </cfRule>
  </conditionalFormatting>
  <conditionalFormatting sqref="F6:F41">
    <cfRule type="expression" dxfId="219" priority="279">
      <formula>$F6="3 / EtherNet/IP"</formula>
    </cfRule>
    <cfRule type="expression" dxfId="218" priority="280">
      <formula>$F6="2 / ProfiNet"</formula>
    </cfRule>
    <cfRule type="expression" dxfId="217" priority="281">
      <formula>$F6="1 / Modbus"</formula>
    </cfRule>
    <cfRule type="expression" dxfId="216" priority="282">
      <formula>$F6=""</formula>
    </cfRule>
  </conditionalFormatting>
  <conditionalFormatting sqref="G6:G41">
    <cfRule type="expression" dxfId="215" priority="283">
      <formula>$G6="1 / Static IP"</formula>
    </cfRule>
    <cfRule type="expression" dxfId="214" priority="284">
      <formula>$G6=""</formula>
    </cfRule>
  </conditionalFormatting>
  <dataValidations disablePrompts="1" count="3">
    <dataValidation allowBlank="1" showInputMessage="1" sqref="H7"/>
    <dataValidation type="list" allowBlank="1" showInputMessage="1" showErrorMessage="1" sqref="G6:G41">
      <formula1>"1 / Static IP, 2 / DHCP, 3 / DCP"</formula1>
    </dataValidation>
    <dataValidation type="list" allowBlank="1" showInputMessage="1" showErrorMessage="1" sqref="F6:F41">
      <formula1>"0 / None, 1 / Modbus, 2 / ProfiNet, 3 / EtherNet/IP"</formula1>
    </dataValidation>
  </dataValidations>
  <pageMargins left="0.7" right="0.7" top="0.75" bottom="0.75" header="0.3" footer="0.3"/>
  <pageSetup paperSize="9" orientation="portrait" horizontalDpi="4294967293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CDA8B8DD-E68E-40D9-83DC-86BA1BA5EF2D}">
            <xm:f>'1_Drive및Motor정보'!$J6=0</xm:f>
            <x14:dxf>
              <font>
                <color theme="1" tint="0.499984740745262"/>
              </font>
              <fill>
                <patternFill>
                  <bgColor theme="0" tint="-0.14996795556505021"/>
                </patternFill>
              </fill>
            </x14:dxf>
          </x14:cfRule>
          <xm:sqref>C6:V41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AH41"/>
  <sheetViews>
    <sheetView zoomScale="60" zoomScaleNormal="6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AI11" sqref="AI11"/>
    </sheetView>
  </sheetViews>
  <sheetFormatPr defaultRowHeight="17.399999999999999" x14ac:dyDescent="0.4"/>
  <cols>
    <col min="1" max="1" width="2.296875" customWidth="1"/>
    <col min="2" max="2" width="3.8984375" bestFit="1" customWidth="1"/>
    <col min="3" max="3" width="10.3984375" customWidth="1"/>
    <col min="4" max="4" width="20.69921875" customWidth="1"/>
    <col min="5" max="5" width="1.8984375" customWidth="1"/>
    <col min="6" max="6" width="6.59765625" bestFit="1" customWidth="1"/>
    <col min="7" max="7" width="6" customWidth="1"/>
    <col min="8" max="9" width="6.69921875" customWidth="1"/>
    <col min="10" max="10" width="12.09765625" bestFit="1" customWidth="1"/>
    <col min="11" max="11" width="5.796875" customWidth="1"/>
    <col min="12" max="13" width="10.19921875" customWidth="1"/>
    <col min="14" max="20" width="4.19921875" customWidth="1"/>
    <col min="21" max="23" width="10.19921875" customWidth="1"/>
    <col min="24" max="24" width="16.3984375" bestFit="1" customWidth="1"/>
    <col min="25" max="34" width="10.19921875" customWidth="1"/>
  </cols>
  <sheetData>
    <row r="1" spans="2:34" ht="21.6" thickBot="1" x14ac:dyDescent="0.45">
      <c r="C1" s="13" t="s">
        <v>2260</v>
      </c>
      <c r="D1" s="13"/>
      <c r="I1" s="713">
        <v>4</v>
      </c>
      <c r="J1" s="713">
        <v>5</v>
      </c>
      <c r="K1" s="713">
        <v>6</v>
      </c>
      <c r="L1" s="713">
        <v>7</v>
      </c>
      <c r="M1" s="713">
        <v>8</v>
      </c>
      <c r="N1" s="713">
        <v>9</v>
      </c>
      <c r="O1" s="713">
        <v>10</v>
      </c>
      <c r="P1" s="713">
        <v>11</v>
      </c>
      <c r="Q1" s="713">
        <v>12</v>
      </c>
      <c r="R1" s="713">
        <v>13</v>
      </c>
      <c r="S1" s="713">
        <v>14</v>
      </c>
      <c r="T1" s="713">
        <v>15</v>
      </c>
      <c r="U1" s="713">
        <v>16</v>
      </c>
      <c r="V1" s="713">
        <v>17</v>
      </c>
      <c r="W1" s="713">
        <v>18</v>
      </c>
      <c r="X1" s="713">
        <v>19</v>
      </c>
      <c r="Y1" s="713">
        <v>20</v>
      </c>
      <c r="Z1" s="713">
        <v>21</v>
      </c>
      <c r="AA1" s="713">
        <v>22</v>
      </c>
      <c r="AB1" s="713">
        <v>23</v>
      </c>
      <c r="AC1" s="713">
        <v>24</v>
      </c>
      <c r="AD1" s="713">
        <v>25</v>
      </c>
      <c r="AE1" s="713">
        <v>26</v>
      </c>
      <c r="AF1" s="713">
        <v>27</v>
      </c>
      <c r="AG1" s="713">
        <v>28</v>
      </c>
      <c r="AH1" s="713">
        <v>29</v>
      </c>
    </row>
    <row r="2" spans="2:34" ht="21.6" thickBot="1" x14ac:dyDescent="0.45">
      <c r="B2" s="920" t="s">
        <v>1950</v>
      </c>
      <c r="C2" s="923" t="s">
        <v>1953</v>
      </c>
      <c r="D2" s="926" t="s">
        <v>2197</v>
      </c>
      <c r="F2" s="917" t="s">
        <v>2265</v>
      </c>
      <c r="G2" s="918"/>
      <c r="H2" s="918"/>
      <c r="I2" s="919"/>
      <c r="J2" s="917" t="s">
        <v>2264</v>
      </c>
      <c r="K2" s="918"/>
      <c r="L2" s="918"/>
      <c r="M2" s="918"/>
      <c r="N2" s="918"/>
      <c r="O2" s="918"/>
      <c r="P2" s="918"/>
      <c r="Q2" s="918"/>
      <c r="R2" s="918"/>
      <c r="S2" s="918"/>
      <c r="T2" s="918"/>
      <c r="U2" s="918"/>
      <c r="V2" s="918"/>
      <c r="W2" s="919"/>
      <c r="X2" s="917" t="s">
        <v>2263</v>
      </c>
      <c r="Y2" s="938"/>
      <c r="Z2" s="938"/>
      <c r="AA2" s="938"/>
      <c r="AB2" s="938"/>
      <c r="AC2" s="938"/>
      <c r="AD2" s="938"/>
      <c r="AE2" s="938"/>
      <c r="AF2" s="938"/>
      <c r="AG2" s="938"/>
      <c r="AH2" s="939"/>
    </row>
    <row r="3" spans="2:34" x14ac:dyDescent="0.4">
      <c r="B3" s="921"/>
      <c r="C3" s="924"/>
      <c r="D3" s="927"/>
      <c r="F3" s="933" t="s">
        <v>2176</v>
      </c>
      <c r="G3" s="934"/>
      <c r="H3" s="933" t="s">
        <v>2179</v>
      </c>
      <c r="I3" s="934"/>
      <c r="J3" s="931" t="s">
        <v>2590</v>
      </c>
      <c r="K3" s="933" t="s">
        <v>2188</v>
      </c>
      <c r="L3" s="934"/>
      <c r="M3" s="834" t="s">
        <v>2233</v>
      </c>
      <c r="N3" s="899" t="s">
        <v>2182</v>
      </c>
      <c r="O3" s="901"/>
      <c r="P3" s="901"/>
      <c r="Q3" s="901"/>
      <c r="R3" s="901"/>
      <c r="S3" s="901"/>
      <c r="T3" s="929"/>
      <c r="U3" s="929"/>
      <c r="V3" s="929"/>
      <c r="W3" s="930"/>
      <c r="X3" s="933" t="s">
        <v>2594</v>
      </c>
      <c r="Y3" s="941"/>
      <c r="Z3" s="934"/>
      <c r="AA3" s="834" t="s">
        <v>2225</v>
      </c>
      <c r="AB3" s="834" t="s">
        <v>2229</v>
      </c>
      <c r="AC3" s="943" t="s">
        <v>2230</v>
      </c>
      <c r="AD3" s="944"/>
      <c r="AE3" s="834" t="s">
        <v>2241</v>
      </c>
      <c r="AF3" s="834" t="s">
        <v>2242</v>
      </c>
      <c r="AG3" s="834" t="s">
        <v>2245</v>
      </c>
      <c r="AH3" s="834" t="s">
        <v>2246</v>
      </c>
    </row>
    <row r="4" spans="2:34" x14ac:dyDescent="0.4">
      <c r="B4" s="921"/>
      <c r="C4" s="924"/>
      <c r="D4" s="928"/>
      <c r="F4" s="935"/>
      <c r="G4" s="936"/>
      <c r="H4" s="935"/>
      <c r="I4" s="936"/>
      <c r="J4" s="834"/>
      <c r="K4" s="935"/>
      <c r="L4" s="936"/>
      <c r="M4" s="834"/>
      <c r="N4" s="852">
        <v>1</v>
      </c>
      <c r="O4" s="900">
        <v>2</v>
      </c>
      <c r="P4" s="900">
        <v>3</v>
      </c>
      <c r="Q4" s="900">
        <v>4</v>
      </c>
      <c r="R4" s="900">
        <v>5</v>
      </c>
      <c r="S4" s="900">
        <v>6</v>
      </c>
      <c r="T4" s="900">
        <v>7</v>
      </c>
      <c r="U4" s="184" t="s">
        <v>2226</v>
      </c>
      <c r="V4" s="579" t="s">
        <v>2227</v>
      </c>
      <c r="W4" s="582" t="s">
        <v>2228</v>
      </c>
      <c r="X4" s="935"/>
      <c r="Y4" s="942"/>
      <c r="Z4" s="936"/>
      <c r="AA4" s="834"/>
      <c r="AB4" s="834"/>
      <c r="AC4" s="945"/>
      <c r="AD4" s="946"/>
      <c r="AE4" s="834"/>
      <c r="AF4" s="834"/>
      <c r="AG4" s="834"/>
      <c r="AH4" s="834"/>
    </row>
    <row r="5" spans="2:34" ht="18" thickBot="1" x14ac:dyDescent="0.45">
      <c r="B5" s="922"/>
      <c r="C5" s="925"/>
      <c r="D5" s="928"/>
      <c r="F5" s="105" t="s">
        <v>2177</v>
      </c>
      <c r="G5" s="191" t="s">
        <v>2178</v>
      </c>
      <c r="H5" s="108" t="s">
        <v>2180</v>
      </c>
      <c r="I5" s="109" t="s">
        <v>2181</v>
      </c>
      <c r="J5" s="932"/>
      <c r="K5" s="101" t="s">
        <v>2224</v>
      </c>
      <c r="L5" s="182" t="s">
        <v>2199</v>
      </c>
      <c r="M5" s="835"/>
      <c r="N5" s="867"/>
      <c r="O5" s="937"/>
      <c r="P5" s="937"/>
      <c r="Q5" s="937"/>
      <c r="R5" s="937"/>
      <c r="S5" s="937"/>
      <c r="T5" s="937"/>
      <c r="U5" s="583" t="s">
        <v>2591</v>
      </c>
      <c r="V5" s="583" t="s">
        <v>2592</v>
      </c>
      <c r="W5" s="584" t="s">
        <v>2593</v>
      </c>
      <c r="X5" s="181" t="s">
        <v>2198</v>
      </c>
      <c r="Y5" s="183" t="s">
        <v>2200</v>
      </c>
      <c r="Z5" s="178" t="s">
        <v>2201</v>
      </c>
      <c r="AA5" s="835"/>
      <c r="AB5" s="835"/>
      <c r="AC5" s="101" t="s">
        <v>2232</v>
      </c>
      <c r="AD5" s="182" t="s">
        <v>2231</v>
      </c>
      <c r="AE5" s="940"/>
      <c r="AF5" s="940"/>
      <c r="AG5" s="940"/>
      <c r="AH5" s="940"/>
    </row>
    <row r="6" spans="2:34" ht="18" thickBot="1" x14ac:dyDescent="0.45">
      <c r="B6" s="236"/>
      <c r="C6" s="708" t="str">
        <f>'1_Drive및Motor정보'!C6</f>
        <v>INV001</v>
      </c>
      <c r="D6" s="237" t="str">
        <f>'1_Drive및Motor정보'!D6</f>
        <v>INVERTER #1</v>
      </c>
      <c r="F6" s="10">
        <v>1800</v>
      </c>
      <c r="G6" s="12">
        <f>F6*4/120</f>
        <v>60</v>
      </c>
      <c r="H6" s="37">
        <v>3</v>
      </c>
      <c r="I6" s="192">
        <v>3</v>
      </c>
      <c r="J6" s="273" t="s">
        <v>28</v>
      </c>
      <c r="K6" s="10">
        <v>5</v>
      </c>
      <c r="L6" s="12" t="s">
        <v>160</v>
      </c>
      <c r="M6" s="12" t="s">
        <v>160</v>
      </c>
      <c r="N6" s="10">
        <v>10</v>
      </c>
      <c r="O6" s="11">
        <v>15</v>
      </c>
      <c r="P6" s="11">
        <v>20</v>
      </c>
      <c r="Q6" s="11">
        <v>25</v>
      </c>
      <c r="R6" s="11">
        <v>30</v>
      </c>
      <c r="S6" s="11">
        <v>40</v>
      </c>
      <c r="T6" s="11">
        <v>50</v>
      </c>
      <c r="U6" s="11" t="s">
        <v>160</v>
      </c>
      <c r="V6" s="11" t="s">
        <v>160</v>
      </c>
      <c r="W6" s="12" t="s">
        <v>160</v>
      </c>
      <c r="X6" s="106" t="s">
        <v>2741</v>
      </c>
      <c r="Y6" s="11" t="s">
        <v>159</v>
      </c>
      <c r="Z6" s="12" t="s">
        <v>163</v>
      </c>
      <c r="AA6" s="12" t="s">
        <v>166</v>
      </c>
      <c r="AB6" s="12" t="s">
        <v>178</v>
      </c>
      <c r="AC6" s="10" t="s">
        <v>160</v>
      </c>
      <c r="AD6" s="12" t="s">
        <v>166</v>
      </c>
      <c r="AE6" s="12" t="s">
        <v>160</v>
      </c>
      <c r="AF6" s="12" t="s">
        <v>166</v>
      </c>
      <c r="AG6" s="12" t="s">
        <v>186</v>
      </c>
      <c r="AH6" s="12" t="s">
        <v>166</v>
      </c>
    </row>
    <row r="7" spans="2:34" x14ac:dyDescent="0.4">
      <c r="B7" s="238">
        <v>1</v>
      </c>
      <c r="C7" s="709" t="str">
        <f>'1_Drive및Motor정보'!C7</f>
        <v>INV001</v>
      </c>
      <c r="D7" s="239" t="str">
        <f>'1_Drive및Motor정보'!D7</f>
        <v>SCR ID FAN_M</v>
      </c>
      <c r="F7" s="185">
        <v>1200</v>
      </c>
      <c r="G7" s="187">
        <v>60</v>
      </c>
      <c r="H7" s="190">
        <v>30</v>
      </c>
      <c r="I7" s="193">
        <v>30</v>
      </c>
      <c r="J7" s="274" t="s">
        <v>2848</v>
      </c>
      <c r="K7" s="185">
        <v>5</v>
      </c>
      <c r="L7" s="187" t="s">
        <v>160</v>
      </c>
      <c r="M7" s="187" t="s">
        <v>163</v>
      </c>
      <c r="N7" s="185">
        <v>10</v>
      </c>
      <c r="O7" s="186">
        <v>15</v>
      </c>
      <c r="P7" s="186">
        <v>20</v>
      </c>
      <c r="Q7" s="186">
        <v>25</v>
      </c>
      <c r="R7" s="186">
        <v>30</v>
      </c>
      <c r="S7" s="186">
        <v>40</v>
      </c>
      <c r="T7" s="186">
        <v>50</v>
      </c>
      <c r="U7" s="186" t="s">
        <v>160</v>
      </c>
      <c r="V7" s="186" t="s">
        <v>160</v>
      </c>
      <c r="W7" s="187" t="s">
        <v>160</v>
      </c>
      <c r="X7" s="261" t="s">
        <v>2747</v>
      </c>
      <c r="Y7" s="186" t="s">
        <v>159</v>
      </c>
      <c r="Z7" s="187" t="s">
        <v>166</v>
      </c>
      <c r="AA7" s="187" t="s">
        <v>166</v>
      </c>
      <c r="AB7" s="187" t="s">
        <v>178</v>
      </c>
      <c r="AC7" s="185" t="s">
        <v>160</v>
      </c>
      <c r="AD7" s="187" t="s">
        <v>166</v>
      </c>
      <c r="AE7" s="187" t="s">
        <v>160</v>
      </c>
      <c r="AF7" s="187" t="s">
        <v>166</v>
      </c>
      <c r="AG7" s="187" t="s">
        <v>166</v>
      </c>
      <c r="AH7" s="187" t="s">
        <v>166</v>
      </c>
    </row>
    <row r="8" spans="2:34" x14ac:dyDescent="0.4">
      <c r="B8" s="240">
        <v>2</v>
      </c>
      <c r="C8" s="710" t="str">
        <f>'1_Drive및Motor정보'!C8</f>
        <v>INV002</v>
      </c>
      <c r="D8" s="241" t="str">
        <f>'1_Drive및Motor정보'!D8</f>
        <v>SCR ID FAN_S</v>
      </c>
      <c r="F8" s="167">
        <v>1200</v>
      </c>
      <c r="G8" s="176">
        <v>60</v>
      </c>
      <c r="H8" s="171">
        <v>30</v>
      </c>
      <c r="I8" s="194">
        <v>30</v>
      </c>
      <c r="J8" s="275" t="s">
        <v>2848</v>
      </c>
      <c r="K8" s="167">
        <v>5</v>
      </c>
      <c r="L8" s="176" t="s">
        <v>160</v>
      </c>
      <c r="M8" s="176" t="s">
        <v>163</v>
      </c>
      <c r="N8" s="167">
        <v>10</v>
      </c>
      <c r="O8" s="164">
        <v>15</v>
      </c>
      <c r="P8" s="164">
        <v>20</v>
      </c>
      <c r="Q8" s="164">
        <v>25</v>
      </c>
      <c r="R8" s="164">
        <v>30</v>
      </c>
      <c r="S8" s="164">
        <v>40</v>
      </c>
      <c r="T8" s="164">
        <v>50</v>
      </c>
      <c r="U8" s="164" t="s">
        <v>160</v>
      </c>
      <c r="V8" s="164" t="s">
        <v>160</v>
      </c>
      <c r="W8" s="176" t="s">
        <v>160</v>
      </c>
      <c r="X8" s="168" t="s">
        <v>2747</v>
      </c>
      <c r="Y8" s="164" t="s">
        <v>159</v>
      </c>
      <c r="Z8" s="176" t="s">
        <v>166</v>
      </c>
      <c r="AA8" s="176" t="s">
        <v>166</v>
      </c>
      <c r="AB8" s="176" t="s">
        <v>178</v>
      </c>
      <c r="AC8" s="167" t="s">
        <v>160</v>
      </c>
      <c r="AD8" s="176" t="s">
        <v>166</v>
      </c>
      <c r="AE8" s="176" t="s">
        <v>160</v>
      </c>
      <c r="AF8" s="176" t="s">
        <v>166</v>
      </c>
      <c r="AG8" s="176" t="s">
        <v>166</v>
      </c>
      <c r="AH8" s="176" t="s">
        <v>166</v>
      </c>
    </row>
    <row r="9" spans="2:34" x14ac:dyDescent="0.4">
      <c r="B9" s="240">
        <v>3</v>
      </c>
      <c r="C9" s="710">
        <f>'1_Drive및Motor정보'!C9</f>
        <v>0</v>
      </c>
      <c r="D9" s="241">
        <f>'1_Drive및Motor정보'!D9</f>
        <v>0</v>
      </c>
      <c r="F9" s="120">
        <v>1800</v>
      </c>
      <c r="G9" s="188">
        <v>60</v>
      </c>
      <c r="H9" s="143">
        <v>3</v>
      </c>
      <c r="I9" s="195">
        <v>3</v>
      </c>
      <c r="J9" s="276" t="s">
        <v>28</v>
      </c>
      <c r="K9" s="120">
        <v>5</v>
      </c>
      <c r="L9" s="188" t="s">
        <v>160</v>
      </c>
      <c r="M9" s="188" t="s">
        <v>160</v>
      </c>
      <c r="N9" s="120">
        <v>10</v>
      </c>
      <c r="O9" s="121">
        <v>15</v>
      </c>
      <c r="P9" s="121">
        <v>20</v>
      </c>
      <c r="Q9" s="121">
        <v>25</v>
      </c>
      <c r="R9" s="121">
        <v>30</v>
      </c>
      <c r="S9" s="121">
        <v>40</v>
      </c>
      <c r="T9" s="121">
        <v>50</v>
      </c>
      <c r="U9" s="121" t="s">
        <v>160</v>
      </c>
      <c r="V9" s="121" t="s">
        <v>160</v>
      </c>
      <c r="W9" s="188" t="s">
        <v>160</v>
      </c>
      <c r="X9" s="131" t="s">
        <v>2741</v>
      </c>
      <c r="Y9" s="121" t="s">
        <v>159</v>
      </c>
      <c r="Z9" s="188" t="s">
        <v>163</v>
      </c>
      <c r="AA9" s="188" t="s">
        <v>166</v>
      </c>
      <c r="AB9" s="188" t="s">
        <v>178</v>
      </c>
      <c r="AC9" s="120" t="s">
        <v>160</v>
      </c>
      <c r="AD9" s="188" t="s">
        <v>166</v>
      </c>
      <c r="AE9" s="188" t="s">
        <v>160</v>
      </c>
      <c r="AF9" s="188" t="s">
        <v>166</v>
      </c>
      <c r="AG9" s="188" t="s">
        <v>186</v>
      </c>
      <c r="AH9" s="188" t="s">
        <v>166</v>
      </c>
    </row>
    <row r="10" spans="2:34" x14ac:dyDescent="0.4">
      <c r="B10" s="240">
        <v>4</v>
      </c>
      <c r="C10" s="710">
        <f>'1_Drive및Motor정보'!C10</f>
        <v>0</v>
      </c>
      <c r="D10" s="241">
        <f>'1_Drive및Motor정보'!D10</f>
        <v>0</v>
      </c>
      <c r="F10" s="167">
        <v>1800</v>
      </c>
      <c r="G10" s="176">
        <v>60</v>
      </c>
      <c r="H10" s="171">
        <v>3</v>
      </c>
      <c r="I10" s="194">
        <v>3</v>
      </c>
      <c r="J10" s="275" t="s">
        <v>28</v>
      </c>
      <c r="K10" s="167">
        <v>5</v>
      </c>
      <c r="L10" s="176" t="s">
        <v>160</v>
      </c>
      <c r="M10" s="176" t="s">
        <v>160</v>
      </c>
      <c r="N10" s="167">
        <v>10</v>
      </c>
      <c r="O10" s="164">
        <v>15</v>
      </c>
      <c r="P10" s="164">
        <v>20</v>
      </c>
      <c r="Q10" s="164">
        <v>25</v>
      </c>
      <c r="R10" s="164">
        <v>30</v>
      </c>
      <c r="S10" s="164">
        <v>40</v>
      </c>
      <c r="T10" s="164">
        <v>50</v>
      </c>
      <c r="U10" s="164" t="s">
        <v>160</v>
      </c>
      <c r="V10" s="164" t="s">
        <v>160</v>
      </c>
      <c r="W10" s="176" t="s">
        <v>160</v>
      </c>
      <c r="X10" s="168" t="s">
        <v>2741</v>
      </c>
      <c r="Y10" s="164" t="s">
        <v>159</v>
      </c>
      <c r="Z10" s="176" t="s">
        <v>163</v>
      </c>
      <c r="AA10" s="176" t="s">
        <v>166</v>
      </c>
      <c r="AB10" s="176" t="s">
        <v>178</v>
      </c>
      <c r="AC10" s="167" t="s">
        <v>160</v>
      </c>
      <c r="AD10" s="176" t="s">
        <v>166</v>
      </c>
      <c r="AE10" s="176" t="s">
        <v>160</v>
      </c>
      <c r="AF10" s="176" t="s">
        <v>166</v>
      </c>
      <c r="AG10" s="176" t="s">
        <v>186</v>
      </c>
      <c r="AH10" s="176" t="s">
        <v>166</v>
      </c>
    </row>
    <row r="11" spans="2:34" x14ac:dyDescent="0.4">
      <c r="B11" s="240">
        <v>5</v>
      </c>
      <c r="C11" s="710">
        <f>'1_Drive및Motor정보'!C11</f>
        <v>0</v>
      </c>
      <c r="D11" s="241">
        <f>'1_Drive및Motor정보'!D11</f>
        <v>0</v>
      </c>
      <c r="F11" s="120">
        <v>1800</v>
      </c>
      <c r="G11" s="188">
        <v>60</v>
      </c>
      <c r="H11" s="143">
        <v>3</v>
      </c>
      <c r="I11" s="195">
        <v>3</v>
      </c>
      <c r="J11" s="276" t="s">
        <v>28</v>
      </c>
      <c r="K11" s="120">
        <v>5</v>
      </c>
      <c r="L11" s="188" t="s">
        <v>160</v>
      </c>
      <c r="M11" s="188" t="s">
        <v>160</v>
      </c>
      <c r="N11" s="120">
        <v>10</v>
      </c>
      <c r="O11" s="121">
        <v>15</v>
      </c>
      <c r="P11" s="121">
        <v>20</v>
      </c>
      <c r="Q11" s="121">
        <v>25</v>
      </c>
      <c r="R11" s="121">
        <v>30</v>
      </c>
      <c r="S11" s="121">
        <v>40</v>
      </c>
      <c r="T11" s="121">
        <v>50</v>
      </c>
      <c r="U11" s="121" t="s">
        <v>160</v>
      </c>
      <c r="V11" s="121" t="s">
        <v>160</v>
      </c>
      <c r="W11" s="188" t="s">
        <v>160</v>
      </c>
      <c r="X11" s="131" t="s">
        <v>2741</v>
      </c>
      <c r="Y11" s="121" t="s">
        <v>159</v>
      </c>
      <c r="Z11" s="188" t="s">
        <v>163</v>
      </c>
      <c r="AA11" s="188" t="s">
        <v>166</v>
      </c>
      <c r="AB11" s="188" t="s">
        <v>178</v>
      </c>
      <c r="AC11" s="120" t="s">
        <v>160</v>
      </c>
      <c r="AD11" s="188" t="s">
        <v>166</v>
      </c>
      <c r="AE11" s="188" t="s">
        <v>160</v>
      </c>
      <c r="AF11" s="188" t="s">
        <v>166</v>
      </c>
      <c r="AG11" s="188" t="s">
        <v>186</v>
      </c>
      <c r="AH11" s="188" t="s">
        <v>166</v>
      </c>
    </row>
    <row r="12" spans="2:34" x14ac:dyDescent="0.4">
      <c r="B12" s="240">
        <v>6</v>
      </c>
      <c r="C12" s="710">
        <f>'1_Drive및Motor정보'!C12</f>
        <v>0</v>
      </c>
      <c r="D12" s="241">
        <f>'1_Drive및Motor정보'!D12</f>
        <v>0</v>
      </c>
      <c r="F12" s="167">
        <v>1800</v>
      </c>
      <c r="G12" s="176">
        <v>60</v>
      </c>
      <c r="H12" s="171">
        <v>3</v>
      </c>
      <c r="I12" s="194">
        <v>3</v>
      </c>
      <c r="J12" s="275" t="s">
        <v>28</v>
      </c>
      <c r="K12" s="167">
        <v>5</v>
      </c>
      <c r="L12" s="176" t="s">
        <v>160</v>
      </c>
      <c r="M12" s="176" t="s">
        <v>160</v>
      </c>
      <c r="N12" s="167">
        <v>10</v>
      </c>
      <c r="O12" s="164">
        <v>15</v>
      </c>
      <c r="P12" s="164">
        <v>20</v>
      </c>
      <c r="Q12" s="164">
        <v>25</v>
      </c>
      <c r="R12" s="164">
        <v>30</v>
      </c>
      <c r="S12" s="164">
        <v>40</v>
      </c>
      <c r="T12" s="164">
        <v>50</v>
      </c>
      <c r="U12" s="164" t="s">
        <v>160</v>
      </c>
      <c r="V12" s="164" t="s">
        <v>160</v>
      </c>
      <c r="W12" s="176" t="s">
        <v>160</v>
      </c>
      <c r="X12" s="168" t="s">
        <v>2741</v>
      </c>
      <c r="Y12" s="164" t="s">
        <v>159</v>
      </c>
      <c r="Z12" s="176" t="s">
        <v>163</v>
      </c>
      <c r="AA12" s="176" t="s">
        <v>166</v>
      </c>
      <c r="AB12" s="176" t="s">
        <v>178</v>
      </c>
      <c r="AC12" s="167" t="s">
        <v>160</v>
      </c>
      <c r="AD12" s="176" t="s">
        <v>166</v>
      </c>
      <c r="AE12" s="176" t="s">
        <v>160</v>
      </c>
      <c r="AF12" s="176" t="s">
        <v>166</v>
      </c>
      <c r="AG12" s="176" t="s">
        <v>186</v>
      </c>
      <c r="AH12" s="176" t="s">
        <v>166</v>
      </c>
    </row>
    <row r="13" spans="2:34" x14ac:dyDescent="0.4">
      <c r="B13" s="240">
        <v>7</v>
      </c>
      <c r="C13" s="710">
        <f>'1_Drive및Motor정보'!C13</f>
        <v>0</v>
      </c>
      <c r="D13" s="241">
        <f>'1_Drive및Motor정보'!D13</f>
        <v>0</v>
      </c>
      <c r="F13" s="120">
        <v>1800</v>
      </c>
      <c r="G13" s="188">
        <v>60</v>
      </c>
      <c r="H13" s="143">
        <v>3</v>
      </c>
      <c r="I13" s="195">
        <v>3</v>
      </c>
      <c r="J13" s="276" t="s">
        <v>28</v>
      </c>
      <c r="K13" s="120">
        <v>5</v>
      </c>
      <c r="L13" s="188" t="s">
        <v>160</v>
      </c>
      <c r="M13" s="188" t="s">
        <v>160</v>
      </c>
      <c r="N13" s="120">
        <v>10</v>
      </c>
      <c r="O13" s="121">
        <v>15</v>
      </c>
      <c r="P13" s="121">
        <v>20</v>
      </c>
      <c r="Q13" s="121">
        <v>25</v>
      </c>
      <c r="R13" s="121">
        <v>30</v>
      </c>
      <c r="S13" s="121">
        <v>40</v>
      </c>
      <c r="T13" s="121">
        <v>50</v>
      </c>
      <c r="U13" s="121" t="s">
        <v>160</v>
      </c>
      <c r="V13" s="121" t="s">
        <v>160</v>
      </c>
      <c r="W13" s="188" t="s">
        <v>160</v>
      </c>
      <c r="X13" s="131" t="s">
        <v>2741</v>
      </c>
      <c r="Y13" s="121" t="s">
        <v>159</v>
      </c>
      <c r="Z13" s="188" t="s">
        <v>163</v>
      </c>
      <c r="AA13" s="188" t="s">
        <v>166</v>
      </c>
      <c r="AB13" s="188" t="s">
        <v>178</v>
      </c>
      <c r="AC13" s="120" t="s">
        <v>160</v>
      </c>
      <c r="AD13" s="188" t="s">
        <v>166</v>
      </c>
      <c r="AE13" s="188" t="s">
        <v>160</v>
      </c>
      <c r="AF13" s="188" t="s">
        <v>166</v>
      </c>
      <c r="AG13" s="188" t="s">
        <v>186</v>
      </c>
      <c r="AH13" s="188" t="s">
        <v>166</v>
      </c>
    </row>
    <row r="14" spans="2:34" x14ac:dyDescent="0.4">
      <c r="B14" s="240">
        <v>8</v>
      </c>
      <c r="C14" s="710">
        <f>'1_Drive및Motor정보'!C14</f>
        <v>0</v>
      </c>
      <c r="D14" s="241">
        <f>'1_Drive및Motor정보'!D14</f>
        <v>0</v>
      </c>
      <c r="F14" s="167">
        <v>1800</v>
      </c>
      <c r="G14" s="176">
        <v>60</v>
      </c>
      <c r="H14" s="171">
        <v>3</v>
      </c>
      <c r="I14" s="194">
        <v>3</v>
      </c>
      <c r="J14" s="275" t="s">
        <v>28</v>
      </c>
      <c r="K14" s="167">
        <v>5</v>
      </c>
      <c r="L14" s="176" t="s">
        <v>160</v>
      </c>
      <c r="M14" s="176" t="s">
        <v>160</v>
      </c>
      <c r="N14" s="167">
        <v>10</v>
      </c>
      <c r="O14" s="164">
        <v>15</v>
      </c>
      <c r="P14" s="164">
        <v>20</v>
      </c>
      <c r="Q14" s="164">
        <v>25</v>
      </c>
      <c r="R14" s="164">
        <v>30</v>
      </c>
      <c r="S14" s="164">
        <v>40</v>
      </c>
      <c r="T14" s="164">
        <v>50</v>
      </c>
      <c r="U14" s="164" t="s">
        <v>160</v>
      </c>
      <c r="V14" s="164" t="s">
        <v>160</v>
      </c>
      <c r="W14" s="176" t="s">
        <v>160</v>
      </c>
      <c r="X14" s="168" t="s">
        <v>2741</v>
      </c>
      <c r="Y14" s="164" t="s">
        <v>159</v>
      </c>
      <c r="Z14" s="176" t="s">
        <v>163</v>
      </c>
      <c r="AA14" s="176" t="s">
        <v>166</v>
      </c>
      <c r="AB14" s="176" t="s">
        <v>178</v>
      </c>
      <c r="AC14" s="167" t="s">
        <v>160</v>
      </c>
      <c r="AD14" s="176" t="s">
        <v>166</v>
      </c>
      <c r="AE14" s="176" t="s">
        <v>160</v>
      </c>
      <c r="AF14" s="176" t="s">
        <v>166</v>
      </c>
      <c r="AG14" s="176" t="s">
        <v>186</v>
      </c>
      <c r="AH14" s="176" t="s">
        <v>166</v>
      </c>
    </row>
    <row r="15" spans="2:34" x14ac:dyDescent="0.4">
      <c r="B15" s="240">
        <v>9</v>
      </c>
      <c r="C15" s="710">
        <f>'1_Drive및Motor정보'!C15</f>
        <v>0</v>
      </c>
      <c r="D15" s="241">
        <f>'1_Drive및Motor정보'!D15</f>
        <v>0</v>
      </c>
      <c r="F15" s="120">
        <v>1800</v>
      </c>
      <c r="G15" s="188">
        <v>60</v>
      </c>
      <c r="H15" s="143">
        <v>3</v>
      </c>
      <c r="I15" s="195">
        <v>3</v>
      </c>
      <c r="J15" s="276" t="s">
        <v>28</v>
      </c>
      <c r="K15" s="120">
        <v>5</v>
      </c>
      <c r="L15" s="188" t="s">
        <v>160</v>
      </c>
      <c r="M15" s="188" t="s">
        <v>160</v>
      </c>
      <c r="N15" s="120">
        <v>10</v>
      </c>
      <c r="O15" s="121">
        <v>15</v>
      </c>
      <c r="P15" s="121">
        <v>20</v>
      </c>
      <c r="Q15" s="121">
        <v>25</v>
      </c>
      <c r="R15" s="121">
        <v>30</v>
      </c>
      <c r="S15" s="121">
        <v>40</v>
      </c>
      <c r="T15" s="121">
        <v>50</v>
      </c>
      <c r="U15" s="121" t="s">
        <v>160</v>
      </c>
      <c r="V15" s="121" t="s">
        <v>160</v>
      </c>
      <c r="W15" s="188" t="s">
        <v>160</v>
      </c>
      <c r="X15" s="131" t="s">
        <v>2741</v>
      </c>
      <c r="Y15" s="121" t="s">
        <v>159</v>
      </c>
      <c r="Z15" s="188" t="s">
        <v>163</v>
      </c>
      <c r="AA15" s="188" t="s">
        <v>166</v>
      </c>
      <c r="AB15" s="188" t="s">
        <v>178</v>
      </c>
      <c r="AC15" s="120" t="s">
        <v>160</v>
      </c>
      <c r="AD15" s="188" t="s">
        <v>166</v>
      </c>
      <c r="AE15" s="188" t="s">
        <v>160</v>
      </c>
      <c r="AF15" s="188" t="s">
        <v>166</v>
      </c>
      <c r="AG15" s="188" t="s">
        <v>186</v>
      </c>
      <c r="AH15" s="188" t="s">
        <v>166</v>
      </c>
    </row>
    <row r="16" spans="2:34" x14ac:dyDescent="0.4">
      <c r="B16" s="240">
        <v>10</v>
      </c>
      <c r="C16" s="710">
        <f>'1_Drive및Motor정보'!C16</f>
        <v>0</v>
      </c>
      <c r="D16" s="241">
        <f>'1_Drive및Motor정보'!D16</f>
        <v>0</v>
      </c>
      <c r="F16" s="167">
        <v>1800</v>
      </c>
      <c r="G16" s="176">
        <v>60</v>
      </c>
      <c r="H16" s="171">
        <v>3</v>
      </c>
      <c r="I16" s="194">
        <v>3</v>
      </c>
      <c r="J16" s="275" t="s">
        <v>28</v>
      </c>
      <c r="K16" s="167">
        <v>5</v>
      </c>
      <c r="L16" s="176" t="s">
        <v>160</v>
      </c>
      <c r="M16" s="176" t="s">
        <v>160</v>
      </c>
      <c r="N16" s="167">
        <v>10</v>
      </c>
      <c r="O16" s="164">
        <v>15</v>
      </c>
      <c r="P16" s="164">
        <v>20</v>
      </c>
      <c r="Q16" s="164">
        <v>25</v>
      </c>
      <c r="R16" s="164">
        <v>30</v>
      </c>
      <c r="S16" s="164">
        <v>40</v>
      </c>
      <c r="T16" s="164">
        <v>50</v>
      </c>
      <c r="U16" s="164" t="s">
        <v>160</v>
      </c>
      <c r="V16" s="164" t="s">
        <v>160</v>
      </c>
      <c r="W16" s="176" t="s">
        <v>160</v>
      </c>
      <c r="X16" s="168" t="s">
        <v>2741</v>
      </c>
      <c r="Y16" s="164" t="s">
        <v>159</v>
      </c>
      <c r="Z16" s="176" t="s">
        <v>163</v>
      </c>
      <c r="AA16" s="176" t="s">
        <v>166</v>
      </c>
      <c r="AB16" s="176" t="s">
        <v>178</v>
      </c>
      <c r="AC16" s="167" t="s">
        <v>160</v>
      </c>
      <c r="AD16" s="176" t="s">
        <v>166</v>
      </c>
      <c r="AE16" s="176" t="s">
        <v>160</v>
      </c>
      <c r="AF16" s="176" t="s">
        <v>166</v>
      </c>
      <c r="AG16" s="176" t="s">
        <v>186</v>
      </c>
      <c r="AH16" s="176" t="s">
        <v>166</v>
      </c>
    </row>
    <row r="17" spans="2:34" x14ac:dyDescent="0.4">
      <c r="B17" s="240">
        <v>11</v>
      </c>
      <c r="C17" s="710">
        <f>'1_Drive및Motor정보'!C17</f>
        <v>0</v>
      </c>
      <c r="D17" s="241">
        <f>'1_Drive및Motor정보'!D17</f>
        <v>0</v>
      </c>
      <c r="F17" s="120">
        <v>1800</v>
      </c>
      <c r="G17" s="188">
        <v>60</v>
      </c>
      <c r="H17" s="143">
        <v>3</v>
      </c>
      <c r="I17" s="195">
        <v>3</v>
      </c>
      <c r="J17" s="276" t="s">
        <v>28</v>
      </c>
      <c r="K17" s="120">
        <v>5</v>
      </c>
      <c r="L17" s="188" t="s">
        <v>160</v>
      </c>
      <c r="M17" s="188" t="s">
        <v>160</v>
      </c>
      <c r="N17" s="120">
        <v>10</v>
      </c>
      <c r="O17" s="121">
        <v>15</v>
      </c>
      <c r="P17" s="121">
        <v>20</v>
      </c>
      <c r="Q17" s="121">
        <v>25</v>
      </c>
      <c r="R17" s="121">
        <v>30</v>
      </c>
      <c r="S17" s="121">
        <v>40</v>
      </c>
      <c r="T17" s="121">
        <v>50</v>
      </c>
      <c r="U17" s="121" t="s">
        <v>160</v>
      </c>
      <c r="V17" s="121" t="s">
        <v>160</v>
      </c>
      <c r="W17" s="188" t="s">
        <v>160</v>
      </c>
      <c r="X17" s="131" t="s">
        <v>2741</v>
      </c>
      <c r="Y17" s="121" t="s">
        <v>159</v>
      </c>
      <c r="Z17" s="188" t="s">
        <v>163</v>
      </c>
      <c r="AA17" s="188" t="s">
        <v>166</v>
      </c>
      <c r="AB17" s="188" t="s">
        <v>178</v>
      </c>
      <c r="AC17" s="120" t="s">
        <v>160</v>
      </c>
      <c r="AD17" s="188" t="s">
        <v>166</v>
      </c>
      <c r="AE17" s="188" t="s">
        <v>160</v>
      </c>
      <c r="AF17" s="188" t="s">
        <v>166</v>
      </c>
      <c r="AG17" s="188" t="s">
        <v>186</v>
      </c>
      <c r="AH17" s="188" t="s">
        <v>166</v>
      </c>
    </row>
    <row r="18" spans="2:34" x14ac:dyDescent="0.4">
      <c r="B18" s="240">
        <v>12</v>
      </c>
      <c r="C18" s="710">
        <f>'1_Drive및Motor정보'!C18</f>
        <v>0</v>
      </c>
      <c r="D18" s="241">
        <f>'1_Drive및Motor정보'!D18</f>
        <v>0</v>
      </c>
      <c r="F18" s="167">
        <v>1800</v>
      </c>
      <c r="G18" s="176">
        <v>60</v>
      </c>
      <c r="H18" s="171">
        <v>3</v>
      </c>
      <c r="I18" s="194">
        <v>3</v>
      </c>
      <c r="J18" s="275" t="s">
        <v>28</v>
      </c>
      <c r="K18" s="167">
        <v>5</v>
      </c>
      <c r="L18" s="176" t="s">
        <v>160</v>
      </c>
      <c r="M18" s="176" t="s">
        <v>160</v>
      </c>
      <c r="N18" s="167">
        <v>10</v>
      </c>
      <c r="O18" s="164">
        <v>15</v>
      </c>
      <c r="P18" s="164">
        <v>20</v>
      </c>
      <c r="Q18" s="164">
        <v>25</v>
      </c>
      <c r="R18" s="164">
        <v>30</v>
      </c>
      <c r="S18" s="164">
        <v>40</v>
      </c>
      <c r="T18" s="164">
        <v>50</v>
      </c>
      <c r="U18" s="164" t="s">
        <v>160</v>
      </c>
      <c r="V18" s="164" t="s">
        <v>160</v>
      </c>
      <c r="W18" s="176" t="s">
        <v>160</v>
      </c>
      <c r="X18" s="168" t="s">
        <v>2741</v>
      </c>
      <c r="Y18" s="164" t="s">
        <v>159</v>
      </c>
      <c r="Z18" s="176" t="s">
        <v>163</v>
      </c>
      <c r="AA18" s="176" t="s">
        <v>166</v>
      </c>
      <c r="AB18" s="176" t="s">
        <v>178</v>
      </c>
      <c r="AC18" s="167" t="s">
        <v>160</v>
      </c>
      <c r="AD18" s="176" t="s">
        <v>166</v>
      </c>
      <c r="AE18" s="176" t="s">
        <v>160</v>
      </c>
      <c r="AF18" s="176" t="s">
        <v>166</v>
      </c>
      <c r="AG18" s="176" t="s">
        <v>186</v>
      </c>
      <c r="AH18" s="176" t="s">
        <v>166</v>
      </c>
    </row>
    <row r="19" spans="2:34" x14ac:dyDescent="0.4">
      <c r="B19" s="240">
        <v>13</v>
      </c>
      <c r="C19" s="710">
        <f>'1_Drive및Motor정보'!C19</f>
        <v>0</v>
      </c>
      <c r="D19" s="241">
        <f>'1_Drive및Motor정보'!D19</f>
        <v>0</v>
      </c>
      <c r="F19" s="120">
        <v>1800</v>
      </c>
      <c r="G19" s="188">
        <v>60</v>
      </c>
      <c r="H19" s="143">
        <v>3</v>
      </c>
      <c r="I19" s="195">
        <v>3</v>
      </c>
      <c r="J19" s="276" t="s">
        <v>28</v>
      </c>
      <c r="K19" s="120">
        <v>5</v>
      </c>
      <c r="L19" s="188" t="s">
        <v>160</v>
      </c>
      <c r="M19" s="188" t="s">
        <v>160</v>
      </c>
      <c r="N19" s="120">
        <v>10</v>
      </c>
      <c r="O19" s="121">
        <v>15</v>
      </c>
      <c r="P19" s="121">
        <v>20</v>
      </c>
      <c r="Q19" s="121">
        <v>25</v>
      </c>
      <c r="R19" s="121">
        <v>30</v>
      </c>
      <c r="S19" s="121">
        <v>40</v>
      </c>
      <c r="T19" s="121">
        <v>50</v>
      </c>
      <c r="U19" s="121" t="s">
        <v>160</v>
      </c>
      <c r="V19" s="121" t="s">
        <v>160</v>
      </c>
      <c r="W19" s="188" t="s">
        <v>160</v>
      </c>
      <c r="X19" s="131" t="s">
        <v>2741</v>
      </c>
      <c r="Y19" s="121" t="s">
        <v>159</v>
      </c>
      <c r="Z19" s="188" t="s">
        <v>163</v>
      </c>
      <c r="AA19" s="188" t="s">
        <v>166</v>
      </c>
      <c r="AB19" s="188" t="s">
        <v>178</v>
      </c>
      <c r="AC19" s="120" t="s">
        <v>160</v>
      </c>
      <c r="AD19" s="188" t="s">
        <v>166</v>
      </c>
      <c r="AE19" s="188" t="s">
        <v>160</v>
      </c>
      <c r="AF19" s="188" t="s">
        <v>166</v>
      </c>
      <c r="AG19" s="188" t="s">
        <v>186</v>
      </c>
      <c r="AH19" s="188" t="s">
        <v>166</v>
      </c>
    </row>
    <row r="20" spans="2:34" x14ac:dyDescent="0.4">
      <c r="B20" s="240">
        <v>14</v>
      </c>
      <c r="C20" s="710">
        <f>'1_Drive및Motor정보'!C20</f>
        <v>0</v>
      </c>
      <c r="D20" s="241">
        <f>'1_Drive및Motor정보'!D20</f>
        <v>0</v>
      </c>
      <c r="F20" s="167">
        <v>1800</v>
      </c>
      <c r="G20" s="176">
        <v>60</v>
      </c>
      <c r="H20" s="171">
        <v>3</v>
      </c>
      <c r="I20" s="194">
        <v>3</v>
      </c>
      <c r="J20" s="275" t="s">
        <v>28</v>
      </c>
      <c r="K20" s="167">
        <v>5</v>
      </c>
      <c r="L20" s="176" t="s">
        <v>160</v>
      </c>
      <c r="M20" s="176" t="s">
        <v>160</v>
      </c>
      <c r="N20" s="167">
        <v>10</v>
      </c>
      <c r="O20" s="164">
        <v>15</v>
      </c>
      <c r="P20" s="164">
        <v>20</v>
      </c>
      <c r="Q20" s="164">
        <v>25</v>
      </c>
      <c r="R20" s="164">
        <v>30</v>
      </c>
      <c r="S20" s="164">
        <v>40</v>
      </c>
      <c r="T20" s="164">
        <v>50</v>
      </c>
      <c r="U20" s="164" t="s">
        <v>160</v>
      </c>
      <c r="V20" s="164" t="s">
        <v>160</v>
      </c>
      <c r="W20" s="176" t="s">
        <v>160</v>
      </c>
      <c r="X20" s="168" t="s">
        <v>2741</v>
      </c>
      <c r="Y20" s="164" t="s">
        <v>159</v>
      </c>
      <c r="Z20" s="176" t="s">
        <v>163</v>
      </c>
      <c r="AA20" s="176" t="s">
        <v>166</v>
      </c>
      <c r="AB20" s="176" t="s">
        <v>178</v>
      </c>
      <c r="AC20" s="167" t="s">
        <v>160</v>
      </c>
      <c r="AD20" s="176" t="s">
        <v>166</v>
      </c>
      <c r="AE20" s="176" t="s">
        <v>160</v>
      </c>
      <c r="AF20" s="176" t="s">
        <v>166</v>
      </c>
      <c r="AG20" s="176" t="s">
        <v>186</v>
      </c>
      <c r="AH20" s="176" t="s">
        <v>166</v>
      </c>
    </row>
    <row r="21" spans="2:34" x14ac:dyDescent="0.4">
      <c r="B21" s="240">
        <v>15</v>
      </c>
      <c r="C21" s="710">
        <f>'1_Drive및Motor정보'!C21</f>
        <v>0</v>
      </c>
      <c r="D21" s="241">
        <f>'1_Drive및Motor정보'!D21</f>
        <v>0</v>
      </c>
      <c r="F21" s="120">
        <v>1800</v>
      </c>
      <c r="G21" s="188">
        <v>60</v>
      </c>
      <c r="H21" s="143">
        <v>3</v>
      </c>
      <c r="I21" s="195">
        <v>3</v>
      </c>
      <c r="J21" s="276" t="s">
        <v>28</v>
      </c>
      <c r="K21" s="120">
        <v>5</v>
      </c>
      <c r="L21" s="188" t="s">
        <v>160</v>
      </c>
      <c r="M21" s="188" t="s">
        <v>160</v>
      </c>
      <c r="N21" s="120">
        <v>10</v>
      </c>
      <c r="O21" s="121">
        <v>15</v>
      </c>
      <c r="P21" s="121">
        <v>20</v>
      </c>
      <c r="Q21" s="121">
        <v>25</v>
      </c>
      <c r="R21" s="121">
        <v>30</v>
      </c>
      <c r="S21" s="121">
        <v>40</v>
      </c>
      <c r="T21" s="121">
        <v>50</v>
      </c>
      <c r="U21" s="121" t="s">
        <v>160</v>
      </c>
      <c r="V21" s="121" t="s">
        <v>160</v>
      </c>
      <c r="W21" s="188" t="s">
        <v>160</v>
      </c>
      <c r="X21" s="131" t="s">
        <v>2741</v>
      </c>
      <c r="Y21" s="121" t="s">
        <v>159</v>
      </c>
      <c r="Z21" s="188" t="s">
        <v>163</v>
      </c>
      <c r="AA21" s="188" t="s">
        <v>166</v>
      </c>
      <c r="AB21" s="188" t="s">
        <v>178</v>
      </c>
      <c r="AC21" s="120" t="s">
        <v>160</v>
      </c>
      <c r="AD21" s="188" t="s">
        <v>166</v>
      </c>
      <c r="AE21" s="188" t="s">
        <v>160</v>
      </c>
      <c r="AF21" s="188" t="s">
        <v>166</v>
      </c>
      <c r="AG21" s="188" t="s">
        <v>186</v>
      </c>
      <c r="AH21" s="188" t="s">
        <v>166</v>
      </c>
    </row>
    <row r="22" spans="2:34" x14ac:dyDescent="0.4">
      <c r="B22" s="240">
        <v>16</v>
      </c>
      <c r="C22" s="710">
        <f>'1_Drive및Motor정보'!C22</f>
        <v>0</v>
      </c>
      <c r="D22" s="241">
        <f>'1_Drive및Motor정보'!D22</f>
        <v>0</v>
      </c>
      <c r="F22" s="167">
        <v>1800</v>
      </c>
      <c r="G22" s="176">
        <v>60</v>
      </c>
      <c r="H22" s="171">
        <v>3</v>
      </c>
      <c r="I22" s="194">
        <v>3</v>
      </c>
      <c r="J22" s="275" t="s">
        <v>28</v>
      </c>
      <c r="K22" s="167">
        <v>5</v>
      </c>
      <c r="L22" s="176" t="s">
        <v>160</v>
      </c>
      <c r="M22" s="176" t="s">
        <v>160</v>
      </c>
      <c r="N22" s="167">
        <v>10</v>
      </c>
      <c r="O22" s="164">
        <v>15</v>
      </c>
      <c r="P22" s="164">
        <v>20</v>
      </c>
      <c r="Q22" s="164">
        <v>25</v>
      </c>
      <c r="R22" s="164">
        <v>30</v>
      </c>
      <c r="S22" s="164">
        <v>40</v>
      </c>
      <c r="T22" s="164">
        <v>50</v>
      </c>
      <c r="U22" s="164" t="s">
        <v>160</v>
      </c>
      <c r="V22" s="164" t="s">
        <v>160</v>
      </c>
      <c r="W22" s="176" t="s">
        <v>160</v>
      </c>
      <c r="X22" s="168" t="s">
        <v>2741</v>
      </c>
      <c r="Y22" s="164" t="s">
        <v>159</v>
      </c>
      <c r="Z22" s="176" t="s">
        <v>163</v>
      </c>
      <c r="AA22" s="176" t="s">
        <v>166</v>
      </c>
      <c r="AB22" s="176" t="s">
        <v>178</v>
      </c>
      <c r="AC22" s="167" t="s">
        <v>160</v>
      </c>
      <c r="AD22" s="176" t="s">
        <v>166</v>
      </c>
      <c r="AE22" s="176" t="s">
        <v>160</v>
      </c>
      <c r="AF22" s="176" t="s">
        <v>166</v>
      </c>
      <c r="AG22" s="176" t="s">
        <v>186</v>
      </c>
      <c r="AH22" s="176" t="s">
        <v>166</v>
      </c>
    </row>
    <row r="23" spans="2:34" x14ac:dyDescent="0.4">
      <c r="B23" s="240">
        <v>17</v>
      </c>
      <c r="C23" s="710">
        <f>'1_Drive및Motor정보'!C23</f>
        <v>0</v>
      </c>
      <c r="D23" s="241">
        <f>'1_Drive및Motor정보'!D23</f>
        <v>0</v>
      </c>
      <c r="F23" s="120">
        <v>1800</v>
      </c>
      <c r="G23" s="188">
        <v>60</v>
      </c>
      <c r="H23" s="143">
        <v>3</v>
      </c>
      <c r="I23" s="195">
        <v>3</v>
      </c>
      <c r="J23" s="276" t="s">
        <v>28</v>
      </c>
      <c r="K23" s="120">
        <v>5</v>
      </c>
      <c r="L23" s="188" t="s">
        <v>160</v>
      </c>
      <c r="M23" s="188" t="s">
        <v>160</v>
      </c>
      <c r="N23" s="120">
        <v>10</v>
      </c>
      <c r="O23" s="121">
        <v>15</v>
      </c>
      <c r="P23" s="121">
        <v>20</v>
      </c>
      <c r="Q23" s="121">
        <v>25</v>
      </c>
      <c r="R23" s="121">
        <v>30</v>
      </c>
      <c r="S23" s="121">
        <v>40</v>
      </c>
      <c r="T23" s="121">
        <v>50</v>
      </c>
      <c r="U23" s="121" t="s">
        <v>160</v>
      </c>
      <c r="V23" s="121" t="s">
        <v>160</v>
      </c>
      <c r="W23" s="188" t="s">
        <v>160</v>
      </c>
      <c r="X23" s="131" t="s">
        <v>2741</v>
      </c>
      <c r="Y23" s="121" t="s">
        <v>159</v>
      </c>
      <c r="Z23" s="188" t="s">
        <v>163</v>
      </c>
      <c r="AA23" s="188" t="s">
        <v>166</v>
      </c>
      <c r="AB23" s="188" t="s">
        <v>178</v>
      </c>
      <c r="AC23" s="120" t="s">
        <v>160</v>
      </c>
      <c r="AD23" s="188" t="s">
        <v>166</v>
      </c>
      <c r="AE23" s="188" t="s">
        <v>160</v>
      </c>
      <c r="AF23" s="188" t="s">
        <v>166</v>
      </c>
      <c r="AG23" s="188" t="s">
        <v>186</v>
      </c>
      <c r="AH23" s="188" t="s">
        <v>166</v>
      </c>
    </row>
    <row r="24" spans="2:34" x14ac:dyDescent="0.4">
      <c r="B24" s="240">
        <v>18</v>
      </c>
      <c r="C24" s="710">
        <f>'1_Drive및Motor정보'!C24</f>
        <v>0</v>
      </c>
      <c r="D24" s="241">
        <f>'1_Drive및Motor정보'!D24</f>
        <v>0</v>
      </c>
      <c r="F24" s="167">
        <v>1800</v>
      </c>
      <c r="G24" s="176">
        <v>60</v>
      </c>
      <c r="H24" s="171">
        <v>3</v>
      </c>
      <c r="I24" s="194">
        <v>3</v>
      </c>
      <c r="J24" s="275" t="s">
        <v>28</v>
      </c>
      <c r="K24" s="167">
        <v>5</v>
      </c>
      <c r="L24" s="176" t="s">
        <v>160</v>
      </c>
      <c r="M24" s="176" t="s">
        <v>160</v>
      </c>
      <c r="N24" s="167">
        <v>10</v>
      </c>
      <c r="O24" s="164">
        <v>15</v>
      </c>
      <c r="P24" s="164">
        <v>20</v>
      </c>
      <c r="Q24" s="164">
        <v>25</v>
      </c>
      <c r="R24" s="164">
        <v>30</v>
      </c>
      <c r="S24" s="164">
        <v>40</v>
      </c>
      <c r="T24" s="164">
        <v>50</v>
      </c>
      <c r="U24" s="164" t="s">
        <v>160</v>
      </c>
      <c r="V24" s="164" t="s">
        <v>160</v>
      </c>
      <c r="W24" s="176" t="s">
        <v>160</v>
      </c>
      <c r="X24" s="168" t="s">
        <v>2741</v>
      </c>
      <c r="Y24" s="164" t="s">
        <v>159</v>
      </c>
      <c r="Z24" s="176" t="s">
        <v>163</v>
      </c>
      <c r="AA24" s="176" t="s">
        <v>166</v>
      </c>
      <c r="AB24" s="176" t="s">
        <v>178</v>
      </c>
      <c r="AC24" s="167" t="s">
        <v>160</v>
      </c>
      <c r="AD24" s="176" t="s">
        <v>166</v>
      </c>
      <c r="AE24" s="176" t="s">
        <v>160</v>
      </c>
      <c r="AF24" s="176" t="s">
        <v>166</v>
      </c>
      <c r="AG24" s="176" t="s">
        <v>186</v>
      </c>
      <c r="AH24" s="176" t="s">
        <v>166</v>
      </c>
    </row>
    <row r="25" spans="2:34" x14ac:dyDescent="0.4">
      <c r="B25" s="240">
        <v>19</v>
      </c>
      <c r="C25" s="710">
        <f>'1_Drive및Motor정보'!C25</f>
        <v>0</v>
      </c>
      <c r="D25" s="241">
        <f>'1_Drive및Motor정보'!D25</f>
        <v>0</v>
      </c>
      <c r="F25" s="120">
        <v>1800</v>
      </c>
      <c r="G25" s="188">
        <v>60</v>
      </c>
      <c r="H25" s="143">
        <v>3</v>
      </c>
      <c r="I25" s="195">
        <v>3</v>
      </c>
      <c r="J25" s="276" t="s">
        <v>28</v>
      </c>
      <c r="K25" s="120">
        <v>5</v>
      </c>
      <c r="L25" s="188" t="s">
        <v>160</v>
      </c>
      <c r="M25" s="188" t="s">
        <v>160</v>
      </c>
      <c r="N25" s="120">
        <v>10</v>
      </c>
      <c r="O25" s="121">
        <v>15</v>
      </c>
      <c r="P25" s="121">
        <v>20</v>
      </c>
      <c r="Q25" s="121">
        <v>25</v>
      </c>
      <c r="R25" s="121">
        <v>30</v>
      </c>
      <c r="S25" s="121">
        <v>40</v>
      </c>
      <c r="T25" s="121">
        <v>50</v>
      </c>
      <c r="U25" s="121" t="s">
        <v>160</v>
      </c>
      <c r="V25" s="121" t="s">
        <v>160</v>
      </c>
      <c r="W25" s="188" t="s">
        <v>160</v>
      </c>
      <c r="X25" s="131" t="s">
        <v>2741</v>
      </c>
      <c r="Y25" s="121" t="s">
        <v>159</v>
      </c>
      <c r="Z25" s="188" t="s">
        <v>163</v>
      </c>
      <c r="AA25" s="188" t="s">
        <v>166</v>
      </c>
      <c r="AB25" s="188" t="s">
        <v>178</v>
      </c>
      <c r="AC25" s="120" t="s">
        <v>160</v>
      </c>
      <c r="AD25" s="188" t="s">
        <v>166</v>
      </c>
      <c r="AE25" s="188" t="s">
        <v>160</v>
      </c>
      <c r="AF25" s="188" t="s">
        <v>166</v>
      </c>
      <c r="AG25" s="188" t="s">
        <v>186</v>
      </c>
      <c r="AH25" s="188" t="s">
        <v>166</v>
      </c>
    </row>
    <row r="26" spans="2:34" x14ac:dyDescent="0.4">
      <c r="B26" s="240">
        <v>20</v>
      </c>
      <c r="C26" s="710">
        <f>'1_Drive및Motor정보'!C26</f>
        <v>0</v>
      </c>
      <c r="D26" s="241">
        <f>'1_Drive및Motor정보'!D26</f>
        <v>0</v>
      </c>
      <c r="F26" s="167">
        <v>1800</v>
      </c>
      <c r="G26" s="176">
        <v>60</v>
      </c>
      <c r="H26" s="171">
        <v>3</v>
      </c>
      <c r="I26" s="194">
        <v>3</v>
      </c>
      <c r="J26" s="275" t="s">
        <v>28</v>
      </c>
      <c r="K26" s="167">
        <v>5</v>
      </c>
      <c r="L26" s="176" t="s">
        <v>160</v>
      </c>
      <c r="M26" s="176" t="s">
        <v>160</v>
      </c>
      <c r="N26" s="167">
        <v>10</v>
      </c>
      <c r="O26" s="164">
        <v>15</v>
      </c>
      <c r="P26" s="164">
        <v>20</v>
      </c>
      <c r="Q26" s="164">
        <v>25</v>
      </c>
      <c r="R26" s="164">
        <v>30</v>
      </c>
      <c r="S26" s="164">
        <v>40</v>
      </c>
      <c r="T26" s="164">
        <v>50</v>
      </c>
      <c r="U26" s="164" t="s">
        <v>160</v>
      </c>
      <c r="V26" s="164" t="s">
        <v>160</v>
      </c>
      <c r="W26" s="176" t="s">
        <v>160</v>
      </c>
      <c r="X26" s="168" t="s">
        <v>2741</v>
      </c>
      <c r="Y26" s="164" t="s">
        <v>159</v>
      </c>
      <c r="Z26" s="176" t="s">
        <v>163</v>
      </c>
      <c r="AA26" s="176" t="s">
        <v>166</v>
      </c>
      <c r="AB26" s="176" t="s">
        <v>178</v>
      </c>
      <c r="AC26" s="167" t="s">
        <v>160</v>
      </c>
      <c r="AD26" s="176" t="s">
        <v>166</v>
      </c>
      <c r="AE26" s="176" t="s">
        <v>160</v>
      </c>
      <c r="AF26" s="176" t="s">
        <v>166</v>
      </c>
      <c r="AG26" s="176" t="s">
        <v>186</v>
      </c>
      <c r="AH26" s="176" t="s">
        <v>166</v>
      </c>
    </row>
    <row r="27" spans="2:34" x14ac:dyDescent="0.4">
      <c r="B27" s="240">
        <v>21</v>
      </c>
      <c r="C27" s="710">
        <f>'1_Drive및Motor정보'!C27</f>
        <v>0</v>
      </c>
      <c r="D27" s="241">
        <f>'1_Drive및Motor정보'!D27</f>
        <v>0</v>
      </c>
      <c r="F27" s="120">
        <v>1800</v>
      </c>
      <c r="G27" s="188">
        <v>60</v>
      </c>
      <c r="H27" s="143">
        <v>3</v>
      </c>
      <c r="I27" s="195">
        <v>3</v>
      </c>
      <c r="J27" s="276" t="s">
        <v>28</v>
      </c>
      <c r="K27" s="120">
        <v>5</v>
      </c>
      <c r="L27" s="188" t="s">
        <v>160</v>
      </c>
      <c r="M27" s="188" t="s">
        <v>160</v>
      </c>
      <c r="N27" s="120">
        <v>10</v>
      </c>
      <c r="O27" s="121">
        <v>15</v>
      </c>
      <c r="P27" s="121">
        <v>20</v>
      </c>
      <c r="Q27" s="121">
        <v>25</v>
      </c>
      <c r="R27" s="121">
        <v>30</v>
      </c>
      <c r="S27" s="121">
        <v>40</v>
      </c>
      <c r="T27" s="121">
        <v>50</v>
      </c>
      <c r="U27" s="121" t="s">
        <v>160</v>
      </c>
      <c r="V27" s="121" t="s">
        <v>160</v>
      </c>
      <c r="W27" s="188" t="s">
        <v>160</v>
      </c>
      <c r="X27" s="131" t="s">
        <v>2741</v>
      </c>
      <c r="Y27" s="121" t="s">
        <v>159</v>
      </c>
      <c r="Z27" s="188" t="s">
        <v>163</v>
      </c>
      <c r="AA27" s="188" t="s">
        <v>166</v>
      </c>
      <c r="AB27" s="188" t="s">
        <v>178</v>
      </c>
      <c r="AC27" s="120" t="s">
        <v>160</v>
      </c>
      <c r="AD27" s="188" t="s">
        <v>166</v>
      </c>
      <c r="AE27" s="188" t="s">
        <v>160</v>
      </c>
      <c r="AF27" s="188" t="s">
        <v>166</v>
      </c>
      <c r="AG27" s="188" t="s">
        <v>186</v>
      </c>
      <c r="AH27" s="188" t="s">
        <v>166</v>
      </c>
    </row>
    <row r="28" spans="2:34" x14ac:dyDescent="0.4">
      <c r="B28" s="240">
        <v>22</v>
      </c>
      <c r="C28" s="710">
        <f>'1_Drive및Motor정보'!C28</f>
        <v>0</v>
      </c>
      <c r="D28" s="241">
        <f>'1_Drive및Motor정보'!D28</f>
        <v>0</v>
      </c>
      <c r="F28" s="167">
        <v>1800</v>
      </c>
      <c r="G28" s="176">
        <v>60</v>
      </c>
      <c r="H28" s="171">
        <v>3</v>
      </c>
      <c r="I28" s="194">
        <v>3</v>
      </c>
      <c r="J28" s="275" t="s">
        <v>28</v>
      </c>
      <c r="K28" s="167">
        <v>5</v>
      </c>
      <c r="L28" s="176" t="s">
        <v>160</v>
      </c>
      <c r="M28" s="176" t="s">
        <v>160</v>
      </c>
      <c r="N28" s="167">
        <v>10</v>
      </c>
      <c r="O28" s="164">
        <v>15</v>
      </c>
      <c r="P28" s="164">
        <v>20</v>
      </c>
      <c r="Q28" s="164">
        <v>25</v>
      </c>
      <c r="R28" s="164">
        <v>30</v>
      </c>
      <c r="S28" s="164">
        <v>40</v>
      </c>
      <c r="T28" s="164">
        <v>50</v>
      </c>
      <c r="U28" s="164" t="s">
        <v>160</v>
      </c>
      <c r="V28" s="164" t="s">
        <v>160</v>
      </c>
      <c r="W28" s="176" t="s">
        <v>160</v>
      </c>
      <c r="X28" s="168" t="s">
        <v>2741</v>
      </c>
      <c r="Y28" s="164" t="s">
        <v>159</v>
      </c>
      <c r="Z28" s="176" t="s">
        <v>163</v>
      </c>
      <c r="AA28" s="176" t="s">
        <v>166</v>
      </c>
      <c r="AB28" s="176" t="s">
        <v>178</v>
      </c>
      <c r="AC28" s="167" t="s">
        <v>160</v>
      </c>
      <c r="AD28" s="176" t="s">
        <v>166</v>
      </c>
      <c r="AE28" s="176" t="s">
        <v>160</v>
      </c>
      <c r="AF28" s="176" t="s">
        <v>166</v>
      </c>
      <c r="AG28" s="176" t="s">
        <v>186</v>
      </c>
      <c r="AH28" s="176" t="s">
        <v>166</v>
      </c>
    </row>
    <row r="29" spans="2:34" x14ac:dyDescent="0.4">
      <c r="B29" s="240">
        <v>23</v>
      </c>
      <c r="C29" s="710">
        <f>'1_Drive및Motor정보'!C29</f>
        <v>0</v>
      </c>
      <c r="D29" s="241">
        <f>'1_Drive및Motor정보'!D29</f>
        <v>0</v>
      </c>
      <c r="F29" s="120">
        <v>1800</v>
      </c>
      <c r="G29" s="188">
        <v>60</v>
      </c>
      <c r="H29" s="143">
        <v>3</v>
      </c>
      <c r="I29" s="195">
        <v>3</v>
      </c>
      <c r="J29" s="276" t="s">
        <v>28</v>
      </c>
      <c r="K29" s="120">
        <v>5</v>
      </c>
      <c r="L29" s="188" t="s">
        <v>160</v>
      </c>
      <c r="M29" s="188" t="s">
        <v>160</v>
      </c>
      <c r="N29" s="120">
        <v>10</v>
      </c>
      <c r="O29" s="121">
        <v>15</v>
      </c>
      <c r="P29" s="121">
        <v>20</v>
      </c>
      <c r="Q29" s="121">
        <v>25</v>
      </c>
      <c r="R29" s="121">
        <v>30</v>
      </c>
      <c r="S29" s="121">
        <v>40</v>
      </c>
      <c r="T29" s="121">
        <v>50</v>
      </c>
      <c r="U29" s="121" t="s">
        <v>160</v>
      </c>
      <c r="V29" s="121" t="s">
        <v>160</v>
      </c>
      <c r="W29" s="188" t="s">
        <v>160</v>
      </c>
      <c r="X29" s="131" t="s">
        <v>2741</v>
      </c>
      <c r="Y29" s="121" t="s">
        <v>159</v>
      </c>
      <c r="Z29" s="188" t="s">
        <v>163</v>
      </c>
      <c r="AA29" s="188" t="s">
        <v>166</v>
      </c>
      <c r="AB29" s="188" t="s">
        <v>178</v>
      </c>
      <c r="AC29" s="120" t="s">
        <v>160</v>
      </c>
      <c r="AD29" s="188" t="s">
        <v>166</v>
      </c>
      <c r="AE29" s="188" t="s">
        <v>160</v>
      </c>
      <c r="AF29" s="188" t="s">
        <v>166</v>
      </c>
      <c r="AG29" s="188" t="s">
        <v>186</v>
      </c>
      <c r="AH29" s="188" t="s">
        <v>166</v>
      </c>
    </row>
    <row r="30" spans="2:34" x14ac:dyDescent="0.4">
      <c r="B30" s="240">
        <v>24</v>
      </c>
      <c r="C30" s="710">
        <f>'1_Drive및Motor정보'!C30</f>
        <v>0</v>
      </c>
      <c r="D30" s="241">
        <f>'1_Drive및Motor정보'!D30</f>
        <v>0</v>
      </c>
      <c r="F30" s="167">
        <v>1800</v>
      </c>
      <c r="G30" s="176">
        <v>60</v>
      </c>
      <c r="H30" s="171">
        <v>3</v>
      </c>
      <c r="I30" s="194">
        <v>3</v>
      </c>
      <c r="J30" s="275" t="s">
        <v>28</v>
      </c>
      <c r="K30" s="167">
        <v>5</v>
      </c>
      <c r="L30" s="176" t="s">
        <v>160</v>
      </c>
      <c r="M30" s="176" t="s">
        <v>160</v>
      </c>
      <c r="N30" s="167">
        <v>10</v>
      </c>
      <c r="O30" s="164">
        <v>15</v>
      </c>
      <c r="P30" s="164">
        <v>20</v>
      </c>
      <c r="Q30" s="164">
        <v>25</v>
      </c>
      <c r="R30" s="164">
        <v>30</v>
      </c>
      <c r="S30" s="164">
        <v>40</v>
      </c>
      <c r="T30" s="164">
        <v>50</v>
      </c>
      <c r="U30" s="164" t="s">
        <v>160</v>
      </c>
      <c r="V30" s="164" t="s">
        <v>160</v>
      </c>
      <c r="W30" s="176" t="s">
        <v>160</v>
      </c>
      <c r="X30" s="168" t="s">
        <v>2741</v>
      </c>
      <c r="Y30" s="164" t="s">
        <v>159</v>
      </c>
      <c r="Z30" s="176" t="s">
        <v>163</v>
      </c>
      <c r="AA30" s="176" t="s">
        <v>166</v>
      </c>
      <c r="AB30" s="176" t="s">
        <v>178</v>
      </c>
      <c r="AC30" s="167" t="s">
        <v>160</v>
      </c>
      <c r="AD30" s="176" t="s">
        <v>166</v>
      </c>
      <c r="AE30" s="176" t="s">
        <v>160</v>
      </c>
      <c r="AF30" s="176" t="s">
        <v>166</v>
      </c>
      <c r="AG30" s="176" t="s">
        <v>186</v>
      </c>
      <c r="AH30" s="176" t="s">
        <v>166</v>
      </c>
    </row>
    <row r="31" spans="2:34" x14ac:dyDescent="0.4">
      <c r="B31" s="240">
        <v>25</v>
      </c>
      <c r="C31" s="710">
        <f>'1_Drive및Motor정보'!C31</f>
        <v>0</v>
      </c>
      <c r="D31" s="241">
        <f>'1_Drive및Motor정보'!D31</f>
        <v>0</v>
      </c>
      <c r="F31" s="120">
        <v>1800</v>
      </c>
      <c r="G31" s="188">
        <v>60</v>
      </c>
      <c r="H31" s="143">
        <v>3</v>
      </c>
      <c r="I31" s="195">
        <v>3</v>
      </c>
      <c r="J31" s="276" t="s">
        <v>28</v>
      </c>
      <c r="K31" s="120">
        <v>5</v>
      </c>
      <c r="L31" s="188" t="s">
        <v>160</v>
      </c>
      <c r="M31" s="188" t="s">
        <v>160</v>
      </c>
      <c r="N31" s="120">
        <v>10</v>
      </c>
      <c r="O31" s="121">
        <v>15</v>
      </c>
      <c r="P31" s="121">
        <v>20</v>
      </c>
      <c r="Q31" s="121">
        <v>25</v>
      </c>
      <c r="R31" s="121">
        <v>30</v>
      </c>
      <c r="S31" s="121">
        <v>40</v>
      </c>
      <c r="T31" s="121">
        <v>50</v>
      </c>
      <c r="U31" s="121" t="s">
        <v>160</v>
      </c>
      <c r="V31" s="121" t="s">
        <v>160</v>
      </c>
      <c r="W31" s="188" t="s">
        <v>160</v>
      </c>
      <c r="X31" s="131" t="s">
        <v>2741</v>
      </c>
      <c r="Y31" s="121" t="s">
        <v>159</v>
      </c>
      <c r="Z31" s="188" t="s">
        <v>163</v>
      </c>
      <c r="AA31" s="188" t="s">
        <v>166</v>
      </c>
      <c r="AB31" s="188" t="s">
        <v>178</v>
      </c>
      <c r="AC31" s="120" t="s">
        <v>160</v>
      </c>
      <c r="AD31" s="188" t="s">
        <v>166</v>
      </c>
      <c r="AE31" s="188" t="s">
        <v>160</v>
      </c>
      <c r="AF31" s="188" t="s">
        <v>166</v>
      </c>
      <c r="AG31" s="188" t="s">
        <v>186</v>
      </c>
      <c r="AH31" s="188" t="s">
        <v>166</v>
      </c>
    </row>
    <row r="32" spans="2:34" x14ac:dyDescent="0.4">
      <c r="B32" s="240">
        <v>26</v>
      </c>
      <c r="C32" s="710">
        <f>'1_Drive및Motor정보'!C32</f>
        <v>0</v>
      </c>
      <c r="D32" s="241">
        <f>'1_Drive및Motor정보'!D32</f>
        <v>0</v>
      </c>
      <c r="F32" s="167">
        <v>1800</v>
      </c>
      <c r="G32" s="176">
        <v>60</v>
      </c>
      <c r="H32" s="171">
        <v>3</v>
      </c>
      <c r="I32" s="194">
        <v>3</v>
      </c>
      <c r="J32" s="275" t="s">
        <v>28</v>
      </c>
      <c r="K32" s="167">
        <v>5</v>
      </c>
      <c r="L32" s="176" t="s">
        <v>160</v>
      </c>
      <c r="M32" s="176" t="s">
        <v>160</v>
      </c>
      <c r="N32" s="167">
        <v>10</v>
      </c>
      <c r="O32" s="164">
        <v>15</v>
      </c>
      <c r="P32" s="164">
        <v>20</v>
      </c>
      <c r="Q32" s="164">
        <v>25</v>
      </c>
      <c r="R32" s="164">
        <v>30</v>
      </c>
      <c r="S32" s="164">
        <v>40</v>
      </c>
      <c r="T32" s="164">
        <v>50</v>
      </c>
      <c r="U32" s="164" t="s">
        <v>160</v>
      </c>
      <c r="V32" s="164" t="s">
        <v>160</v>
      </c>
      <c r="W32" s="176" t="s">
        <v>160</v>
      </c>
      <c r="X32" s="168" t="s">
        <v>2741</v>
      </c>
      <c r="Y32" s="164" t="s">
        <v>159</v>
      </c>
      <c r="Z32" s="176" t="s">
        <v>163</v>
      </c>
      <c r="AA32" s="176" t="s">
        <v>166</v>
      </c>
      <c r="AB32" s="176" t="s">
        <v>178</v>
      </c>
      <c r="AC32" s="167" t="s">
        <v>160</v>
      </c>
      <c r="AD32" s="176" t="s">
        <v>166</v>
      </c>
      <c r="AE32" s="176" t="s">
        <v>160</v>
      </c>
      <c r="AF32" s="176" t="s">
        <v>166</v>
      </c>
      <c r="AG32" s="176" t="s">
        <v>186</v>
      </c>
      <c r="AH32" s="176" t="s">
        <v>166</v>
      </c>
    </row>
    <row r="33" spans="2:34" x14ac:dyDescent="0.4">
      <c r="B33" s="240">
        <v>27</v>
      </c>
      <c r="C33" s="710">
        <f>'1_Drive및Motor정보'!C33</f>
        <v>0</v>
      </c>
      <c r="D33" s="241">
        <f>'1_Drive및Motor정보'!D33</f>
        <v>0</v>
      </c>
      <c r="F33" s="120">
        <v>1800</v>
      </c>
      <c r="G33" s="188">
        <v>60</v>
      </c>
      <c r="H33" s="143">
        <v>3</v>
      </c>
      <c r="I33" s="195">
        <v>3</v>
      </c>
      <c r="J33" s="276" t="s">
        <v>28</v>
      </c>
      <c r="K33" s="120">
        <v>5</v>
      </c>
      <c r="L33" s="188" t="s">
        <v>160</v>
      </c>
      <c r="M33" s="188" t="s">
        <v>160</v>
      </c>
      <c r="N33" s="120">
        <v>10</v>
      </c>
      <c r="O33" s="121">
        <v>15</v>
      </c>
      <c r="P33" s="121">
        <v>20</v>
      </c>
      <c r="Q33" s="121">
        <v>25</v>
      </c>
      <c r="R33" s="121">
        <v>30</v>
      </c>
      <c r="S33" s="121">
        <v>40</v>
      </c>
      <c r="T33" s="121">
        <v>50</v>
      </c>
      <c r="U33" s="121" t="s">
        <v>160</v>
      </c>
      <c r="V33" s="121" t="s">
        <v>160</v>
      </c>
      <c r="W33" s="188" t="s">
        <v>160</v>
      </c>
      <c r="X33" s="131" t="s">
        <v>2741</v>
      </c>
      <c r="Y33" s="121" t="s">
        <v>159</v>
      </c>
      <c r="Z33" s="188" t="s">
        <v>163</v>
      </c>
      <c r="AA33" s="188" t="s">
        <v>166</v>
      </c>
      <c r="AB33" s="188" t="s">
        <v>178</v>
      </c>
      <c r="AC33" s="120" t="s">
        <v>160</v>
      </c>
      <c r="AD33" s="188" t="s">
        <v>166</v>
      </c>
      <c r="AE33" s="188" t="s">
        <v>160</v>
      </c>
      <c r="AF33" s="188" t="s">
        <v>166</v>
      </c>
      <c r="AG33" s="188" t="s">
        <v>186</v>
      </c>
      <c r="AH33" s="188" t="s">
        <v>166</v>
      </c>
    </row>
    <row r="34" spans="2:34" x14ac:dyDescent="0.4">
      <c r="B34" s="240">
        <v>28</v>
      </c>
      <c r="C34" s="710">
        <f>'1_Drive및Motor정보'!C34</f>
        <v>0</v>
      </c>
      <c r="D34" s="241">
        <f>'1_Drive및Motor정보'!D34</f>
        <v>0</v>
      </c>
      <c r="F34" s="167">
        <v>1800</v>
      </c>
      <c r="G34" s="176">
        <v>60</v>
      </c>
      <c r="H34" s="171">
        <v>3</v>
      </c>
      <c r="I34" s="194">
        <v>3</v>
      </c>
      <c r="J34" s="275" t="s">
        <v>28</v>
      </c>
      <c r="K34" s="167">
        <v>5</v>
      </c>
      <c r="L34" s="176" t="s">
        <v>160</v>
      </c>
      <c r="M34" s="176" t="s">
        <v>160</v>
      </c>
      <c r="N34" s="167">
        <v>10</v>
      </c>
      <c r="O34" s="164">
        <v>15</v>
      </c>
      <c r="P34" s="164">
        <v>20</v>
      </c>
      <c r="Q34" s="164">
        <v>25</v>
      </c>
      <c r="R34" s="164">
        <v>30</v>
      </c>
      <c r="S34" s="164">
        <v>40</v>
      </c>
      <c r="T34" s="164">
        <v>50</v>
      </c>
      <c r="U34" s="164" t="s">
        <v>160</v>
      </c>
      <c r="V34" s="164" t="s">
        <v>160</v>
      </c>
      <c r="W34" s="176" t="s">
        <v>160</v>
      </c>
      <c r="X34" s="168" t="s">
        <v>2741</v>
      </c>
      <c r="Y34" s="164" t="s">
        <v>159</v>
      </c>
      <c r="Z34" s="176" t="s">
        <v>163</v>
      </c>
      <c r="AA34" s="176" t="s">
        <v>166</v>
      </c>
      <c r="AB34" s="176" t="s">
        <v>178</v>
      </c>
      <c r="AC34" s="167" t="s">
        <v>160</v>
      </c>
      <c r="AD34" s="176" t="s">
        <v>166</v>
      </c>
      <c r="AE34" s="176" t="s">
        <v>160</v>
      </c>
      <c r="AF34" s="176" t="s">
        <v>166</v>
      </c>
      <c r="AG34" s="176" t="s">
        <v>186</v>
      </c>
      <c r="AH34" s="176" t="s">
        <v>166</v>
      </c>
    </row>
    <row r="35" spans="2:34" x14ac:dyDescent="0.4">
      <c r="B35" s="240">
        <v>29</v>
      </c>
      <c r="C35" s="710">
        <f>'1_Drive및Motor정보'!C35</f>
        <v>0</v>
      </c>
      <c r="D35" s="241">
        <f>'1_Drive및Motor정보'!D35</f>
        <v>0</v>
      </c>
      <c r="F35" s="120">
        <v>1800</v>
      </c>
      <c r="G35" s="188">
        <v>60</v>
      </c>
      <c r="H35" s="143">
        <v>3</v>
      </c>
      <c r="I35" s="195">
        <v>3</v>
      </c>
      <c r="J35" s="276" t="s">
        <v>28</v>
      </c>
      <c r="K35" s="120">
        <v>5</v>
      </c>
      <c r="L35" s="188" t="s">
        <v>160</v>
      </c>
      <c r="M35" s="188" t="s">
        <v>160</v>
      </c>
      <c r="N35" s="120">
        <v>10</v>
      </c>
      <c r="O35" s="121">
        <v>15</v>
      </c>
      <c r="P35" s="121">
        <v>20</v>
      </c>
      <c r="Q35" s="121">
        <v>25</v>
      </c>
      <c r="R35" s="121">
        <v>30</v>
      </c>
      <c r="S35" s="121">
        <v>40</v>
      </c>
      <c r="T35" s="121">
        <v>50</v>
      </c>
      <c r="U35" s="121" t="s">
        <v>160</v>
      </c>
      <c r="V35" s="121" t="s">
        <v>160</v>
      </c>
      <c r="W35" s="188" t="s">
        <v>160</v>
      </c>
      <c r="X35" s="131" t="s">
        <v>2741</v>
      </c>
      <c r="Y35" s="121" t="s">
        <v>159</v>
      </c>
      <c r="Z35" s="188" t="s">
        <v>163</v>
      </c>
      <c r="AA35" s="188" t="s">
        <v>166</v>
      </c>
      <c r="AB35" s="188" t="s">
        <v>178</v>
      </c>
      <c r="AC35" s="120" t="s">
        <v>160</v>
      </c>
      <c r="AD35" s="188" t="s">
        <v>166</v>
      </c>
      <c r="AE35" s="188" t="s">
        <v>160</v>
      </c>
      <c r="AF35" s="188" t="s">
        <v>166</v>
      </c>
      <c r="AG35" s="188" t="s">
        <v>186</v>
      </c>
      <c r="AH35" s="188" t="s">
        <v>166</v>
      </c>
    </row>
    <row r="36" spans="2:34" x14ac:dyDescent="0.4">
      <c r="B36" s="240">
        <v>30</v>
      </c>
      <c r="C36" s="710">
        <f>'1_Drive및Motor정보'!C36</f>
        <v>0</v>
      </c>
      <c r="D36" s="241">
        <f>'1_Drive및Motor정보'!D36</f>
        <v>0</v>
      </c>
      <c r="F36" s="167">
        <v>1800</v>
      </c>
      <c r="G36" s="176">
        <v>60</v>
      </c>
      <c r="H36" s="171">
        <v>3</v>
      </c>
      <c r="I36" s="194">
        <v>3</v>
      </c>
      <c r="J36" s="275" t="s">
        <v>28</v>
      </c>
      <c r="K36" s="167">
        <v>5</v>
      </c>
      <c r="L36" s="176" t="s">
        <v>160</v>
      </c>
      <c r="M36" s="176" t="s">
        <v>160</v>
      </c>
      <c r="N36" s="167">
        <v>10</v>
      </c>
      <c r="O36" s="164">
        <v>15</v>
      </c>
      <c r="P36" s="164">
        <v>20</v>
      </c>
      <c r="Q36" s="164">
        <v>25</v>
      </c>
      <c r="R36" s="164">
        <v>30</v>
      </c>
      <c r="S36" s="164">
        <v>40</v>
      </c>
      <c r="T36" s="164">
        <v>50</v>
      </c>
      <c r="U36" s="164" t="s">
        <v>160</v>
      </c>
      <c r="V36" s="164" t="s">
        <v>160</v>
      </c>
      <c r="W36" s="176" t="s">
        <v>160</v>
      </c>
      <c r="X36" s="168" t="s">
        <v>2741</v>
      </c>
      <c r="Y36" s="164" t="s">
        <v>159</v>
      </c>
      <c r="Z36" s="176" t="s">
        <v>163</v>
      </c>
      <c r="AA36" s="176" t="s">
        <v>166</v>
      </c>
      <c r="AB36" s="176" t="s">
        <v>178</v>
      </c>
      <c r="AC36" s="167" t="s">
        <v>160</v>
      </c>
      <c r="AD36" s="176" t="s">
        <v>166</v>
      </c>
      <c r="AE36" s="176" t="s">
        <v>160</v>
      </c>
      <c r="AF36" s="176" t="s">
        <v>166</v>
      </c>
      <c r="AG36" s="176" t="s">
        <v>186</v>
      </c>
      <c r="AH36" s="176" t="s">
        <v>166</v>
      </c>
    </row>
    <row r="37" spans="2:34" x14ac:dyDescent="0.4">
      <c r="B37" s="240">
        <v>31</v>
      </c>
      <c r="C37" s="710">
        <f>'1_Drive및Motor정보'!C37</f>
        <v>0</v>
      </c>
      <c r="D37" s="241">
        <f>'1_Drive및Motor정보'!D37</f>
        <v>0</v>
      </c>
      <c r="F37" s="120">
        <v>1800</v>
      </c>
      <c r="G37" s="188">
        <v>60</v>
      </c>
      <c r="H37" s="143">
        <v>3</v>
      </c>
      <c r="I37" s="195">
        <v>3</v>
      </c>
      <c r="J37" s="276" t="s">
        <v>28</v>
      </c>
      <c r="K37" s="120">
        <v>5</v>
      </c>
      <c r="L37" s="188" t="s">
        <v>160</v>
      </c>
      <c r="M37" s="188" t="s">
        <v>160</v>
      </c>
      <c r="N37" s="120">
        <v>10</v>
      </c>
      <c r="O37" s="121">
        <v>15</v>
      </c>
      <c r="P37" s="121">
        <v>20</v>
      </c>
      <c r="Q37" s="121">
        <v>25</v>
      </c>
      <c r="R37" s="121">
        <v>30</v>
      </c>
      <c r="S37" s="121">
        <v>40</v>
      </c>
      <c r="T37" s="121">
        <v>50</v>
      </c>
      <c r="U37" s="121" t="s">
        <v>160</v>
      </c>
      <c r="V37" s="121" t="s">
        <v>160</v>
      </c>
      <c r="W37" s="188" t="s">
        <v>160</v>
      </c>
      <c r="X37" s="131" t="s">
        <v>2741</v>
      </c>
      <c r="Y37" s="121" t="s">
        <v>159</v>
      </c>
      <c r="Z37" s="188" t="s">
        <v>163</v>
      </c>
      <c r="AA37" s="188" t="s">
        <v>166</v>
      </c>
      <c r="AB37" s="188" t="s">
        <v>178</v>
      </c>
      <c r="AC37" s="120" t="s">
        <v>160</v>
      </c>
      <c r="AD37" s="188" t="s">
        <v>166</v>
      </c>
      <c r="AE37" s="188" t="s">
        <v>160</v>
      </c>
      <c r="AF37" s="188" t="s">
        <v>166</v>
      </c>
      <c r="AG37" s="188" t="s">
        <v>186</v>
      </c>
      <c r="AH37" s="188" t="s">
        <v>166</v>
      </c>
    </row>
    <row r="38" spans="2:34" x14ac:dyDescent="0.4">
      <c r="B38" s="240">
        <v>32</v>
      </c>
      <c r="C38" s="710">
        <f>'1_Drive및Motor정보'!C38</f>
        <v>0</v>
      </c>
      <c r="D38" s="241">
        <f>'1_Drive및Motor정보'!D38</f>
        <v>0</v>
      </c>
      <c r="F38" s="167">
        <v>1800</v>
      </c>
      <c r="G38" s="176">
        <v>60</v>
      </c>
      <c r="H38" s="171">
        <v>3</v>
      </c>
      <c r="I38" s="194">
        <v>3</v>
      </c>
      <c r="J38" s="275" t="s">
        <v>28</v>
      </c>
      <c r="K38" s="167">
        <v>5</v>
      </c>
      <c r="L38" s="176" t="s">
        <v>160</v>
      </c>
      <c r="M38" s="176" t="s">
        <v>160</v>
      </c>
      <c r="N38" s="167">
        <v>10</v>
      </c>
      <c r="O38" s="164">
        <v>15</v>
      </c>
      <c r="P38" s="164">
        <v>20</v>
      </c>
      <c r="Q38" s="164">
        <v>25</v>
      </c>
      <c r="R38" s="164">
        <v>30</v>
      </c>
      <c r="S38" s="164">
        <v>40</v>
      </c>
      <c r="T38" s="164">
        <v>50</v>
      </c>
      <c r="U38" s="164" t="s">
        <v>160</v>
      </c>
      <c r="V38" s="164" t="s">
        <v>160</v>
      </c>
      <c r="W38" s="176" t="s">
        <v>160</v>
      </c>
      <c r="X38" s="168" t="s">
        <v>2741</v>
      </c>
      <c r="Y38" s="164" t="s">
        <v>159</v>
      </c>
      <c r="Z38" s="176" t="s">
        <v>163</v>
      </c>
      <c r="AA38" s="176" t="s">
        <v>166</v>
      </c>
      <c r="AB38" s="176" t="s">
        <v>178</v>
      </c>
      <c r="AC38" s="167" t="s">
        <v>160</v>
      </c>
      <c r="AD38" s="176" t="s">
        <v>166</v>
      </c>
      <c r="AE38" s="176" t="s">
        <v>160</v>
      </c>
      <c r="AF38" s="176" t="s">
        <v>166</v>
      </c>
      <c r="AG38" s="176" t="s">
        <v>186</v>
      </c>
      <c r="AH38" s="176" t="s">
        <v>166</v>
      </c>
    </row>
    <row r="39" spans="2:34" x14ac:dyDescent="0.4">
      <c r="B39" s="240">
        <v>33</v>
      </c>
      <c r="C39" s="710">
        <f>'1_Drive및Motor정보'!C39</f>
        <v>0</v>
      </c>
      <c r="D39" s="241">
        <f>'1_Drive및Motor정보'!D39</f>
        <v>0</v>
      </c>
      <c r="F39" s="120">
        <v>1800</v>
      </c>
      <c r="G39" s="188">
        <v>60</v>
      </c>
      <c r="H39" s="143">
        <v>3</v>
      </c>
      <c r="I39" s="195">
        <v>3</v>
      </c>
      <c r="J39" s="276" t="s">
        <v>28</v>
      </c>
      <c r="K39" s="120">
        <v>5</v>
      </c>
      <c r="L39" s="188" t="s">
        <v>160</v>
      </c>
      <c r="M39" s="188" t="s">
        <v>160</v>
      </c>
      <c r="N39" s="120">
        <v>10</v>
      </c>
      <c r="O39" s="121">
        <v>15</v>
      </c>
      <c r="P39" s="121">
        <v>20</v>
      </c>
      <c r="Q39" s="121">
        <v>25</v>
      </c>
      <c r="R39" s="121">
        <v>30</v>
      </c>
      <c r="S39" s="121">
        <v>40</v>
      </c>
      <c r="T39" s="121">
        <v>50</v>
      </c>
      <c r="U39" s="121" t="s">
        <v>160</v>
      </c>
      <c r="V39" s="121" t="s">
        <v>160</v>
      </c>
      <c r="W39" s="188" t="s">
        <v>160</v>
      </c>
      <c r="X39" s="131" t="s">
        <v>2741</v>
      </c>
      <c r="Y39" s="121" t="s">
        <v>159</v>
      </c>
      <c r="Z39" s="188" t="s">
        <v>163</v>
      </c>
      <c r="AA39" s="188" t="s">
        <v>166</v>
      </c>
      <c r="AB39" s="188" t="s">
        <v>178</v>
      </c>
      <c r="AC39" s="120" t="s">
        <v>160</v>
      </c>
      <c r="AD39" s="188" t="s">
        <v>166</v>
      </c>
      <c r="AE39" s="188" t="s">
        <v>160</v>
      </c>
      <c r="AF39" s="188" t="s">
        <v>166</v>
      </c>
      <c r="AG39" s="188" t="s">
        <v>186</v>
      </c>
      <c r="AH39" s="188" t="s">
        <v>166</v>
      </c>
    </row>
    <row r="40" spans="2:34" x14ac:dyDescent="0.4">
      <c r="B40" s="240">
        <v>34</v>
      </c>
      <c r="C40" s="710">
        <f>'1_Drive및Motor정보'!C40</f>
        <v>0</v>
      </c>
      <c r="D40" s="241">
        <f>'1_Drive및Motor정보'!D40</f>
        <v>0</v>
      </c>
      <c r="F40" s="167">
        <v>1800</v>
      </c>
      <c r="G40" s="176">
        <v>60</v>
      </c>
      <c r="H40" s="171">
        <v>3</v>
      </c>
      <c r="I40" s="194">
        <v>3</v>
      </c>
      <c r="J40" s="275" t="s">
        <v>28</v>
      </c>
      <c r="K40" s="167">
        <v>5</v>
      </c>
      <c r="L40" s="176" t="s">
        <v>160</v>
      </c>
      <c r="M40" s="176" t="s">
        <v>160</v>
      </c>
      <c r="N40" s="167">
        <v>10</v>
      </c>
      <c r="O40" s="164">
        <v>15</v>
      </c>
      <c r="P40" s="164">
        <v>20</v>
      </c>
      <c r="Q40" s="164">
        <v>25</v>
      </c>
      <c r="R40" s="164">
        <v>30</v>
      </c>
      <c r="S40" s="164">
        <v>40</v>
      </c>
      <c r="T40" s="164">
        <v>50</v>
      </c>
      <c r="U40" s="164" t="s">
        <v>160</v>
      </c>
      <c r="V40" s="164" t="s">
        <v>160</v>
      </c>
      <c r="W40" s="176" t="s">
        <v>160</v>
      </c>
      <c r="X40" s="168" t="s">
        <v>2741</v>
      </c>
      <c r="Y40" s="164" t="s">
        <v>159</v>
      </c>
      <c r="Z40" s="176" t="s">
        <v>163</v>
      </c>
      <c r="AA40" s="176" t="s">
        <v>166</v>
      </c>
      <c r="AB40" s="176" t="s">
        <v>178</v>
      </c>
      <c r="AC40" s="167" t="s">
        <v>160</v>
      </c>
      <c r="AD40" s="176" t="s">
        <v>166</v>
      </c>
      <c r="AE40" s="176" t="s">
        <v>160</v>
      </c>
      <c r="AF40" s="176" t="s">
        <v>166</v>
      </c>
      <c r="AG40" s="176" t="s">
        <v>186</v>
      </c>
      <c r="AH40" s="176" t="s">
        <v>166</v>
      </c>
    </row>
    <row r="41" spans="2:34" ht="18" thickBot="1" x14ac:dyDescent="0.45">
      <c r="B41" s="242">
        <v>35</v>
      </c>
      <c r="C41" s="711">
        <f>'1_Drive및Motor정보'!C41</f>
        <v>0</v>
      </c>
      <c r="D41" s="243">
        <f>'1_Drive및Motor정보'!D41</f>
        <v>0</v>
      </c>
      <c r="F41" s="122">
        <v>1800</v>
      </c>
      <c r="G41" s="189">
        <v>60</v>
      </c>
      <c r="H41" s="149">
        <v>3</v>
      </c>
      <c r="I41" s="196">
        <v>3</v>
      </c>
      <c r="J41" s="277" t="s">
        <v>28</v>
      </c>
      <c r="K41" s="122">
        <v>5</v>
      </c>
      <c r="L41" s="189" t="s">
        <v>160</v>
      </c>
      <c r="M41" s="189" t="s">
        <v>160</v>
      </c>
      <c r="N41" s="122">
        <v>10</v>
      </c>
      <c r="O41" s="123">
        <v>15</v>
      </c>
      <c r="P41" s="123">
        <v>20</v>
      </c>
      <c r="Q41" s="123">
        <v>25</v>
      </c>
      <c r="R41" s="123">
        <v>30</v>
      </c>
      <c r="S41" s="123">
        <v>40</v>
      </c>
      <c r="T41" s="123">
        <v>50</v>
      </c>
      <c r="U41" s="123" t="s">
        <v>160</v>
      </c>
      <c r="V41" s="123" t="s">
        <v>160</v>
      </c>
      <c r="W41" s="189" t="s">
        <v>160</v>
      </c>
      <c r="X41" s="134" t="s">
        <v>2741</v>
      </c>
      <c r="Y41" s="123" t="s">
        <v>159</v>
      </c>
      <c r="Z41" s="189" t="s">
        <v>163</v>
      </c>
      <c r="AA41" s="189" t="s">
        <v>166</v>
      </c>
      <c r="AB41" s="189" t="s">
        <v>178</v>
      </c>
      <c r="AC41" s="122" t="s">
        <v>160</v>
      </c>
      <c r="AD41" s="189" t="s">
        <v>166</v>
      </c>
      <c r="AE41" s="189" t="s">
        <v>160</v>
      </c>
      <c r="AF41" s="189" t="s">
        <v>166</v>
      </c>
      <c r="AG41" s="189" t="s">
        <v>186</v>
      </c>
      <c r="AH41" s="189" t="s">
        <v>166</v>
      </c>
    </row>
  </sheetData>
  <sheetProtection algorithmName="SHA-512" hashValue="xaJifUGpNc6gWNXDuME8RpSDhGFTQlk/cplPY3bmsT3K+SP+t/Vkm4mZVKRImmdpBOz3koX8NB6ZgDTs6IHiiA==" saltValue="2ymVaBvlhwS7pvUcBk640w==" spinCount="100000" sheet="1" objects="1" scenarios="1"/>
  <mergeCells count="27">
    <mergeCell ref="T4:T5"/>
    <mergeCell ref="AA3:AA5"/>
    <mergeCell ref="AB3:AB5"/>
    <mergeCell ref="X2:AH2"/>
    <mergeCell ref="AE3:AE5"/>
    <mergeCell ref="AF3:AF5"/>
    <mergeCell ref="AG3:AG5"/>
    <mergeCell ref="AH3:AH5"/>
    <mergeCell ref="X3:Z4"/>
    <mergeCell ref="AC3:AD4"/>
    <mergeCell ref="J2:W2"/>
    <mergeCell ref="F2:I2"/>
    <mergeCell ref="B2:B5"/>
    <mergeCell ref="C2:C5"/>
    <mergeCell ref="D2:D5"/>
    <mergeCell ref="N3:W3"/>
    <mergeCell ref="M3:M5"/>
    <mergeCell ref="J3:J5"/>
    <mergeCell ref="F3:G4"/>
    <mergeCell ref="H3:I4"/>
    <mergeCell ref="K3:L4"/>
    <mergeCell ref="N4:N5"/>
    <mergeCell ref="O4:O5"/>
    <mergeCell ref="P4:P5"/>
    <mergeCell ref="Q4:Q5"/>
    <mergeCell ref="R4:R5"/>
    <mergeCell ref="S4:S5"/>
  </mergeCells>
  <phoneticPr fontId="2" type="noConversion"/>
  <conditionalFormatting sqref="L6:L41">
    <cfRule type="expression" dxfId="212" priority="39">
      <formula>$L6&gt;"DigIN:0.2"</formula>
    </cfRule>
    <cfRule type="expression" dxfId="211" priority="40">
      <formula>$L6="DigIN:0.2"</formula>
    </cfRule>
    <cfRule type="expression" dxfId="210" priority="52">
      <formula>OR($L6="DigIN:0.2",$L6="")</formula>
    </cfRule>
  </conditionalFormatting>
  <conditionalFormatting sqref="M6:M41">
    <cfRule type="expression" dxfId="209" priority="37">
      <formula>$M6&gt;"DigIN:0.2"</formula>
    </cfRule>
    <cfRule type="expression" dxfId="208" priority="38">
      <formula>$L6="DigIN:0.2"</formula>
    </cfRule>
    <cfRule type="expression" dxfId="207" priority="51">
      <formula>OR($M6="DigIN:0.2",$M6="")</formula>
    </cfRule>
  </conditionalFormatting>
  <conditionalFormatting sqref="AA6:AA41">
    <cfRule type="expression" dxfId="206" priority="25">
      <formula>$AA6&gt;"DigIN:0.2"</formula>
    </cfRule>
    <cfRule type="expression" dxfId="205" priority="26">
      <formula>$AA6="DigIN:0.2"</formula>
    </cfRule>
    <cfRule type="expression" dxfId="204" priority="50">
      <formula>OR($AA6="DigIN:0.1",$AA6="")</formula>
    </cfRule>
  </conditionalFormatting>
  <conditionalFormatting sqref="U6:W41">
    <cfRule type="expression" dxfId="203" priority="49">
      <formula>U6:W6=""</formula>
    </cfRule>
  </conditionalFormatting>
  <conditionalFormatting sqref="X6:Z41">
    <cfRule type="expression" dxfId="202" priority="48">
      <formula>X6:Z6=""</formula>
    </cfRule>
  </conditionalFormatting>
  <conditionalFormatting sqref="AB6:AB41">
    <cfRule type="expression" dxfId="201" priority="23">
      <formula>$AB6&gt;"DigIN:0.2"</formula>
    </cfRule>
    <cfRule type="expression" dxfId="200" priority="24">
      <formula>$AB6="DigIN:0.2"</formula>
    </cfRule>
    <cfRule type="expression" dxfId="199" priority="47">
      <formula>OR($AB6="",$AB6="DigIN:0.2")</formula>
    </cfRule>
  </conditionalFormatting>
  <conditionalFormatting sqref="AC6:AC41">
    <cfRule type="expression" dxfId="198" priority="21">
      <formula>$AC6&gt;"DigIN:0.2"</formula>
    </cfRule>
    <cfRule type="expression" dxfId="197" priority="22">
      <formula>$AC6="DigIN:0.2"</formula>
    </cfRule>
    <cfRule type="expression" dxfId="196" priority="46">
      <formula>OR($AC6="",$AC6="DigIN:0.2")</formula>
    </cfRule>
  </conditionalFormatting>
  <conditionalFormatting sqref="AD6:AD41">
    <cfRule type="expression" dxfId="195" priority="19">
      <formula>$AD6&gt;"DigIN:0.2"</formula>
    </cfRule>
    <cfRule type="expression" dxfId="194" priority="20">
      <formula>$AD6="DigIN:0.2"</formula>
    </cfRule>
    <cfRule type="expression" dxfId="193" priority="45">
      <formula>OR($AD6="",$AD6="DigIN:0.1")</formula>
    </cfRule>
  </conditionalFormatting>
  <conditionalFormatting sqref="AE6:AE41">
    <cfRule type="expression" dxfId="192" priority="17">
      <formula>$AE6&gt;"DigIN:0.2"</formula>
    </cfRule>
    <cfRule type="expression" dxfId="191" priority="18">
      <formula>$AE6="DigIN:0.2"</formula>
    </cfRule>
    <cfRule type="expression" dxfId="190" priority="44">
      <formula>OR($AE6="",$AE6="DigIN:0.2")</formula>
    </cfRule>
  </conditionalFormatting>
  <conditionalFormatting sqref="AF6:AF41">
    <cfRule type="expression" dxfId="189" priority="15">
      <formula>$AF6&gt;"DigIN:0.2"</formula>
    </cfRule>
    <cfRule type="expression" dxfId="188" priority="16">
      <formula>$AF6="DigIN:0.2"</formula>
    </cfRule>
    <cfRule type="expression" dxfId="187" priority="43">
      <formula>OR($AF6="",$AF6="DigIN:0.1")</formula>
    </cfRule>
  </conditionalFormatting>
  <conditionalFormatting sqref="AG6:AG41">
    <cfRule type="expression" dxfId="186" priority="13">
      <formula>$AG6&gt;"DigIN:0.2"</formula>
    </cfRule>
    <cfRule type="expression" dxfId="185" priority="14">
      <formula>$AG6="DigIN:0.2"</formula>
    </cfRule>
    <cfRule type="expression" dxfId="184" priority="42">
      <formula>OR($AG6="",$AG6="DigIN:0.1")</formula>
    </cfRule>
  </conditionalFormatting>
  <conditionalFormatting sqref="AH6:AH41">
    <cfRule type="expression" dxfId="183" priority="11">
      <formula>$AH6&gt;"DigIN:0.2"</formula>
    </cfRule>
    <cfRule type="expression" dxfId="182" priority="12">
      <formula>$AH6="DigIN:0.2"</formula>
    </cfRule>
    <cfRule type="expression" dxfId="181" priority="41">
      <formula>OR($AH6="",$AH6="DigIN:0.1")</formula>
    </cfRule>
  </conditionalFormatting>
  <conditionalFormatting sqref="U6:U41">
    <cfRule type="expression" dxfId="180" priority="35">
      <formula>$U6&gt;"DigIN:0.2"</formula>
    </cfRule>
    <cfRule type="expression" dxfId="179" priority="36">
      <formula>$U6="DigIN:0.2"</formula>
    </cfRule>
  </conditionalFormatting>
  <conditionalFormatting sqref="V6:V41">
    <cfRule type="expression" dxfId="178" priority="33">
      <formula>$V6&gt;"DigIN:0.2"</formula>
    </cfRule>
    <cfRule type="expression" dxfId="177" priority="34">
      <formula>$V6="DigIN:0.2"</formula>
    </cfRule>
  </conditionalFormatting>
  <conditionalFormatting sqref="W6:W41">
    <cfRule type="expression" dxfId="176" priority="31">
      <formula>$W6&gt;"DigIN:0.2"</formula>
    </cfRule>
    <cfRule type="expression" dxfId="175" priority="32">
      <formula>$W6="DigIN:0.2"</formula>
    </cfRule>
  </conditionalFormatting>
  <conditionalFormatting sqref="Y6:Y41">
    <cfRule type="expression" dxfId="174" priority="29">
      <formula>$Y6&gt;"DigIN:0.2"</formula>
    </cfRule>
    <cfRule type="expression" dxfId="173" priority="30">
      <formula>$Y6="DigIN:0.2"</formula>
    </cfRule>
  </conditionalFormatting>
  <conditionalFormatting sqref="Z6:Z41">
    <cfRule type="expression" dxfId="172" priority="27">
      <formula>$Z6 &gt; "DigIN:0.2"</formula>
    </cfRule>
    <cfRule type="expression" dxfId="171" priority="28">
      <formula>$Z6="DigIN:0.2"</formula>
    </cfRule>
  </conditionalFormatting>
  <conditionalFormatting sqref="F6:F41">
    <cfRule type="expression" dxfId="170" priority="10">
      <formula>$F6&lt;=0</formula>
    </cfRule>
  </conditionalFormatting>
  <conditionalFormatting sqref="G6:G41">
    <cfRule type="expression" dxfId="169" priority="8">
      <formula>$G6=60</formula>
    </cfRule>
    <cfRule type="expression" dxfId="168" priority="9">
      <formula>$G6=0</formula>
    </cfRule>
  </conditionalFormatting>
  <conditionalFormatting sqref="H6:H41">
    <cfRule type="expression" dxfId="167" priority="7">
      <formula>$H6=""</formula>
    </cfRule>
  </conditionalFormatting>
  <conditionalFormatting sqref="I6:I41">
    <cfRule type="expression" dxfId="166" priority="6">
      <formula>$I6=""</formula>
    </cfRule>
  </conditionalFormatting>
  <conditionalFormatting sqref="J6:J41">
    <cfRule type="expression" dxfId="165" priority="3">
      <formula>$J6="14 / AI1/AI2 Sel"</formula>
    </cfRule>
    <cfRule type="expression" dxfId="164" priority="4">
      <formula>$J6="1 / AI2"</formula>
    </cfRule>
    <cfRule type="expression" dxfId="163" priority="5">
      <formula>$J6=0</formula>
    </cfRule>
  </conditionalFormatting>
  <conditionalFormatting sqref="K6:K41">
    <cfRule type="expression" dxfId="162" priority="2">
      <formula>$K6=""</formula>
    </cfRule>
  </conditionalFormatting>
  <dataValidations disablePrompts="1" count="1">
    <dataValidation type="list" allowBlank="1" showInputMessage="1" showErrorMessage="1" sqref="J6:J41">
      <formula1>"0 / AI1, 1 / AI2, 14 / AI1/AI2 Sel"</formula1>
    </dataValidation>
  </dataValidations>
  <pageMargins left="0.7" right="0.7" top="0.75" bottom="0.75" header="0.3" footer="0.3"/>
  <pageSetup paperSize="9" orientation="portrait" horizontalDpi="4294967293" verticalDpi="0" r:id="rId1"/>
  <ignoredErrors>
    <ignoredError sqref="D7:D41" unlockedFormula="1"/>
  </ignoredError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DF98DEC6-012D-475E-90C4-A1BAAE25577E}">
            <xm:f>'1_Drive및Motor정보'!$J6=0</xm:f>
            <x14:dxf>
              <font>
                <color theme="1" tint="0.499984740745262"/>
              </font>
              <fill>
                <patternFill>
                  <bgColor theme="0" tint="-0.14996795556505021"/>
                </patternFill>
              </fill>
            </x14:dxf>
          </x14:cfRule>
          <xm:sqref>C6:AH41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PosDrive정보!$M$25:$M$32</xm:f>
          </x14:formula1>
          <xm:sqref>X6:X41</xm:sqref>
        </x14:dataValidation>
        <x14:dataValidation type="list" allowBlank="1" showInputMessage="1" showErrorMessage="1">
          <x14:formula1>
            <xm:f>PosDrive정보!$M$36:$M$61</xm:f>
          </x14:formula1>
          <xm:sqref>Y6:AH41 U6:W41 L6:M41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AE41"/>
  <sheetViews>
    <sheetView zoomScale="60" zoomScaleNormal="6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AE32" sqref="AE32"/>
    </sheetView>
  </sheetViews>
  <sheetFormatPr defaultRowHeight="17.399999999999999" x14ac:dyDescent="0.4"/>
  <cols>
    <col min="1" max="1" width="2.296875" customWidth="1"/>
    <col min="2" max="2" width="3.8984375" bestFit="1" customWidth="1"/>
    <col min="3" max="3" width="10.3984375" customWidth="1"/>
    <col min="4" max="4" width="20.69921875" customWidth="1"/>
    <col min="5" max="5" width="1.8984375" customWidth="1"/>
    <col min="6" max="9" width="11.69921875" customWidth="1"/>
    <col min="10" max="10" width="13.69921875" bestFit="1" customWidth="1"/>
    <col min="11" max="11" width="12.3984375" bestFit="1" customWidth="1"/>
    <col min="12" max="12" width="5.5" bestFit="1" customWidth="1"/>
    <col min="13" max="13" width="6.69921875" bestFit="1" customWidth="1"/>
    <col min="14" max="16" width="6.09765625" bestFit="1" customWidth="1"/>
    <col min="17" max="17" width="8.69921875" customWidth="1"/>
    <col min="18" max="18" width="8.3984375" bestFit="1" customWidth="1"/>
    <col min="19" max="19" width="12.3984375" bestFit="1" customWidth="1"/>
    <col min="20" max="21" width="6.09765625" bestFit="1" customWidth="1"/>
    <col min="22" max="22" width="8.09765625" customWidth="1"/>
    <col min="23" max="23" width="17.59765625" bestFit="1" customWidth="1"/>
    <col min="24" max="24" width="10.19921875" bestFit="1" customWidth="1"/>
    <col min="25" max="26" width="6.69921875" customWidth="1"/>
    <col min="27" max="27" width="9.69921875" customWidth="1"/>
    <col min="28" max="28" width="10" bestFit="1" customWidth="1"/>
    <col min="29" max="29" width="10.69921875" customWidth="1"/>
    <col min="30" max="30" width="17.69921875" bestFit="1" customWidth="1"/>
  </cols>
  <sheetData>
    <row r="1" spans="2:31" ht="21.6" thickBot="1" x14ac:dyDescent="0.45">
      <c r="C1" s="13" t="s">
        <v>2262</v>
      </c>
      <c r="D1" s="13"/>
      <c r="H1" s="713">
        <v>3</v>
      </c>
      <c r="I1" s="713">
        <v>4</v>
      </c>
      <c r="J1" s="713">
        <v>5</v>
      </c>
      <c r="K1" s="713">
        <v>6</v>
      </c>
      <c r="L1" s="713">
        <v>7</v>
      </c>
      <c r="M1" s="713">
        <v>8</v>
      </c>
      <c r="N1" s="713">
        <v>9</v>
      </c>
      <c r="O1" s="713">
        <v>10</v>
      </c>
      <c r="P1" s="713">
        <v>11</v>
      </c>
      <c r="Q1" s="713">
        <v>12</v>
      </c>
      <c r="R1" s="713">
        <v>13</v>
      </c>
      <c r="S1" s="713">
        <v>14</v>
      </c>
      <c r="T1" s="713">
        <v>15</v>
      </c>
      <c r="U1" s="713">
        <v>16</v>
      </c>
      <c r="V1" s="713">
        <v>17</v>
      </c>
      <c r="W1" s="713">
        <v>18</v>
      </c>
      <c r="X1" s="713">
        <v>19</v>
      </c>
      <c r="Y1" s="713">
        <v>20</v>
      </c>
      <c r="Z1" s="713">
        <v>21</v>
      </c>
      <c r="AA1" s="713">
        <v>22</v>
      </c>
      <c r="AB1" s="713">
        <v>23</v>
      </c>
      <c r="AC1" s="713">
        <v>24</v>
      </c>
      <c r="AD1" s="713">
        <v>25</v>
      </c>
    </row>
    <row r="2" spans="2:31" ht="21" x14ac:dyDescent="0.4">
      <c r="B2" s="920" t="s">
        <v>1950</v>
      </c>
      <c r="C2" s="923" t="s">
        <v>1953</v>
      </c>
      <c r="D2" s="926" t="s">
        <v>2196</v>
      </c>
      <c r="F2" s="863" t="s">
        <v>2266</v>
      </c>
      <c r="G2" s="951"/>
      <c r="H2" s="951"/>
      <c r="I2" s="951"/>
      <c r="J2" s="907" t="s">
        <v>2788</v>
      </c>
      <c r="K2" s="907" t="s">
        <v>2789</v>
      </c>
      <c r="L2" s="955" t="s">
        <v>2786</v>
      </c>
      <c r="M2" s="877"/>
      <c r="N2" s="877"/>
      <c r="O2" s="877"/>
      <c r="P2" s="912"/>
      <c r="Q2" s="968" t="s">
        <v>2787</v>
      </c>
      <c r="R2" s="969"/>
      <c r="S2" s="956" t="s">
        <v>2408</v>
      </c>
      <c r="T2" s="957" t="s">
        <v>2419</v>
      </c>
      <c r="U2" s="958"/>
      <c r="V2" s="959"/>
      <c r="W2" s="712" t="s">
        <v>2433</v>
      </c>
      <c r="X2" s="602"/>
      <c r="Y2" s="602"/>
      <c r="Z2" s="602"/>
      <c r="AA2" s="602"/>
      <c r="AB2" s="602"/>
      <c r="AC2" s="602"/>
      <c r="AD2" s="604"/>
    </row>
    <row r="3" spans="2:31" x14ac:dyDescent="0.4">
      <c r="B3" s="921"/>
      <c r="C3" s="924"/>
      <c r="D3" s="927"/>
      <c r="F3" s="950" t="s">
        <v>2267</v>
      </c>
      <c r="G3" s="947" t="s">
        <v>2291</v>
      </c>
      <c r="H3" s="947" t="s">
        <v>2292</v>
      </c>
      <c r="I3" s="950" t="s">
        <v>2293</v>
      </c>
      <c r="J3" s="834"/>
      <c r="K3" s="834"/>
      <c r="L3" s="870" t="s">
        <v>2312</v>
      </c>
      <c r="M3" s="965" t="s">
        <v>2316</v>
      </c>
      <c r="N3" s="965" t="s">
        <v>2409</v>
      </c>
      <c r="O3" s="965" t="s">
        <v>2410</v>
      </c>
      <c r="P3" s="874" t="s">
        <v>2317</v>
      </c>
      <c r="Q3" s="970"/>
      <c r="R3" s="971"/>
      <c r="S3" s="948"/>
      <c r="T3" s="829" t="s">
        <v>2420</v>
      </c>
      <c r="U3" s="960" t="s">
        <v>2417</v>
      </c>
      <c r="V3" s="874" t="s">
        <v>2421</v>
      </c>
      <c r="W3" s="932" t="s">
        <v>2428</v>
      </c>
      <c r="X3" s="932" t="s">
        <v>2432</v>
      </c>
      <c r="Y3" s="972" t="s">
        <v>2453</v>
      </c>
      <c r="Z3" s="973"/>
      <c r="AA3" s="972" t="s">
        <v>2456</v>
      </c>
      <c r="AB3" s="973"/>
      <c r="AC3" s="911" t="s">
        <v>2462</v>
      </c>
      <c r="AD3" s="911" t="s">
        <v>2470</v>
      </c>
      <c r="AE3" s="953"/>
    </row>
    <row r="4" spans="2:31" x14ac:dyDescent="0.4">
      <c r="B4" s="921"/>
      <c r="C4" s="924"/>
      <c r="D4" s="928"/>
      <c r="F4" s="948"/>
      <c r="G4" s="948"/>
      <c r="H4" s="948"/>
      <c r="I4" s="948"/>
      <c r="J4" s="834"/>
      <c r="K4" s="834"/>
      <c r="L4" s="852"/>
      <c r="M4" s="966"/>
      <c r="N4" s="966"/>
      <c r="O4" s="966"/>
      <c r="P4" s="967"/>
      <c r="Q4" s="847"/>
      <c r="R4" s="848"/>
      <c r="S4" s="948"/>
      <c r="T4" s="829"/>
      <c r="U4" s="961"/>
      <c r="V4" s="963"/>
      <c r="W4" s="834"/>
      <c r="X4" s="834"/>
      <c r="Y4" s="935"/>
      <c r="Z4" s="936"/>
      <c r="AA4" s="935"/>
      <c r="AB4" s="936"/>
      <c r="AC4" s="908"/>
      <c r="AD4" s="908"/>
      <c r="AE4" s="953"/>
    </row>
    <row r="5" spans="2:31" ht="18" thickBot="1" x14ac:dyDescent="0.45">
      <c r="B5" s="922"/>
      <c r="C5" s="925"/>
      <c r="D5" s="928"/>
      <c r="F5" s="949"/>
      <c r="G5" s="949"/>
      <c r="H5" s="949"/>
      <c r="I5" s="949"/>
      <c r="J5" s="835"/>
      <c r="K5" s="835"/>
      <c r="L5" s="954"/>
      <c r="M5" s="272" t="s">
        <v>2313</v>
      </c>
      <c r="N5" s="535" t="s">
        <v>2314</v>
      </c>
      <c r="O5" s="535" t="s">
        <v>2315</v>
      </c>
      <c r="P5" s="531" t="s">
        <v>2314</v>
      </c>
      <c r="Q5" s="534" t="s">
        <v>2312</v>
      </c>
      <c r="R5" s="529" t="s">
        <v>2311</v>
      </c>
      <c r="S5" s="949"/>
      <c r="T5" s="598" t="s">
        <v>2418</v>
      </c>
      <c r="U5" s="962"/>
      <c r="V5" s="964"/>
      <c r="W5" s="835"/>
      <c r="X5" s="835"/>
      <c r="Y5" s="423" t="s">
        <v>2452</v>
      </c>
      <c r="Z5" s="424" t="s">
        <v>2454</v>
      </c>
      <c r="AA5" s="423" t="s">
        <v>2458</v>
      </c>
      <c r="AB5" s="424" t="s">
        <v>2457</v>
      </c>
      <c r="AC5" s="940"/>
      <c r="AD5" s="952"/>
      <c r="AE5" s="953"/>
    </row>
    <row r="6" spans="2:31" ht="18" thickBot="1" x14ac:dyDescent="0.45">
      <c r="B6" s="236"/>
      <c r="C6" s="708" t="str">
        <f>'1_Drive및Motor정보'!C6</f>
        <v>INV001</v>
      </c>
      <c r="D6" s="237" t="str">
        <f>'1_Drive및Motor정보'!D6</f>
        <v>INVERTER #1</v>
      </c>
      <c r="F6" s="8" t="s">
        <v>261</v>
      </c>
      <c r="G6" s="12" t="s">
        <v>264</v>
      </c>
      <c r="H6" s="12" t="s">
        <v>267</v>
      </c>
      <c r="I6" s="12" t="s">
        <v>230</v>
      </c>
      <c r="J6" s="198" t="s">
        <v>408</v>
      </c>
      <c r="K6" s="198" t="s">
        <v>411</v>
      </c>
      <c r="L6" s="10"/>
      <c r="M6" s="262">
        <v>0.7</v>
      </c>
      <c r="N6" s="267">
        <v>1</v>
      </c>
      <c r="O6" s="267">
        <v>1.5</v>
      </c>
      <c r="P6" s="267">
        <v>0</v>
      </c>
      <c r="Q6" s="10" t="s">
        <v>422</v>
      </c>
      <c r="R6" s="249">
        <v>1</v>
      </c>
      <c r="S6" s="273" t="s">
        <v>435</v>
      </c>
      <c r="T6" s="425">
        <v>440</v>
      </c>
      <c r="U6" s="440">
        <v>1.1499999999999999</v>
      </c>
      <c r="V6" s="434">
        <f>MIN( INT(IF($T6=0,'1_Drive및Motor정보'!$H6,$T6)*1.35*$U6), IF('1_Drive및Motor정보'!$H6=240,382, IF('1_Drive및Motor정보'!$H6=500,797, 1099) ) )</f>
        <v>683</v>
      </c>
      <c r="W6" s="273" t="s">
        <v>1268</v>
      </c>
      <c r="X6" s="404">
        <v>4</v>
      </c>
      <c r="Y6" s="464">
        <v>-60</v>
      </c>
      <c r="Z6" s="465">
        <v>60</v>
      </c>
      <c r="AA6" s="478">
        <v>200</v>
      </c>
      <c r="AB6" s="404">
        <v>200</v>
      </c>
      <c r="AC6" s="273" t="s">
        <v>2742</v>
      </c>
      <c r="AD6" s="490" t="s">
        <v>1280</v>
      </c>
    </row>
    <row r="7" spans="2:31" x14ac:dyDescent="0.4">
      <c r="B7" s="238">
        <v>1</v>
      </c>
      <c r="C7" s="709" t="str">
        <f>'1_Drive및Motor정보'!C7</f>
        <v>INV001</v>
      </c>
      <c r="D7" s="239" t="str">
        <f>'1_Drive및Motor정보'!D7</f>
        <v>SCR ID FAN_M</v>
      </c>
      <c r="F7" s="599" t="s">
        <v>264</v>
      </c>
      <c r="G7" s="187" t="s">
        <v>267</v>
      </c>
      <c r="H7" s="187" t="s">
        <v>261</v>
      </c>
      <c r="I7" s="187" t="s">
        <v>230</v>
      </c>
      <c r="J7" s="260" t="s">
        <v>408</v>
      </c>
      <c r="K7" s="260" t="s">
        <v>411</v>
      </c>
      <c r="L7" s="185"/>
      <c r="M7" s="263">
        <v>0.5</v>
      </c>
      <c r="N7" s="268">
        <v>0</v>
      </c>
      <c r="O7" s="268">
        <v>0.5</v>
      </c>
      <c r="P7" s="268">
        <v>0</v>
      </c>
      <c r="Q7" s="185" t="s">
        <v>422</v>
      </c>
      <c r="R7" s="530">
        <v>1</v>
      </c>
      <c r="S7" s="274" t="s">
        <v>435</v>
      </c>
      <c r="T7" s="426">
        <v>440</v>
      </c>
      <c r="U7" s="441">
        <v>1.1499999999999999</v>
      </c>
      <c r="V7" s="435">
        <f>MIN( INT(IF($T7=0,'1_Drive및Motor정보'!$H7,$T7)*1.35*$U7), IF('1_Drive및Motor정보'!$H7=240,382, IF('1_Drive및Motor정보'!$H7=500,797, 1099) ) )</f>
        <v>683</v>
      </c>
      <c r="W7" s="274" t="s">
        <v>1268</v>
      </c>
      <c r="X7" s="453">
        <v>4</v>
      </c>
      <c r="Y7" s="466">
        <v>0</v>
      </c>
      <c r="Z7" s="467">
        <v>60</v>
      </c>
      <c r="AA7" s="479">
        <v>200</v>
      </c>
      <c r="AB7" s="453">
        <v>200</v>
      </c>
      <c r="AC7" s="274" t="s">
        <v>1278</v>
      </c>
      <c r="AD7" s="491" t="s">
        <v>2750</v>
      </c>
    </row>
    <row r="8" spans="2:31" x14ac:dyDescent="0.4">
      <c r="B8" s="240">
        <v>2</v>
      </c>
      <c r="C8" s="710" t="str">
        <f>'1_Drive및Motor정보'!C8</f>
        <v>INV002</v>
      </c>
      <c r="D8" s="241" t="str">
        <f>'1_Drive및Motor정보'!D8</f>
        <v>SCR ID FAN_S</v>
      </c>
      <c r="F8" s="160" t="s">
        <v>264</v>
      </c>
      <c r="G8" s="176" t="s">
        <v>267</v>
      </c>
      <c r="H8" s="176" t="s">
        <v>261</v>
      </c>
      <c r="I8" s="176" t="s">
        <v>230</v>
      </c>
      <c r="J8" s="200" t="s">
        <v>408</v>
      </c>
      <c r="K8" s="200" t="s">
        <v>411</v>
      </c>
      <c r="L8" s="167"/>
      <c r="M8" s="264">
        <v>0.5</v>
      </c>
      <c r="N8" s="269">
        <v>0</v>
      </c>
      <c r="O8" s="269">
        <v>0.5</v>
      </c>
      <c r="P8" s="269">
        <v>0</v>
      </c>
      <c r="Q8" s="167" t="s">
        <v>422</v>
      </c>
      <c r="R8" s="250">
        <v>1</v>
      </c>
      <c r="S8" s="275" t="s">
        <v>435</v>
      </c>
      <c r="T8" s="427">
        <v>440</v>
      </c>
      <c r="U8" s="442">
        <v>1.1499999999999999</v>
      </c>
      <c r="V8" s="436">
        <f>MIN( INT(IF($T8=0,'1_Drive및Motor정보'!$H8,$T8)*1.35*$U8), IF('1_Drive및Motor정보'!$H8=240,382, IF('1_Drive및Motor정보'!$H8=500,797, 1099) ) )</f>
        <v>683</v>
      </c>
      <c r="W8" s="275" t="s">
        <v>1268</v>
      </c>
      <c r="X8" s="454">
        <v>4</v>
      </c>
      <c r="Y8" s="468">
        <v>0</v>
      </c>
      <c r="Z8" s="469">
        <v>60</v>
      </c>
      <c r="AA8" s="480">
        <v>200</v>
      </c>
      <c r="AB8" s="454">
        <v>200</v>
      </c>
      <c r="AC8" s="275" t="s">
        <v>1278</v>
      </c>
      <c r="AD8" s="492" t="s">
        <v>2750</v>
      </c>
    </row>
    <row r="9" spans="2:31" x14ac:dyDescent="0.4">
      <c r="B9" s="240">
        <v>3</v>
      </c>
      <c r="C9" s="710">
        <f>'1_Drive및Motor정보'!C9</f>
        <v>0</v>
      </c>
      <c r="D9" s="241">
        <f>'1_Drive및Motor정보'!D9</f>
        <v>0</v>
      </c>
      <c r="F9" s="600" t="s">
        <v>261</v>
      </c>
      <c r="G9" s="188" t="s">
        <v>264</v>
      </c>
      <c r="H9" s="188" t="s">
        <v>267</v>
      </c>
      <c r="I9" s="188" t="s">
        <v>230</v>
      </c>
      <c r="J9" s="201" t="s">
        <v>408</v>
      </c>
      <c r="K9" s="201" t="s">
        <v>411</v>
      </c>
      <c r="L9" s="120"/>
      <c r="M9" s="265">
        <v>0.5</v>
      </c>
      <c r="N9" s="270">
        <v>1</v>
      </c>
      <c r="O9" s="270">
        <v>1.5</v>
      </c>
      <c r="P9" s="270">
        <v>0</v>
      </c>
      <c r="Q9" s="120" t="s">
        <v>422</v>
      </c>
      <c r="R9" s="251">
        <v>1</v>
      </c>
      <c r="S9" s="276" t="s">
        <v>435</v>
      </c>
      <c r="T9" s="428">
        <v>440</v>
      </c>
      <c r="U9" s="442">
        <v>1.1499999999999999</v>
      </c>
      <c r="V9" s="436">
        <f>MIN( INT(IF($T9=0,'1_Drive및Motor정보'!$H9,$T9)*1.35*$U9), IF('1_Drive및Motor정보'!$H9=240,382, IF('1_Drive및Motor정보'!$H9=500,797, 1099) ) )</f>
        <v>683</v>
      </c>
      <c r="W9" s="276" t="s">
        <v>1268</v>
      </c>
      <c r="X9" s="455">
        <v>4</v>
      </c>
      <c r="Y9" s="470">
        <v>-60</v>
      </c>
      <c r="Z9" s="471">
        <v>60</v>
      </c>
      <c r="AA9" s="481">
        <v>200</v>
      </c>
      <c r="AB9" s="455">
        <v>200</v>
      </c>
      <c r="AC9" s="276" t="s">
        <v>1278</v>
      </c>
      <c r="AD9" s="493" t="s">
        <v>1280</v>
      </c>
    </row>
    <row r="10" spans="2:31" x14ac:dyDescent="0.4">
      <c r="B10" s="240">
        <v>4</v>
      </c>
      <c r="C10" s="710">
        <f>'1_Drive및Motor정보'!C10</f>
        <v>0</v>
      </c>
      <c r="D10" s="241">
        <f>'1_Drive및Motor정보'!D10</f>
        <v>0</v>
      </c>
      <c r="F10" s="160" t="s">
        <v>261</v>
      </c>
      <c r="G10" s="176" t="s">
        <v>264</v>
      </c>
      <c r="H10" s="176" t="s">
        <v>267</v>
      </c>
      <c r="I10" s="176" t="s">
        <v>230</v>
      </c>
      <c r="J10" s="200" t="s">
        <v>408</v>
      </c>
      <c r="K10" s="200" t="s">
        <v>411</v>
      </c>
      <c r="L10" s="167"/>
      <c r="M10" s="264">
        <v>0.5</v>
      </c>
      <c r="N10" s="269">
        <v>1</v>
      </c>
      <c r="O10" s="269">
        <v>1.5</v>
      </c>
      <c r="P10" s="269">
        <v>0</v>
      </c>
      <c r="Q10" s="167" t="s">
        <v>422</v>
      </c>
      <c r="R10" s="250">
        <v>1</v>
      </c>
      <c r="S10" s="275" t="s">
        <v>435</v>
      </c>
      <c r="T10" s="427">
        <v>440</v>
      </c>
      <c r="U10" s="442">
        <v>1.1499999999999999</v>
      </c>
      <c r="V10" s="436">
        <f>MIN( INT(IF($T10=0,'1_Drive및Motor정보'!$H10,$T10)*1.35*$U10), IF('1_Drive및Motor정보'!$H10=240,382, IF('1_Drive및Motor정보'!$H10=500,797, 1099) ) )</f>
        <v>683</v>
      </c>
      <c r="W10" s="275" t="s">
        <v>1268</v>
      </c>
      <c r="X10" s="454">
        <v>4</v>
      </c>
      <c r="Y10" s="468">
        <v>-60</v>
      </c>
      <c r="Z10" s="469">
        <v>60</v>
      </c>
      <c r="AA10" s="480">
        <v>200</v>
      </c>
      <c r="AB10" s="454">
        <v>200</v>
      </c>
      <c r="AC10" s="275" t="s">
        <v>1278</v>
      </c>
      <c r="AD10" s="492" t="s">
        <v>1280</v>
      </c>
    </row>
    <row r="11" spans="2:31" x14ac:dyDescent="0.4">
      <c r="B11" s="240">
        <v>5</v>
      </c>
      <c r="C11" s="710">
        <f>'1_Drive및Motor정보'!C11</f>
        <v>0</v>
      </c>
      <c r="D11" s="241">
        <f>'1_Drive및Motor정보'!D11</f>
        <v>0</v>
      </c>
      <c r="F11" s="600" t="s">
        <v>261</v>
      </c>
      <c r="G11" s="188" t="s">
        <v>264</v>
      </c>
      <c r="H11" s="188" t="s">
        <v>267</v>
      </c>
      <c r="I11" s="188" t="s">
        <v>230</v>
      </c>
      <c r="J11" s="201" t="s">
        <v>408</v>
      </c>
      <c r="K11" s="201" t="s">
        <v>411</v>
      </c>
      <c r="L11" s="120"/>
      <c r="M11" s="265">
        <v>0.5</v>
      </c>
      <c r="N11" s="270">
        <v>1</v>
      </c>
      <c r="O11" s="270">
        <v>1.5</v>
      </c>
      <c r="P11" s="270">
        <v>0</v>
      </c>
      <c r="Q11" s="120" t="s">
        <v>422</v>
      </c>
      <c r="R11" s="251">
        <v>1</v>
      </c>
      <c r="S11" s="276" t="s">
        <v>435</v>
      </c>
      <c r="T11" s="428">
        <v>440</v>
      </c>
      <c r="U11" s="442">
        <v>1.1499999999999999</v>
      </c>
      <c r="V11" s="436">
        <f>MIN( INT(IF($T11=0,'1_Drive및Motor정보'!$H11,$T11)*1.35*$U11), IF('1_Drive및Motor정보'!$H11=240,382, IF('1_Drive및Motor정보'!$H11=500,797, 1099) ) )</f>
        <v>683</v>
      </c>
      <c r="W11" s="276" t="s">
        <v>1268</v>
      </c>
      <c r="X11" s="455">
        <v>4</v>
      </c>
      <c r="Y11" s="470">
        <v>-60</v>
      </c>
      <c r="Z11" s="471">
        <v>60</v>
      </c>
      <c r="AA11" s="481">
        <v>200</v>
      </c>
      <c r="AB11" s="455">
        <v>200</v>
      </c>
      <c r="AC11" s="276" t="s">
        <v>1278</v>
      </c>
      <c r="AD11" s="493" t="s">
        <v>1280</v>
      </c>
    </row>
    <row r="12" spans="2:31" x14ac:dyDescent="0.4">
      <c r="B12" s="240">
        <v>6</v>
      </c>
      <c r="C12" s="710">
        <f>'1_Drive및Motor정보'!C12</f>
        <v>0</v>
      </c>
      <c r="D12" s="241">
        <f>'1_Drive및Motor정보'!D12</f>
        <v>0</v>
      </c>
      <c r="F12" s="160" t="s">
        <v>261</v>
      </c>
      <c r="G12" s="176" t="s">
        <v>264</v>
      </c>
      <c r="H12" s="176" t="s">
        <v>267</v>
      </c>
      <c r="I12" s="176" t="s">
        <v>230</v>
      </c>
      <c r="J12" s="200" t="s">
        <v>408</v>
      </c>
      <c r="K12" s="200" t="s">
        <v>411</v>
      </c>
      <c r="L12" s="167"/>
      <c r="M12" s="264">
        <v>0.5</v>
      </c>
      <c r="N12" s="269">
        <v>1</v>
      </c>
      <c r="O12" s="269">
        <v>1.5</v>
      </c>
      <c r="P12" s="269">
        <v>0</v>
      </c>
      <c r="Q12" s="167" t="s">
        <v>422</v>
      </c>
      <c r="R12" s="250">
        <v>1</v>
      </c>
      <c r="S12" s="275" t="s">
        <v>435</v>
      </c>
      <c r="T12" s="427">
        <v>440</v>
      </c>
      <c r="U12" s="442">
        <v>1.1499999999999999</v>
      </c>
      <c r="V12" s="436">
        <f>MIN( INT(IF($T12=0,'1_Drive및Motor정보'!$H12,$T12)*1.35*$U12), IF('1_Drive및Motor정보'!$H12=240,382, IF('1_Drive및Motor정보'!$H12=500,797, 1099) ) )</f>
        <v>683</v>
      </c>
      <c r="W12" s="275" t="s">
        <v>1268</v>
      </c>
      <c r="X12" s="454">
        <v>4</v>
      </c>
      <c r="Y12" s="468">
        <v>-60</v>
      </c>
      <c r="Z12" s="469">
        <v>60</v>
      </c>
      <c r="AA12" s="480">
        <v>200</v>
      </c>
      <c r="AB12" s="454">
        <v>200</v>
      </c>
      <c r="AC12" s="275" t="s">
        <v>1278</v>
      </c>
      <c r="AD12" s="492" t="s">
        <v>1280</v>
      </c>
    </row>
    <row r="13" spans="2:31" x14ac:dyDescent="0.4">
      <c r="B13" s="240">
        <v>7</v>
      </c>
      <c r="C13" s="710">
        <f>'1_Drive및Motor정보'!C13</f>
        <v>0</v>
      </c>
      <c r="D13" s="241">
        <f>'1_Drive및Motor정보'!D13</f>
        <v>0</v>
      </c>
      <c r="F13" s="600" t="s">
        <v>261</v>
      </c>
      <c r="G13" s="188" t="s">
        <v>264</v>
      </c>
      <c r="H13" s="188" t="s">
        <v>267</v>
      </c>
      <c r="I13" s="188" t="s">
        <v>230</v>
      </c>
      <c r="J13" s="201" t="s">
        <v>408</v>
      </c>
      <c r="K13" s="201" t="s">
        <v>411</v>
      </c>
      <c r="L13" s="120"/>
      <c r="M13" s="265">
        <v>0.5</v>
      </c>
      <c r="N13" s="270">
        <v>1</v>
      </c>
      <c r="O13" s="270">
        <v>1.5</v>
      </c>
      <c r="P13" s="270">
        <v>0</v>
      </c>
      <c r="Q13" s="120" t="s">
        <v>422</v>
      </c>
      <c r="R13" s="251">
        <v>1</v>
      </c>
      <c r="S13" s="276" t="s">
        <v>435</v>
      </c>
      <c r="T13" s="428">
        <v>440</v>
      </c>
      <c r="U13" s="442">
        <v>1.1499999999999999</v>
      </c>
      <c r="V13" s="436">
        <f>MIN( INT(IF($T13=0,'1_Drive및Motor정보'!$H13,$T13)*1.35*$U13), IF('1_Drive및Motor정보'!$H13=240,382, IF('1_Drive및Motor정보'!$H13=500,797, 1099) ) )</f>
        <v>683</v>
      </c>
      <c r="W13" s="276" t="s">
        <v>1268</v>
      </c>
      <c r="X13" s="455">
        <v>4</v>
      </c>
      <c r="Y13" s="470">
        <v>-60</v>
      </c>
      <c r="Z13" s="471">
        <v>60</v>
      </c>
      <c r="AA13" s="481">
        <v>200</v>
      </c>
      <c r="AB13" s="455">
        <v>200</v>
      </c>
      <c r="AC13" s="276" t="s">
        <v>1278</v>
      </c>
      <c r="AD13" s="493" t="s">
        <v>1280</v>
      </c>
    </row>
    <row r="14" spans="2:31" x14ac:dyDescent="0.4">
      <c r="B14" s="240">
        <v>8</v>
      </c>
      <c r="C14" s="710">
        <f>'1_Drive및Motor정보'!C14</f>
        <v>0</v>
      </c>
      <c r="D14" s="241">
        <f>'1_Drive및Motor정보'!D14</f>
        <v>0</v>
      </c>
      <c r="F14" s="160" t="s">
        <v>261</v>
      </c>
      <c r="G14" s="176" t="s">
        <v>264</v>
      </c>
      <c r="H14" s="176" t="s">
        <v>267</v>
      </c>
      <c r="I14" s="176" t="s">
        <v>230</v>
      </c>
      <c r="J14" s="200" t="s">
        <v>408</v>
      </c>
      <c r="K14" s="200" t="s">
        <v>411</v>
      </c>
      <c r="L14" s="167"/>
      <c r="M14" s="264">
        <v>0.5</v>
      </c>
      <c r="N14" s="269">
        <v>1</v>
      </c>
      <c r="O14" s="269">
        <v>1.5</v>
      </c>
      <c r="P14" s="269">
        <v>0</v>
      </c>
      <c r="Q14" s="167" t="s">
        <v>422</v>
      </c>
      <c r="R14" s="250">
        <v>1</v>
      </c>
      <c r="S14" s="275" t="s">
        <v>435</v>
      </c>
      <c r="T14" s="427">
        <v>440</v>
      </c>
      <c r="U14" s="442">
        <v>1.1499999999999999</v>
      </c>
      <c r="V14" s="436">
        <f>MIN( INT(IF($T14=0,'1_Drive및Motor정보'!$H14,$T14)*1.35*$U14), IF('1_Drive및Motor정보'!$H14=240,382, IF('1_Drive및Motor정보'!$H14=500,797, 1099) ) )</f>
        <v>683</v>
      </c>
      <c r="W14" s="275" t="s">
        <v>1268</v>
      </c>
      <c r="X14" s="454">
        <v>4</v>
      </c>
      <c r="Y14" s="468">
        <v>-60</v>
      </c>
      <c r="Z14" s="469">
        <v>60</v>
      </c>
      <c r="AA14" s="480">
        <v>200</v>
      </c>
      <c r="AB14" s="454">
        <v>200</v>
      </c>
      <c r="AC14" s="275" t="s">
        <v>1278</v>
      </c>
      <c r="AD14" s="492" t="s">
        <v>1280</v>
      </c>
    </row>
    <row r="15" spans="2:31" x14ac:dyDescent="0.4">
      <c r="B15" s="240">
        <v>9</v>
      </c>
      <c r="C15" s="710">
        <f>'1_Drive및Motor정보'!C15</f>
        <v>0</v>
      </c>
      <c r="D15" s="241">
        <f>'1_Drive및Motor정보'!D15</f>
        <v>0</v>
      </c>
      <c r="F15" s="600" t="s">
        <v>261</v>
      </c>
      <c r="G15" s="188" t="s">
        <v>264</v>
      </c>
      <c r="H15" s="188" t="s">
        <v>267</v>
      </c>
      <c r="I15" s="188" t="s">
        <v>230</v>
      </c>
      <c r="J15" s="201" t="s">
        <v>408</v>
      </c>
      <c r="K15" s="201" t="s">
        <v>411</v>
      </c>
      <c r="L15" s="120"/>
      <c r="M15" s="265">
        <v>0.5</v>
      </c>
      <c r="N15" s="270">
        <v>1</v>
      </c>
      <c r="O15" s="270">
        <v>1.5</v>
      </c>
      <c r="P15" s="270">
        <v>0</v>
      </c>
      <c r="Q15" s="120" t="s">
        <v>422</v>
      </c>
      <c r="R15" s="251">
        <v>1</v>
      </c>
      <c r="S15" s="276" t="s">
        <v>435</v>
      </c>
      <c r="T15" s="428">
        <v>440</v>
      </c>
      <c r="U15" s="442">
        <v>1.1499999999999999</v>
      </c>
      <c r="V15" s="436">
        <f>MIN( INT(IF($T15=0,'1_Drive및Motor정보'!$H15,$T15)*1.35*$U15), IF('1_Drive및Motor정보'!$H15=240,382, IF('1_Drive및Motor정보'!$H15=500,797, 1099) ) )</f>
        <v>683</v>
      </c>
      <c r="W15" s="276" t="s">
        <v>1268</v>
      </c>
      <c r="X15" s="455">
        <v>4</v>
      </c>
      <c r="Y15" s="470">
        <v>-60</v>
      </c>
      <c r="Z15" s="471">
        <v>60</v>
      </c>
      <c r="AA15" s="481">
        <v>200</v>
      </c>
      <c r="AB15" s="455">
        <v>200</v>
      </c>
      <c r="AC15" s="276" t="s">
        <v>1278</v>
      </c>
      <c r="AD15" s="493" t="s">
        <v>1280</v>
      </c>
    </row>
    <row r="16" spans="2:31" x14ac:dyDescent="0.4">
      <c r="B16" s="240">
        <v>10</v>
      </c>
      <c r="C16" s="710">
        <f>'1_Drive및Motor정보'!C16</f>
        <v>0</v>
      </c>
      <c r="D16" s="241">
        <f>'1_Drive및Motor정보'!D16</f>
        <v>0</v>
      </c>
      <c r="F16" s="160" t="s">
        <v>261</v>
      </c>
      <c r="G16" s="176" t="s">
        <v>264</v>
      </c>
      <c r="H16" s="176" t="s">
        <v>267</v>
      </c>
      <c r="I16" s="176" t="s">
        <v>230</v>
      </c>
      <c r="J16" s="200" t="s">
        <v>408</v>
      </c>
      <c r="K16" s="200" t="s">
        <v>411</v>
      </c>
      <c r="L16" s="167"/>
      <c r="M16" s="264">
        <v>0.5</v>
      </c>
      <c r="N16" s="269">
        <v>1</v>
      </c>
      <c r="O16" s="269">
        <v>1.5</v>
      </c>
      <c r="P16" s="269">
        <v>0</v>
      </c>
      <c r="Q16" s="167" t="s">
        <v>422</v>
      </c>
      <c r="R16" s="250">
        <v>1</v>
      </c>
      <c r="S16" s="275" t="s">
        <v>435</v>
      </c>
      <c r="T16" s="427">
        <v>440</v>
      </c>
      <c r="U16" s="442">
        <v>1.1499999999999999</v>
      </c>
      <c r="V16" s="436">
        <f>MIN( INT(IF($T16=0,'1_Drive및Motor정보'!$H16,$T16)*1.35*$U16), IF('1_Drive및Motor정보'!$H16=240,382, IF('1_Drive및Motor정보'!$H16=500,797, 1099) ) )</f>
        <v>683</v>
      </c>
      <c r="W16" s="275" t="s">
        <v>1268</v>
      </c>
      <c r="X16" s="454">
        <v>4</v>
      </c>
      <c r="Y16" s="468">
        <v>-60</v>
      </c>
      <c r="Z16" s="469">
        <v>60</v>
      </c>
      <c r="AA16" s="480">
        <v>200</v>
      </c>
      <c r="AB16" s="454">
        <v>200</v>
      </c>
      <c r="AC16" s="275" t="s">
        <v>1278</v>
      </c>
      <c r="AD16" s="492" t="s">
        <v>1280</v>
      </c>
    </row>
    <row r="17" spans="2:30" x14ac:dyDescent="0.4">
      <c r="B17" s="240">
        <v>11</v>
      </c>
      <c r="C17" s="710">
        <f>'1_Drive및Motor정보'!C17</f>
        <v>0</v>
      </c>
      <c r="D17" s="241">
        <f>'1_Drive및Motor정보'!D17</f>
        <v>0</v>
      </c>
      <c r="F17" s="600" t="s">
        <v>261</v>
      </c>
      <c r="G17" s="188" t="s">
        <v>264</v>
      </c>
      <c r="H17" s="188" t="s">
        <v>267</v>
      </c>
      <c r="I17" s="188" t="s">
        <v>230</v>
      </c>
      <c r="J17" s="201" t="s">
        <v>408</v>
      </c>
      <c r="K17" s="201" t="s">
        <v>411</v>
      </c>
      <c r="L17" s="120"/>
      <c r="M17" s="265">
        <v>0.5</v>
      </c>
      <c r="N17" s="270">
        <v>1</v>
      </c>
      <c r="O17" s="270">
        <v>1.5</v>
      </c>
      <c r="P17" s="270">
        <v>0</v>
      </c>
      <c r="Q17" s="120" t="s">
        <v>422</v>
      </c>
      <c r="R17" s="251">
        <v>1</v>
      </c>
      <c r="S17" s="276" t="s">
        <v>435</v>
      </c>
      <c r="T17" s="428">
        <v>440</v>
      </c>
      <c r="U17" s="442">
        <v>1.1499999999999999</v>
      </c>
      <c r="V17" s="436">
        <f>MIN( INT(IF($T17=0,'1_Drive및Motor정보'!$H17,$T17)*1.35*$U17), IF('1_Drive및Motor정보'!$H17=240,382, IF('1_Drive및Motor정보'!$H17=500,797, 1099) ) )</f>
        <v>683</v>
      </c>
      <c r="W17" s="276" t="s">
        <v>1268</v>
      </c>
      <c r="X17" s="455">
        <v>4</v>
      </c>
      <c r="Y17" s="470">
        <v>-60</v>
      </c>
      <c r="Z17" s="471">
        <v>60</v>
      </c>
      <c r="AA17" s="481">
        <v>200</v>
      </c>
      <c r="AB17" s="455">
        <v>200</v>
      </c>
      <c r="AC17" s="276" t="s">
        <v>1278</v>
      </c>
      <c r="AD17" s="493" t="s">
        <v>1280</v>
      </c>
    </row>
    <row r="18" spans="2:30" x14ac:dyDescent="0.4">
      <c r="B18" s="240">
        <v>12</v>
      </c>
      <c r="C18" s="710">
        <f>'1_Drive및Motor정보'!C18</f>
        <v>0</v>
      </c>
      <c r="D18" s="241">
        <f>'1_Drive및Motor정보'!D18</f>
        <v>0</v>
      </c>
      <c r="F18" s="160" t="s">
        <v>261</v>
      </c>
      <c r="G18" s="176" t="s">
        <v>264</v>
      </c>
      <c r="H18" s="176" t="s">
        <v>267</v>
      </c>
      <c r="I18" s="176" t="s">
        <v>230</v>
      </c>
      <c r="J18" s="200" t="s">
        <v>408</v>
      </c>
      <c r="K18" s="200" t="s">
        <v>411</v>
      </c>
      <c r="L18" s="167"/>
      <c r="M18" s="264">
        <v>0.5</v>
      </c>
      <c r="N18" s="269">
        <v>1</v>
      </c>
      <c r="O18" s="269">
        <v>1.5</v>
      </c>
      <c r="P18" s="269">
        <v>0</v>
      </c>
      <c r="Q18" s="167" t="s">
        <v>422</v>
      </c>
      <c r="R18" s="250">
        <v>1</v>
      </c>
      <c r="S18" s="275" t="s">
        <v>435</v>
      </c>
      <c r="T18" s="427">
        <v>440</v>
      </c>
      <c r="U18" s="442">
        <v>1.1499999999999999</v>
      </c>
      <c r="V18" s="436">
        <f>MIN( INT(IF($T18=0,'1_Drive및Motor정보'!$H18,$T18)*1.35*$U18), IF('1_Drive및Motor정보'!$H18=240,382, IF('1_Drive및Motor정보'!$H18=500,797, 1099) ) )</f>
        <v>683</v>
      </c>
      <c r="W18" s="275" t="s">
        <v>1268</v>
      </c>
      <c r="X18" s="454">
        <v>4</v>
      </c>
      <c r="Y18" s="468">
        <v>-60</v>
      </c>
      <c r="Z18" s="469">
        <v>60</v>
      </c>
      <c r="AA18" s="480">
        <v>200</v>
      </c>
      <c r="AB18" s="454">
        <v>200</v>
      </c>
      <c r="AC18" s="275" t="s">
        <v>1278</v>
      </c>
      <c r="AD18" s="492" t="s">
        <v>1280</v>
      </c>
    </row>
    <row r="19" spans="2:30" x14ac:dyDescent="0.4">
      <c r="B19" s="240">
        <v>13</v>
      </c>
      <c r="C19" s="710">
        <f>'1_Drive및Motor정보'!C19</f>
        <v>0</v>
      </c>
      <c r="D19" s="241">
        <f>'1_Drive및Motor정보'!D19</f>
        <v>0</v>
      </c>
      <c r="F19" s="600" t="s">
        <v>261</v>
      </c>
      <c r="G19" s="188" t="s">
        <v>264</v>
      </c>
      <c r="H19" s="188" t="s">
        <v>267</v>
      </c>
      <c r="I19" s="188" t="s">
        <v>230</v>
      </c>
      <c r="J19" s="201" t="s">
        <v>408</v>
      </c>
      <c r="K19" s="201" t="s">
        <v>411</v>
      </c>
      <c r="L19" s="120"/>
      <c r="M19" s="265">
        <v>0.5</v>
      </c>
      <c r="N19" s="270">
        <v>1</v>
      </c>
      <c r="O19" s="270">
        <v>1.5</v>
      </c>
      <c r="P19" s="270">
        <v>0</v>
      </c>
      <c r="Q19" s="120" t="s">
        <v>422</v>
      </c>
      <c r="R19" s="251">
        <v>1</v>
      </c>
      <c r="S19" s="276" t="s">
        <v>435</v>
      </c>
      <c r="T19" s="428">
        <v>440</v>
      </c>
      <c r="U19" s="442">
        <v>1.1499999999999999</v>
      </c>
      <c r="V19" s="436">
        <f>MIN( INT(IF($T19=0,'1_Drive및Motor정보'!$H19,$T19)*1.35*$U19), IF('1_Drive및Motor정보'!$H19=240,382, IF('1_Drive및Motor정보'!$H19=500,797, 1099) ) )</f>
        <v>683</v>
      </c>
      <c r="W19" s="276" t="s">
        <v>1268</v>
      </c>
      <c r="X19" s="455">
        <v>4</v>
      </c>
      <c r="Y19" s="470">
        <v>-60</v>
      </c>
      <c r="Z19" s="471">
        <v>60</v>
      </c>
      <c r="AA19" s="481">
        <v>200</v>
      </c>
      <c r="AB19" s="455">
        <v>200</v>
      </c>
      <c r="AC19" s="276" t="s">
        <v>1278</v>
      </c>
      <c r="AD19" s="493" t="s">
        <v>1280</v>
      </c>
    </row>
    <row r="20" spans="2:30" x14ac:dyDescent="0.4">
      <c r="B20" s="240">
        <v>14</v>
      </c>
      <c r="C20" s="710">
        <f>'1_Drive및Motor정보'!C20</f>
        <v>0</v>
      </c>
      <c r="D20" s="241">
        <f>'1_Drive및Motor정보'!D20</f>
        <v>0</v>
      </c>
      <c r="F20" s="160" t="s">
        <v>261</v>
      </c>
      <c r="G20" s="176" t="s">
        <v>264</v>
      </c>
      <c r="H20" s="176" t="s">
        <v>267</v>
      </c>
      <c r="I20" s="176" t="s">
        <v>230</v>
      </c>
      <c r="J20" s="200" t="s">
        <v>408</v>
      </c>
      <c r="K20" s="200" t="s">
        <v>411</v>
      </c>
      <c r="L20" s="167"/>
      <c r="M20" s="264">
        <v>0.5</v>
      </c>
      <c r="N20" s="269">
        <v>1</v>
      </c>
      <c r="O20" s="269">
        <v>1.5</v>
      </c>
      <c r="P20" s="269">
        <v>0</v>
      </c>
      <c r="Q20" s="167" t="s">
        <v>422</v>
      </c>
      <c r="R20" s="250">
        <v>1</v>
      </c>
      <c r="S20" s="275" t="s">
        <v>435</v>
      </c>
      <c r="T20" s="427">
        <v>440</v>
      </c>
      <c r="U20" s="442">
        <v>1.1499999999999999</v>
      </c>
      <c r="V20" s="436">
        <f>MIN( INT(IF($T20=0,'1_Drive및Motor정보'!$H20,$T20)*1.35*$U20), IF('1_Drive및Motor정보'!$H20=240,382, IF('1_Drive및Motor정보'!$H20=500,797, 1099) ) )</f>
        <v>683</v>
      </c>
      <c r="W20" s="275" t="s">
        <v>1268</v>
      </c>
      <c r="X20" s="454">
        <v>4</v>
      </c>
      <c r="Y20" s="468">
        <v>-60</v>
      </c>
      <c r="Z20" s="469">
        <v>60</v>
      </c>
      <c r="AA20" s="480">
        <v>200</v>
      </c>
      <c r="AB20" s="454">
        <v>200</v>
      </c>
      <c r="AC20" s="275" t="s">
        <v>1278</v>
      </c>
      <c r="AD20" s="492" t="s">
        <v>1280</v>
      </c>
    </row>
    <row r="21" spans="2:30" x14ac:dyDescent="0.4">
      <c r="B21" s="240">
        <v>15</v>
      </c>
      <c r="C21" s="710">
        <f>'1_Drive및Motor정보'!C21</f>
        <v>0</v>
      </c>
      <c r="D21" s="241">
        <f>'1_Drive및Motor정보'!D21</f>
        <v>0</v>
      </c>
      <c r="F21" s="600" t="s">
        <v>261</v>
      </c>
      <c r="G21" s="188" t="s">
        <v>264</v>
      </c>
      <c r="H21" s="188" t="s">
        <v>267</v>
      </c>
      <c r="I21" s="188" t="s">
        <v>230</v>
      </c>
      <c r="J21" s="201" t="s">
        <v>408</v>
      </c>
      <c r="K21" s="201" t="s">
        <v>411</v>
      </c>
      <c r="L21" s="120"/>
      <c r="M21" s="265">
        <v>0.5</v>
      </c>
      <c r="N21" s="270">
        <v>1</v>
      </c>
      <c r="O21" s="270">
        <v>1.5</v>
      </c>
      <c r="P21" s="270">
        <v>0</v>
      </c>
      <c r="Q21" s="120" t="s">
        <v>422</v>
      </c>
      <c r="R21" s="251">
        <v>1</v>
      </c>
      <c r="S21" s="276" t="s">
        <v>435</v>
      </c>
      <c r="T21" s="428">
        <v>440</v>
      </c>
      <c r="U21" s="442">
        <v>1.1499999999999999</v>
      </c>
      <c r="V21" s="436">
        <f>MIN( INT(IF($T21=0,'1_Drive및Motor정보'!$H21,$T21)*1.35*$U21), IF('1_Drive및Motor정보'!$H21=240,382, IF('1_Drive및Motor정보'!$H21=500,797, 1099) ) )</f>
        <v>683</v>
      </c>
      <c r="W21" s="276" t="s">
        <v>1268</v>
      </c>
      <c r="X21" s="455">
        <v>4</v>
      </c>
      <c r="Y21" s="470">
        <v>-60</v>
      </c>
      <c r="Z21" s="471">
        <v>60</v>
      </c>
      <c r="AA21" s="481">
        <v>200</v>
      </c>
      <c r="AB21" s="455">
        <v>200</v>
      </c>
      <c r="AC21" s="276" t="s">
        <v>1278</v>
      </c>
      <c r="AD21" s="493" t="s">
        <v>1280</v>
      </c>
    </row>
    <row r="22" spans="2:30" x14ac:dyDescent="0.4">
      <c r="B22" s="240">
        <v>16</v>
      </c>
      <c r="C22" s="710">
        <f>'1_Drive및Motor정보'!C22</f>
        <v>0</v>
      </c>
      <c r="D22" s="241">
        <f>'1_Drive및Motor정보'!D22</f>
        <v>0</v>
      </c>
      <c r="F22" s="160" t="s">
        <v>261</v>
      </c>
      <c r="G22" s="176" t="s">
        <v>264</v>
      </c>
      <c r="H22" s="176" t="s">
        <v>267</v>
      </c>
      <c r="I22" s="176" t="s">
        <v>230</v>
      </c>
      <c r="J22" s="200" t="s">
        <v>408</v>
      </c>
      <c r="K22" s="200" t="s">
        <v>411</v>
      </c>
      <c r="L22" s="167"/>
      <c r="M22" s="264">
        <v>0.5</v>
      </c>
      <c r="N22" s="269">
        <v>1</v>
      </c>
      <c r="O22" s="269">
        <v>1.5</v>
      </c>
      <c r="P22" s="269">
        <v>0</v>
      </c>
      <c r="Q22" s="167" t="s">
        <v>422</v>
      </c>
      <c r="R22" s="250">
        <v>1</v>
      </c>
      <c r="S22" s="275" t="s">
        <v>435</v>
      </c>
      <c r="T22" s="427">
        <v>440</v>
      </c>
      <c r="U22" s="442">
        <v>1.1499999999999999</v>
      </c>
      <c r="V22" s="436">
        <f>MIN( INT(IF($T22=0,'1_Drive및Motor정보'!$H22,$T22)*1.35*$U22), IF('1_Drive및Motor정보'!$H22=240,382, IF('1_Drive및Motor정보'!$H22=500,797, 1099) ) )</f>
        <v>683</v>
      </c>
      <c r="W22" s="275" t="s">
        <v>1268</v>
      </c>
      <c r="X22" s="454">
        <v>4</v>
      </c>
      <c r="Y22" s="468">
        <v>-60</v>
      </c>
      <c r="Z22" s="469">
        <v>60</v>
      </c>
      <c r="AA22" s="480">
        <v>200</v>
      </c>
      <c r="AB22" s="454">
        <v>200</v>
      </c>
      <c r="AC22" s="275" t="s">
        <v>1278</v>
      </c>
      <c r="AD22" s="492" t="s">
        <v>1280</v>
      </c>
    </row>
    <row r="23" spans="2:30" x14ac:dyDescent="0.4">
      <c r="B23" s="240">
        <v>17</v>
      </c>
      <c r="C23" s="710">
        <f>'1_Drive및Motor정보'!C23</f>
        <v>0</v>
      </c>
      <c r="D23" s="241">
        <f>'1_Drive및Motor정보'!D23</f>
        <v>0</v>
      </c>
      <c r="F23" s="600" t="s">
        <v>261</v>
      </c>
      <c r="G23" s="188" t="s">
        <v>264</v>
      </c>
      <c r="H23" s="188" t="s">
        <v>267</v>
      </c>
      <c r="I23" s="188" t="s">
        <v>230</v>
      </c>
      <c r="J23" s="201" t="s">
        <v>408</v>
      </c>
      <c r="K23" s="201" t="s">
        <v>411</v>
      </c>
      <c r="L23" s="120"/>
      <c r="M23" s="265">
        <v>0.5</v>
      </c>
      <c r="N23" s="270">
        <v>1</v>
      </c>
      <c r="O23" s="270">
        <v>1.5</v>
      </c>
      <c r="P23" s="270">
        <v>0</v>
      </c>
      <c r="Q23" s="120" t="s">
        <v>422</v>
      </c>
      <c r="R23" s="251">
        <v>1</v>
      </c>
      <c r="S23" s="276" t="s">
        <v>435</v>
      </c>
      <c r="T23" s="428">
        <v>440</v>
      </c>
      <c r="U23" s="442">
        <v>1.1499999999999999</v>
      </c>
      <c r="V23" s="436">
        <f>MIN( INT(IF($T23=0,'1_Drive및Motor정보'!$H23,$T23)*1.35*$U23), IF('1_Drive및Motor정보'!$H23=240,382, IF('1_Drive및Motor정보'!$H23=500,797, 1099) ) )</f>
        <v>683</v>
      </c>
      <c r="W23" s="276" t="s">
        <v>1268</v>
      </c>
      <c r="X23" s="455">
        <v>4</v>
      </c>
      <c r="Y23" s="470">
        <v>-60</v>
      </c>
      <c r="Z23" s="471">
        <v>60</v>
      </c>
      <c r="AA23" s="481">
        <v>200</v>
      </c>
      <c r="AB23" s="455">
        <v>200</v>
      </c>
      <c r="AC23" s="276" t="s">
        <v>1278</v>
      </c>
      <c r="AD23" s="493" t="s">
        <v>1280</v>
      </c>
    </row>
    <row r="24" spans="2:30" x14ac:dyDescent="0.4">
      <c r="B24" s="240">
        <v>18</v>
      </c>
      <c r="C24" s="710">
        <f>'1_Drive및Motor정보'!C24</f>
        <v>0</v>
      </c>
      <c r="D24" s="241">
        <f>'1_Drive및Motor정보'!D24</f>
        <v>0</v>
      </c>
      <c r="F24" s="160" t="s">
        <v>261</v>
      </c>
      <c r="G24" s="176" t="s">
        <v>264</v>
      </c>
      <c r="H24" s="176" t="s">
        <v>267</v>
      </c>
      <c r="I24" s="176" t="s">
        <v>230</v>
      </c>
      <c r="J24" s="200" t="s">
        <v>408</v>
      </c>
      <c r="K24" s="200" t="s">
        <v>411</v>
      </c>
      <c r="L24" s="167"/>
      <c r="M24" s="264">
        <v>0.5</v>
      </c>
      <c r="N24" s="269">
        <v>1</v>
      </c>
      <c r="O24" s="269">
        <v>1.5</v>
      </c>
      <c r="P24" s="269">
        <v>0</v>
      </c>
      <c r="Q24" s="167" t="s">
        <v>422</v>
      </c>
      <c r="R24" s="250">
        <v>1</v>
      </c>
      <c r="S24" s="275" t="s">
        <v>435</v>
      </c>
      <c r="T24" s="427">
        <v>440</v>
      </c>
      <c r="U24" s="442">
        <v>1.1499999999999999</v>
      </c>
      <c r="V24" s="436">
        <f>MIN( INT(IF($T24=0,'1_Drive및Motor정보'!$H24,$T24)*1.35*$U24), IF('1_Drive및Motor정보'!$H24=240,382, IF('1_Drive및Motor정보'!$H24=500,797, 1099) ) )</f>
        <v>683</v>
      </c>
      <c r="W24" s="275" t="s">
        <v>1268</v>
      </c>
      <c r="X24" s="454">
        <v>4</v>
      </c>
      <c r="Y24" s="468">
        <v>-60</v>
      </c>
      <c r="Z24" s="469">
        <v>60</v>
      </c>
      <c r="AA24" s="480">
        <v>200</v>
      </c>
      <c r="AB24" s="454">
        <v>200</v>
      </c>
      <c r="AC24" s="275" t="s">
        <v>1278</v>
      </c>
      <c r="AD24" s="492" t="s">
        <v>1280</v>
      </c>
    </row>
    <row r="25" spans="2:30" x14ac:dyDescent="0.4">
      <c r="B25" s="240">
        <v>19</v>
      </c>
      <c r="C25" s="710">
        <f>'1_Drive및Motor정보'!C25</f>
        <v>0</v>
      </c>
      <c r="D25" s="241">
        <f>'1_Drive및Motor정보'!D25</f>
        <v>0</v>
      </c>
      <c r="F25" s="600" t="s">
        <v>261</v>
      </c>
      <c r="G25" s="188" t="s">
        <v>264</v>
      </c>
      <c r="H25" s="188" t="s">
        <v>267</v>
      </c>
      <c r="I25" s="188" t="s">
        <v>230</v>
      </c>
      <c r="J25" s="201" t="s">
        <v>408</v>
      </c>
      <c r="K25" s="201" t="s">
        <v>411</v>
      </c>
      <c r="L25" s="120"/>
      <c r="M25" s="265">
        <v>0.5</v>
      </c>
      <c r="N25" s="270">
        <v>1</v>
      </c>
      <c r="O25" s="270">
        <v>1.5</v>
      </c>
      <c r="P25" s="270">
        <v>0</v>
      </c>
      <c r="Q25" s="120" t="s">
        <v>422</v>
      </c>
      <c r="R25" s="251">
        <v>1</v>
      </c>
      <c r="S25" s="276" t="s">
        <v>435</v>
      </c>
      <c r="T25" s="428">
        <v>440</v>
      </c>
      <c r="U25" s="442">
        <v>1.1499999999999999</v>
      </c>
      <c r="V25" s="436">
        <f>MIN( INT(IF($T25=0,'1_Drive및Motor정보'!$H25,$T25)*1.35*$U25), IF('1_Drive및Motor정보'!$H25=240,382, IF('1_Drive및Motor정보'!$H25=500,797, 1099) ) )</f>
        <v>683</v>
      </c>
      <c r="W25" s="276" t="s">
        <v>1268</v>
      </c>
      <c r="X25" s="455">
        <v>4</v>
      </c>
      <c r="Y25" s="470">
        <v>-60</v>
      </c>
      <c r="Z25" s="471">
        <v>60</v>
      </c>
      <c r="AA25" s="481">
        <v>200</v>
      </c>
      <c r="AB25" s="455">
        <v>200</v>
      </c>
      <c r="AC25" s="276" t="s">
        <v>1278</v>
      </c>
      <c r="AD25" s="493" t="s">
        <v>1280</v>
      </c>
    </row>
    <row r="26" spans="2:30" x14ac:dyDescent="0.4">
      <c r="B26" s="240">
        <v>20</v>
      </c>
      <c r="C26" s="710">
        <f>'1_Drive및Motor정보'!C26</f>
        <v>0</v>
      </c>
      <c r="D26" s="241">
        <f>'1_Drive및Motor정보'!D26</f>
        <v>0</v>
      </c>
      <c r="F26" s="160" t="s">
        <v>261</v>
      </c>
      <c r="G26" s="176" t="s">
        <v>264</v>
      </c>
      <c r="H26" s="176" t="s">
        <v>267</v>
      </c>
      <c r="I26" s="176" t="s">
        <v>230</v>
      </c>
      <c r="J26" s="200" t="s">
        <v>408</v>
      </c>
      <c r="K26" s="200" t="s">
        <v>411</v>
      </c>
      <c r="L26" s="167"/>
      <c r="M26" s="264">
        <v>0.5</v>
      </c>
      <c r="N26" s="269">
        <v>1</v>
      </c>
      <c r="O26" s="269">
        <v>1.5</v>
      </c>
      <c r="P26" s="269">
        <v>0</v>
      </c>
      <c r="Q26" s="167" t="s">
        <v>422</v>
      </c>
      <c r="R26" s="250">
        <v>1</v>
      </c>
      <c r="S26" s="275" t="s">
        <v>435</v>
      </c>
      <c r="T26" s="427">
        <v>440</v>
      </c>
      <c r="U26" s="442">
        <v>1.1499999999999999</v>
      </c>
      <c r="V26" s="436">
        <f>MIN( INT(IF($T26=0,'1_Drive및Motor정보'!$H26,$T26)*1.35*$U26), IF('1_Drive및Motor정보'!$H26=240,382, IF('1_Drive및Motor정보'!$H26=500,797, 1099) ) )</f>
        <v>683</v>
      </c>
      <c r="W26" s="275" t="s">
        <v>1268</v>
      </c>
      <c r="X26" s="454">
        <v>4</v>
      </c>
      <c r="Y26" s="468">
        <v>-60</v>
      </c>
      <c r="Z26" s="469">
        <v>60</v>
      </c>
      <c r="AA26" s="480">
        <v>200</v>
      </c>
      <c r="AB26" s="454">
        <v>200</v>
      </c>
      <c r="AC26" s="275" t="s">
        <v>1278</v>
      </c>
      <c r="AD26" s="492" t="s">
        <v>1280</v>
      </c>
    </row>
    <row r="27" spans="2:30" x14ac:dyDescent="0.4">
      <c r="B27" s="240">
        <v>21</v>
      </c>
      <c r="C27" s="710">
        <f>'1_Drive및Motor정보'!C27</f>
        <v>0</v>
      </c>
      <c r="D27" s="241">
        <f>'1_Drive및Motor정보'!D27</f>
        <v>0</v>
      </c>
      <c r="F27" s="600" t="s">
        <v>261</v>
      </c>
      <c r="G27" s="188" t="s">
        <v>264</v>
      </c>
      <c r="H27" s="188" t="s">
        <v>267</v>
      </c>
      <c r="I27" s="188" t="s">
        <v>230</v>
      </c>
      <c r="J27" s="201" t="s">
        <v>408</v>
      </c>
      <c r="K27" s="201" t="s">
        <v>411</v>
      </c>
      <c r="L27" s="120"/>
      <c r="M27" s="265">
        <v>0.5</v>
      </c>
      <c r="N27" s="270">
        <v>1</v>
      </c>
      <c r="O27" s="270">
        <v>1.5</v>
      </c>
      <c r="P27" s="270">
        <v>0</v>
      </c>
      <c r="Q27" s="120" t="s">
        <v>422</v>
      </c>
      <c r="R27" s="251">
        <v>1</v>
      </c>
      <c r="S27" s="276" t="s">
        <v>435</v>
      </c>
      <c r="T27" s="428">
        <v>440</v>
      </c>
      <c r="U27" s="442">
        <v>1.1499999999999999</v>
      </c>
      <c r="V27" s="436">
        <f>MIN( INT(IF($T27=0,'1_Drive및Motor정보'!$H27,$T27)*1.35*$U27), IF('1_Drive및Motor정보'!$H27=240,382, IF('1_Drive및Motor정보'!$H27=500,797, 1099) ) )</f>
        <v>683</v>
      </c>
      <c r="W27" s="276" t="s">
        <v>1268</v>
      </c>
      <c r="X27" s="455">
        <v>4</v>
      </c>
      <c r="Y27" s="470">
        <v>-60</v>
      </c>
      <c r="Z27" s="471">
        <v>60</v>
      </c>
      <c r="AA27" s="481">
        <v>200</v>
      </c>
      <c r="AB27" s="455">
        <v>200</v>
      </c>
      <c r="AC27" s="276" t="s">
        <v>1278</v>
      </c>
      <c r="AD27" s="493" t="s">
        <v>1280</v>
      </c>
    </row>
    <row r="28" spans="2:30" x14ac:dyDescent="0.4">
      <c r="B28" s="240">
        <v>22</v>
      </c>
      <c r="C28" s="710">
        <f>'1_Drive및Motor정보'!C28</f>
        <v>0</v>
      </c>
      <c r="D28" s="241">
        <f>'1_Drive및Motor정보'!D28</f>
        <v>0</v>
      </c>
      <c r="F28" s="160" t="s">
        <v>261</v>
      </c>
      <c r="G28" s="176" t="s">
        <v>264</v>
      </c>
      <c r="H28" s="176" t="s">
        <v>267</v>
      </c>
      <c r="I28" s="176" t="s">
        <v>230</v>
      </c>
      <c r="J28" s="200" t="s">
        <v>408</v>
      </c>
      <c r="K28" s="200" t="s">
        <v>411</v>
      </c>
      <c r="L28" s="167"/>
      <c r="M28" s="264">
        <v>0.5</v>
      </c>
      <c r="N28" s="269">
        <v>1</v>
      </c>
      <c r="O28" s="269">
        <v>1.5</v>
      </c>
      <c r="P28" s="269">
        <v>0</v>
      </c>
      <c r="Q28" s="167" t="s">
        <v>422</v>
      </c>
      <c r="R28" s="250">
        <v>1</v>
      </c>
      <c r="S28" s="275" t="s">
        <v>435</v>
      </c>
      <c r="T28" s="427">
        <v>440</v>
      </c>
      <c r="U28" s="442">
        <v>1.1499999999999999</v>
      </c>
      <c r="V28" s="436">
        <f>MIN( INT(IF($T28=0,'1_Drive및Motor정보'!$H28,$T28)*1.35*$U28), IF('1_Drive및Motor정보'!$H28=240,382, IF('1_Drive및Motor정보'!$H28=500,797, 1099) ) )</f>
        <v>683</v>
      </c>
      <c r="W28" s="275" t="s">
        <v>1268</v>
      </c>
      <c r="X28" s="454">
        <v>4</v>
      </c>
      <c r="Y28" s="468">
        <v>-60</v>
      </c>
      <c r="Z28" s="469">
        <v>60</v>
      </c>
      <c r="AA28" s="480">
        <v>200</v>
      </c>
      <c r="AB28" s="454">
        <v>200</v>
      </c>
      <c r="AC28" s="275" t="s">
        <v>1278</v>
      </c>
      <c r="AD28" s="492" t="s">
        <v>1280</v>
      </c>
    </row>
    <row r="29" spans="2:30" x14ac:dyDescent="0.4">
      <c r="B29" s="240">
        <v>23</v>
      </c>
      <c r="C29" s="710">
        <f>'1_Drive및Motor정보'!C29</f>
        <v>0</v>
      </c>
      <c r="D29" s="241">
        <f>'1_Drive및Motor정보'!D29</f>
        <v>0</v>
      </c>
      <c r="F29" s="600" t="s">
        <v>261</v>
      </c>
      <c r="G29" s="188" t="s">
        <v>264</v>
      </c>
      <c r="H29" s="188" t="s">
        <v>267</v>
      </c>
      <c r="I29" s="188" t="s">
        <v>230</v>
      </c>
      <c r="J29" s="201" t="s">
        <v>408</v>
      </c>
      <c r="K29" s="201" t="s">
        <v>411</v>
      </c>
      <c r="L29" s="120"/>
      <c r="M29" s="265">
        <v>0.5</v>
      </c>
      <c r="N29" s="270">
        <v>1</v>
      </c>
      <c r="O29" s="270">
        <v>1.5</v>
      </c>
      <c r="P29" s="270">
        <v>0</v>
      </c>
      <c r="Q29" s="120" t="s">
        <v>422</v>
      </c>
      <c r="R29" s="251">
        <v>1</v>
      </c>
      <c r="S29" s="276" t="s">
        <v>435</v>
      </c>
      <c r="T29" s="428">
        <v>440</v>
      </c>
      <c r="U29" s="442">
        <v>1.1499999999999999</v>
      </c>
      <c r="V29" s="436">
        <f>MIN( INT(IF($T29=0,'1_Drive및Motor정보'!$H29,$T29)*1.35*$U29), IF('1_Drive및Motor정보'!$H29=240,382, IF('1_Drive및Motor정보'!$H29=500,797, 1099) ) )</f>
        <v>683</v>
      </c>
      <c r="W29" s="276" t="s">
        <v>1268</v>
      </c>
      <c r="X29" s="455">
        <v>4</v>
      </c>
      <c r="Y29" s="470">
        <v>-60</v>
      </c>
      <c r="Z29" s="471">
        <v>60</v>
      </c>
      <c r="AA29" s="481">
        <v>200</v>
      </c>
      <c r="AB29" s="455">
        <v>200</v>
      </c>
      <c r="AC29" s="276" t="s">
        <v>1278</v>
      </c>
      <c r="AD29" s="493" t="s">
        <v>1280</v>
      </c>
    </row>
    <row r="30" spans="2:30" x14ac:dyDescent="0.4">
      <c r="B30" s="240">
        <v>24</v>
      </c>
      <c r="C30" s="710">
        <f>'1_Drive및Motor정보'!C30</f>
        <v>0</v>
      </c>
      <c r="D30" s="241">
        <f>'1_Drive및Motor정보'!D30</f>
        <v>0</v>
      </c>
      <c r="F30" s="160" t="s">
        <v>261</v>
      </c>
      <c r="G30" s="176" t="s">
        <v>264</v>
      </c>
      <c r="H30" s="176" t="s">
        <v>267</v>
      </c>
      <c r="I30" s="176" t="s">
        <v>230</v>
      </c>
      <c r="J30" s="200" t="s">
        <v>408</v>
      </c>
      <c r="K30" s="200" t="s">
        <v>411</v>
      </c>
      <c r="L30" s="167"/>
      <c r="M30" s="264">
        <v>0.5</v>
      </c>
      <c r="N30" s="269">
        <v>1</v>
      </c>
      <c r="O30" s="269">
        <v>1.5</v>
      </c>
      <c r="P30" s="269">
        <v>0</v>
      </c>
      <c r="Q30" s="167" t="s">
        <v>422</v>
      </c>
      <c r="R30" s="250">
        <v>1</v>
      </c>
      <c r="S30" s="275" t="s">
        <v>435</v>
      </c>
      <c r="T30" s="427">
        <v>440</v>
      </c>
      <c r="U30" s="442">
        <v>1.1499999999999999</v>
      </c>
      <c r="V30" s="436">
        <f>MIN( INT(IF($T30=0,'1_Drive및Motor정보'!$H30,$T30)*1.35*$U30), IF('1_Drive및Motor정보'!$H30=240,382, IF('1_Drive및Motor정보'!$H30=500,797, 1099) ) )</f>
        <v>683</v>
      </c>
      <c r="W30" s="275" t="s">
        <v>1268</v>
      </c>
      <c r="X30" s="454">
        <v>4</v>
      </c>
      <c r="Y30" s="468">
        <v>-60</v>
      </c>
      <c r="Z30" s="469">
        <v>60</v>
      </c>
      <c r="AA30" s="480">
        <v>200</v>
      </c>
      <c r="AB30" s="454">
        <v>200</v>
      </c>
      <c r="AC30" s="275" t="s">
        <v>1278</v>
      </c>
      <c r="AD30" s="492" t="s">
        <v>1280</v>
      </c>
    </row>
    <row r="31" spans="2:30" x14ac:dyDescent="0.4">
      <c r="B31" s="240">
        <v>25</v>
      </c>
      <c r="C31" s="710">
        <f>'1_Drive및Motor정보'!C31</f>
        <v>0</v>
      </c>
      <c r="D31" s="241">
        <f>'1_Drive및Motor정보'!D31</f>
        <v>0</v>
      </c>
      <c r="F31" s="600" t="s">
        <v>261</v>
      </c>
      <c r="G31" s="188" t="s">
        <v>264</v>
      </c>
      <c r="H31" s="188" t="s">
        <v>267</v>
      </c>
      <c r="I31" s="188" t="s">
        <v>230</v>
      </c>
      <c r="J31" s="201" t="s">
        <v>408</v>
      </c>
      <c r="K31" s="201" t="s">
        <v>411</v>
      </c>
      <c r="L31" s="120"/>
      <c r="M31" s="265">
        <v>0.5</v>
      </c>
      <c r="N31" s="270">
        <v>1</v>
      </c>
      <c r="O31" s="270">
        <v>1.5</v>
      </c>
      <c r="P31" s="270">
        <v>0</v>
      </c>
      <c r="Q31" s="120" t="s">
        <v>422</v>
      </c>
      <c r="R31" s="251">
        <v>1</v>
      </c>
      <c r="S31" s="276" t="s">
        <v>435</v>
      </c>
      <c r="T31" s="428">
        <v>440</v>
      </c>
      <c r="U31" s="442">
        <v>1.1499999999999999</v>
      </c>
      <c r="V31" s="436">
        <f>MIN( INT(IF($T31=0,'1_Drive및Motor정보'!$H31,$T31)*1.35*$U31), IF('1_Drive및Motor정보'!$H31=240,382, IF('1_Drive및Motor정보'!$H31=500,797, 1099) ) )</f>
        <v>683</v>
      </c>
      <c r="W31" s="276" t="s">
        <v>1268</v>
      </c>
      <c r="X31" s="455">
        <v>4</v>
      </c>
      <c r="Y31" s="470">
        <v>-60</v>
      </c>
      <c r="Z31" s="471">
        <v>60</v>
      </c>
      <c r="AA31" s="481">
        <v>200</v>
      </c>
      <c r="AB31" s="455">
        <v>200</v>
      </c>
      <c r="AC31" s="276" t="s">
        <v>1278</v>
      </c>
      <c r="AD31" s="493" t="s">
        <v>1280</v>
      </c>
    </row>
    <row r="32" spans="2:30" x14ac:dyDescent="0.4">
      <c r="B32" s="240">
        <v>26</v>
      </c>
      <c r="C32" s="710">
        <f>'1_Drive및Motor정보'!C32</f>
        <v>0</v>
      </c>
      <c r="D32" s="241">
        <f>'1_Drive및Motor정보'!D32</f>
        <v>0</v>
      </c>
      <c r="F32" s="160" t="s">
        <v>261</v>
      </c>
      <c r="G32" s="176" t="s">
        <v>264</v>
      </c>
      <c r="H32" s="176" t="s">
        <v>267</v>
      </c>
      <c r="I32" s="176" t="s">
        <v>230</v>
      </c>
      <c r="J32" s="200" t="s">
        <v>408</v>
      </c>
      <c r="K32" s="200" t="s">
        <v>411</v>
      </c>
      <c r="L32" s="167"/>
      <c r="M32" s="264">
        <v>0.5</v>
      </c>
      <c r="N32" s="269">
        <v>1</v>
      </c>
      <c r="O32" s="269">
        <v>1.5</v>
      </c>
      <c r="P32" s="269">
        <v>0</v>
      </c>
      <c r="Q32" s="167" t="s">
        <v>422</v>
      </c>
      <c r="R32" s="250">
        <v>1</v>
      </c>
      <c r="S32" s="275" t="s">
        <v>435</v>
      </c>
      <c r="T32" s="427">
        <v>440</v>
      </c>
      <c r="U32" s="442">
        <v>1.1499999999999999</v>
      </c>
      <c r="V32" s="436">
        <f>MIN( INT(IF($T32=0,'1_Drive및Motor정보'!$H32,$T32)*1.35*$U32), IF('1_Drive및Motor정보'!$H32=240,382, IF('1_Drive및Motor정보'!$H32=500,797, 1099) ) )</f>
        <v>683</v>
      </c>
      <c r="W32" s="275" t="s">
        <v>1268</v>
      </c>
      <c r="X32" s="454">
        <v>4</v>
      </c>
      <c r="Y32" s="468">
        <v>-60</v>
      </c>
      <c r="Z32" s="469">
        <v>60</v>
      </c>
      <c r="AA32" s="480">
        <v>200</v>
      </c>
      <c r="AB32" s="454">
        <v>200</v>
      </c>
      <c r="AC32" s="275" t="s">
        <v>1278</v>
      </c>
      <c r="AD32" s="492" t="s">
        <v>1280</v>
      </c>
    </row>
    <row r="33" spans="2:30" x14ac:dyDescent="0.4">
      <c r="B33" s="240">
        <v>27</v>
      </c>
      <c r="C33" s="710">
        <f>'1_Drive및Motor정보'!C33</f>
        <v>0</v>
      </c>
      <c r="D33" s="241">
        <f>'1_Drive및Motor정보'!D33</f>
        <v>0</v>
      </c>
      <c r="F33" s="600" t="s">
        <v>261</v>
      </c>
      <c r="G33" s="188" t="s">
        <v>264</v>
      </c>
      <c r="H33" s="188" t="s">
        <v>267</v>
      </c>
      <c r="I33" s="188" t="s">
        <v>230</v>
      </c>
      <c r="J33" s="201" t="s">
        <v>408</v>
      </c>
      <c r="K33" s="201" t="s">
        <v>411</v>
      </c>
      <c r="L33" s="120"/>
      <c r="M33" s="265">
        <v>0.5</v>
      </c>
      <c r="N33" s="270">
        <v>1</v>
      </c>
      <c r="O33" s="270">
        <v>1.5</v>
      </c>
      <c r="P33" s="270">
        <v>0</v>
      </c>
      <c r="Q33" s="120" t="s">
        <v>422</v>
      </c>
      <c r="R33" s="251">
        <v>1</v>
      </c>
      <c r="S33" s="276" t="s">
        <v>435</v>
      </c>
      <c r="T33" s="428">
        <v>440</v>
      </c>
      <c r="U33" s="442">
        <v>1.1499999999999999</v>
      </c>
      <c r="V33" s="436">
        <f>MIN( INT(IF($T33=0,'1_Drive및Motor정보'!$H33,$T33)*1.35*$U33), IF('1_Drive및Motor정보'!$H33=240,382, IF('1_Drive및Motor정보'!$H33=500,797, 1099) ) )</f>
        <v>683</v>
      </c>
      <c r="W33" s="276" t="s">
        <v>1268</v>
      </c>
      <c r="X33" s="455">
        <v>4</v>
      </c>
      <c r="Y33" s="470">
        <v>-60</v>
      </c>
      <c r="Z33" s="471">
        <v>60</v>
      </c>
      <c r="AA33" s="481">
        <v>200</v>
      </c>
      <c r="AB33" s="455">
        <v>200</v>
      </c>
      <c r="AC33" s="276" t="s">
        <v>1278</v>
      </c>
      <c r="AD33" s="493" t="s">
        <v>1280</v>
      </c>
    </row>
    <row r="34" spans="2:30" x14ac:dyDescent="0.4">
      <c r="B34" s="240">
        <v>28</v>
      </c>
      <c r="C34" s="710">
        <f>'1_Drive및Motor정보'!C34</f>
        <v>0</v>
      </c>
      <c r="D34" s="241">
        <f>'1_Drive및Motor정보'!D34</f>
        <v>0</v>
      </c>
      <c r="F34" s="160" t="s">
        <v>261</v>
      </c>
      <c r="G34" s="176" t="s">
        <v>264</v>
      </c>
      <c r="H34" s="176" t="s">
        <v>267</v>
      </c>
      <c r="I34" s="176" t="s">
        <v>230</v>
      </c>
      <c r="J34" s="200" t="s">
        <v>408</v>
      </c>
      <c r="K34" s="200" t="s">
        <v>411</v>
      </c>
      <c r="L34" s="167"/>
      <c r="M34" s="264">
        <v>0.5</v>
      </c>
      <c r="N34" s="269">
        <v>1</v>
      </c>
      <c r="O34" s="269">
        <v>1.5</v>
      </c>
      <c r="P34" s="269">
        <v>0</v>
      </c>
      <c r="Q34" s="167" t="s">
        <v>422</v>
      </c>
      <c r="R34" s="250">
        <v>1</v>
      </c>
      <c r="S34" s="275" t="s">
        <v>435</v>
      </c>
      <c r="T34" s="427">
        <v>440</v>
      </c>
      <c r="U34" s="442">
        <v>1.1499999999999999</v>
      </c>
      <c r="V34" s="436">
        <f>MIN( INT(IF($T34=0,'1_Drive및Motor정보'!$H34,$T34)*1.35*$U34), IF('1_Drive및Motor정보'!$H34=240,382, IF('1_Drive및Motor정보'!$H34=500,797, 1099) ) )</f>
        <v>683</v>
      </c>
      <c r="W34" s="275" t="s">
        <v>1268</v>
      </c>
      <c r="X34" s="454">
        <v>4</v>
      </c>
      <c r="Y34" s="468">
        <v>-60</v>
      </c>
      <c r="Z34" s="469">
        <v>60</v>
      </c>
      <c r="AA34" s="480">
        <v>200</v>
      </c>
      <c r="AB34" s="454">
        <v>200</v>
      </c>
      <c r="AC34" s="275" t="s">
        <v>1278</v>
      </c>
      <c r="AD34" s="492" t="s">
        <v>1280</v>
      </c>
    </row>
    <row r="35" spans="2:30" x14ac:dyDescent="0.4">
      <c r="B35" s="240">
        <v>29</v>
      </c>
      <c r="C35" s="710">
        <f>'1_Drive및Motor정보'!C35</f>
        <v>0</v>
      </c>
      <c r="D35" s="241">
        <f>'1_Drive및Motor정보'!D35</f>
        <v>0</v>
      </c>
      <c r="F35" s="600" t="s">
        <v>261</v>
      </c>
      <c r="G35" s="188" t="s">
        <v>264</v>
      </c>
      <c r="H35" s="188" t="s">
        <v>267</v>
      </c>
      <c r="I35" s="188" t="s">
        <v>230</v>
      </c>
      <c r="J35" s="201" t="s">
        <v>408</v>
      </c>
      <c r="K35" s="201" t="s">
        <v>411</v>
      </c>
      <c r="L35" s="120"/>
      <c r="M35" s="265">
        <v>0.5</v>
      </c>
      <c r="N35" s="270">
        <v>1</v>
      </c>
      <c r="O35" s="270">
        <v>1.5</v>
      </c>
      <c r="P35" s="270">
        <v>0</v>
      </c>
      <c r="Q35" s="120" t="s">
        <v>422</v>
      </c>
      <c r="R35" s="251">
        <v>1</v>
      </c>
      <c r="S35" s="276" t="s">
        <v>435</v>
      </c>
      <c r="T35" s="428">
        <v>440</v>
      </c>
      <c r="U35" s="442">
        <v>1.1499999999999999</v>
      </c>
      <c r="V35" s="436">
        <f>MIN( INT(IF($T35=0,'1_Drive및Motor정보'!$H35,$T35)*1.35*$U35), IF('1_Drive및Motor정보'!$H35=240,382, IF('1_Drive및Motor정보'!$H35=500,797, 1099) ) )</f>
        <v>683</v>
      </c>
      <c r="W35" s="276" t="s">
        <v>1268</v>
      </c>
      <c r="X35" s="455">
        <v>4</v>
      </c>
      <c r="Y35" s="470">
        <v>-60</v>
      </c>
      <c r="Z35" s="471">
        <v>60</v>
      </c>
      <c r="AA35" s="481">
        <v>200</v>
      </c>
      <c r="AB35" s="455">
        <v>200</v>
      </c>
      <c r="AC35" s="276" t="s">
        <v>1278</v>
      </c>
      <c r="AD35" s="493" t="s">
        <v>1280</v>
      </c>
    </row>
    <row r="36" spans="2:30" x14ac:dyDescent="0.4">
      <c r="B36" s="240">
        <v>30</v>
      </c>
      <c r="C36" s="710">
        <f>'1_Drive및Motor정보'!C36</f>
        <v>0</v>
      </c>
      <c r="D36" s="241">
        <f>'1_Drive및Motor정보'!D36</f>
        <v>0</v>
      </c>
      <c r="F36" s="160" t="s">
        <v>261</v>
      </c>
      <c r="G36" s="176" t="s">
        <v>264</v>
      </c>
      <c r="H36" s="176" t="s">
        <v>267</v>
      </c>
      <c r="I36" s="176" t="s">
        <v>230</v>
      </c>
      <c r="J36" s="200" t="s">
        <v>408</v>
      </c>
      <c r="K36" s="200" t="s">
        <v>411</v>
      </c>
      <c r="L36" s="167"/>
      <c r="M36" s="264">
        <v>0.5</v>
      </c>
      <c r="N36" s="269">
        <v>1</v>
      </c>
      <c r="O36" s="269">
        <v>1.5</v>
      </c>
      <c r="P36" s="269">
        <v>0</v>
      </c>
      <c r="Q36" s="167" t="s">
        <v>422</v>
      </c>
      <c r="R36" s="250">
        <v>1</v>
      </c>
      <c r="S36" s="275" t="s">
        <v>435</v>
      </c>
      <c r="T36" s="427">
        <v>440</v>
      </c>
      <c r="U36" s="442">
        <v>1.1499999999999999</v>
      </c>
      <c r="V36" s="436">
        <f>MIN( INT(IF($T36=0,'1_Drive및Motor정보'!$H36,$T36)*1.35*$U36), IF('1_Drive및Motor정보'!$H36=240,382, IF('1_Drive및Motor정보'!$H36=500,797, 1099) ) )</f>
        <v>683</v>
      </c>
      <c r="W36" s="275" t="s">
        <v>1268</v>
      </c>
      <c r="X36" s="454">
        <v>4</v>
      </c>
      <c r="Y36" s="468">
        <v>-60</v>
      </c>
      <c r="Z36" s="469">
        <v>60</v>
      </c>
      <c r="AA36" s="480">
        <v>200</v>
      </c>
      <c r="AB36" s="454">
        <v>200</v>
      </c>
      <c r="AC36" s="275" t="s">
        <v>1278</v>
      </c>
      <c r="AD36" s="492" t="s">
        <v>1280</v>
      </c>
    </row>
    <row r="37" spans="2:30" x14ac:dyDescent="0.4">
      <c r="B37" s="240">
        <v>31</v>
      </c>
      <c r="C37" s="710">
        <f>'1_Drive및Motor정보'!C37</f>
        <v>0</v>
      </c>
      <c r="D37" s="241">
        <f>'1_Drive및Motor정보'!D37</f>
        <v>0</v>
      </c>
      <c r="F37" s="600" t="s">
        <v>261</v>
      </c>
      <c r="G37" s="188" t="s">
        <v>264</v>
      </c>
      <c r="H37" s="188" t="s">
        <v>267</v>
      </c>
      <c r="I37" s="188" t="s">
        <v>230</v>
      </c>
      <c r="J37" s="201" t="s">
        <v>408</v>
      </c>
      <c r="K37" s="201" t="s">
        <v>411</v>
      </c>
      <c r="L37" s="120"/>
      <c r="M37" s="265">
        <v>0.5</v>
      </c>
      <c r="N37" s="270">
        <v>1</v>
      </c>
      <c r="O37" s="270">
        <v>1.5</v>
      </c>
      <c r="P37" s="270">
        <v>0</v>
      </c>
      <c r="Q37" s="120" t="s">
        <v>422</v>
      </c>
      <c r="R37" s="251">
        <v>1</v>
      </c>
      <c r="S37" s="276" t="s">
        <v>435</v>
      </c>
      <c r="T37" s="428">
        <v>440</v>
      </c>
      <c r="U37" s="442">
        <v>1.1499999999999999</v>
      </c>
      <c r="V37" s="436">
        <f>MIN( INT(IF($T37=0,'1_Drive및Motor정보'!$H37,$T37)*1.35*$U37), IF('1_Drive및Motor정보'!$H37=240,382, IF('1_Drive및Motor정보'!$H37=500,797, 1099) ) )</f>
        <v>683</v>
      </c>
      <c r="W37" s="276" t="s">
        <v>1268</v>
      </c>
      <c r="X37" s="455">
        <v>4</v>
      </c>
      <c r="Y37" s="470">
        <v>-60</v>
      </c>
      <c r="Z37" s="471">
        <v>60</v>
      </c>
      <c r="AA37" s="481">
        <v>200</v>
      </c>
      <c r="AB37" s="455">
        <v>200</v>
      </c>
      <c r="AC37" s="276" t="s">
        <v>1278</v>
      </c>
      <c r="AD37" s="493" t="s">
        <v>1280</v>
      </c>
    </row>
    <row r="38" spans="2:30" x14ac:dyDescent="0.4">
      <c r="B38" s="240">
        <v>32</v>
      </c>
      <c r="C38" s="710">
        <f>'1_Drive및Motor정보'!C38</f>
        <v>0</v>
      </c>
      <c r="D38" s="241">
        <f>'1_Drive및Motor정보'!D38</f>
        <v>0</v>
      </c>
      <c r="F38" s="160" t="s">
        <v>261</v>
      </c>
      <c r="G38" s="176" t="s">
        <v>264</v>
      </c>
      <c r="H38" s="176" t="s">
        <v>267</v>
      </c>
      <c r="I38" s="176" t="s">
        <v>230</v>
      </c>
      <c r="J38" s="200" t="s">
        <v>408</v>
      </c>
      <c r="K38" s="200" t="s">
        <v>411</v>
      </c>
      <c r="L38" s="167"/>
      <c r="M38" s="264">
        <v>0.5</v>
      </c>
      <c r="N38" s="269">
        <v>1</v>
      </c>
      <c r="O38" s="269">
        <v>1.5</v>
      </c>
      <c r="P38" s="269">
        <v>0</v>
      </c>
      <c r="Q38" s="167" t="s">
        <v>422</v>
      </c>
      <c r="R38" s="250">
        <v>1</v>
      </c>
      <c r="S38" s="275" t="s">
        <v>435</v>
      </c>
      <c r="T38" s="427">
        <v>440</v>
      </c>
      <c r="U38" s="442">
        <v>1.1499999999999999</v>
      </c>
      <c r="V38" s="436">
        <f>MIN( INT(IF($T38=0,'1_Drive및Motor정보'!$H38,$T38)*1.35*$U38), IF('1_Drive및Motor정보'!$H38=240,382, IF('1_Drive및Motor정보'!$H38=500,797, 1099) ) )</f>
        <v>683</v>
      </c>
      <c r="W38" s="275" t="s">
        <v>1268</v>
      </c>
      <c r="X38" s="454">
        <v>4</v>
      </c>
      <c r="Y38" s="468">
        <v>-60</v>
      </c>
      <c r="Z38" s="469">
        <v>60</v>
      </c>
      <c r="AA38" s="480">
        <v>200</v>
      </c>
      <c r="AB38" s="454">
        <v>200</v>
      </c>
      <c r="AC38" s="275" t="s">
        <v>1278</v>
      </c>
      <c r="AD38" s="492" t="s">
        <v>1280</v>
      </c>
    </row>
    <row r="39" spans="2:30" x14ac:dyDescent="0.4">
      <c r="B39" s="240">
        <v>33</v>
      </c>
      <c r="C39" s="710">
        <f>'1_Drive및Motor정보'!C39</f>
        <v>0</v>
      </c>
      <c r="D39" s="241">
        <f>'1_Drive및Motor정보'!D39</f>
        <v>0</v>
      </c>
      <c r="F39" s="600" t="s">
        <v>261</v>
      </c>
      <c r="G39" s="188" t="s">
        <v>264</v>
      </c>
      <c r="H39" s="188" t="s">
        <v>267</v>
      </c>
      <c r="I39" s="188" t="s">
        <v>230</v>
      </c>
      <c r="J39" s="201" t="s">
        <v>408</v>
      </c>
      <c r="K39" s="201" t="s">
        <v>411</v>
      </c>
      <c r="L39" s="120"/>
      <c r="M39" s="265">
        <v>0.5</v>
      </c>
      <c r="N39" s="270">
        <v>1</v>
      </c>
      <c r="O39" s="270">
        <v>1.5</v>
      </c>
      <c r="P39" s="270">
        <v>0</v>
      </c>
      <c r="Q39" s="120" t="s">
        <v>422</v>
      </c>
      <c r="R39" s="251">
        <v>1</v>
      </c>
      <c r="S39" s="276" t="s">
        <v>435</v>
      </c>
      <c r="T39" s="428">
        <v>440</v>
      </c>
      <c r="U39" s="442">
        <v>1.1499999999999999</v>
      </c>
      <c r="V39" s="436">
        <f>MIN( INT(IF($T39=0,'1_Drive및Motor정보'!$H39,$T39)*1.35*$U39), IF('1_Drive및Motor정보'!$H39=240,382, IF('1_Drive및Motor정보'!$H39=500,797, 1099) ) )</f>
        <v>683</v>
      </c>
      <c r="W39" s="276" t="s">
        <v>1268</v>
      </c>
      <c r="X39" s="455">
        <v>4</v>
      </c>
      <c r="Y39" s="470">
        <v>-60</v>
      </c>
      <c r="Z39" s="471">
        <v>60</v>
      </c>
      <c r="AA39" s="481">
        <v>200</v>
      </c>
      <c r="AB39" s="455">
        <v>200</v>
      </c>
      <c r="AC39" s="276" t="s">
        <v>1278</v>
      </c>
      <c r="AD39" s="493" t="s">
        <v>1280</v>
      </c>
    </row>
    <row r="40" spans="2:30" x14ac:dyDescent="0.4">
      <c r="B40" s="240">
        <v>34</v>
      </c>
      <c r="C40" s="710">
        <f>'1_Drive및Motor정보'!C40</f>
        <v>0</v>
      </c>
      <c r="D40" s="241">
        <f>'1_Drive및Motor정보'!D40</f>
        <v>0</v>
      </c>
      <c r="F40" s="160" t="s">
        <v>261</v>
      </c>
      <c r="G40" s="176" t="s">
        <v>264</v>
      </c>
      <c r="H40" s="176" t="s">
        <v>267</v>
      </c>
      <c r="I40" s="176" t="s">
        <v>230</v>
      </c>
      <c r="J40" s="200" t="s">
        <v>408</v>
      </c>
      <c r="K40" s="200" t="s">
        <v>411</v>
      </c>
      <c r="L40" s="167"/>
      <c r="M40" s="264">
        <v>0.5</v>
      </c>
      <c r="N40" s="269">
        <v>1</v>
      </c>
      <c r="O40" s="269">
        <v>1.5</v>
      </c>
      <c r="P40" s="269">
        <v>0</v>
      </c>
      <c r="Q40" s="167" t="s">
        <v>422</v>
      </c>
      <c r="R40" s="250">
        <v>1</v>
      </c>
      <c r="S40" s="275" t="s">
        <v>435</v>
      </c>
      <c r="T40" s="427">
        <v>440</v>
      </c>
      <c r="U40" s="442">
        <v>1.1499999999999999</v>
      </c>
      <c r="V40" s="436">
        <f>MIN( INT(IF($T40=0,'1_Drive및Motor정보'!$H40,$T40)*1.35*$U40), IF('1_Drive및Motor정보'!$H40=240,382, IF('1_Drive및Motor정보'!$H40=500,797, 1099) ) )</f>
        <v>683</v>
      </c>
      <c r="W40" s="275" t="s">
        <v>1268</v>
      </c>
      <c r="X40" s="454">
        <v>4</v>
      </c>
      <c r="Y40" s="468">
        <v>-60</v>
      </c>
      <c r="Z40" s="469">
        <v>60</v>
      </c>
      <c r="AA40" s="480">
        <v>200</v>
      </c>
      <c r="AB40" s="454">
        <v>200</v>
      </c>
      <c r="AC40" s="275" t="s">
        <v>1278</v>
      </c>
      <c r="AD40" s="492" t="s">
        <v>1280</v>
      </c>
    </row>
    <row r="41" spans="2:30" ht="18" thickBot="1" x14ac:dyDescent="0.45">
      <c r="B41" s="242">
        <v>35</v>
      </c>
      <c r="C41" s="711">
        <f>'1_Drive및Motor정보'!C41</f>
        <v>0</v>
      </c>
      <c r="D41" s="243">
        <f>'1_Drive및Motor정보'!D41</f>
        <v>0</v>
      </c>
      <c r="F41" s="601" t="s">
        <v>261</v>
      </c>
      <c r="G41" s="189" t="s">
        <v>264</v>
      </c>
      <c r="H41" s="189" t="s">
        <v>267</v>
      </c>
      <c r="I41" s="189" t="s">
        <v>230</v>
      </c>
      <c r="J41" s="202" t="s">
        <v>408</v>
      </c>
      <c r="K41" s="202" t="s">
        <v>411</v>
      </c>
      <c r="L41" s="122"/>
      <c r="M41" s="266">
        <v>0.5</v>
      </c>
      <c r="N41" s="271">
        <v>1</v>
      </c>
      <c r="O41" s="271">
        <v>1.5</v>
      </c>
      <c r="P41" s="271">
        <v>0</v>
      </c>
      <c r="Q41" s="122" t="s">
        <v>422</v>
      </c>
      <c r="R41" s="252">
        <v>1</v>
      </c>
      <c r="S41" s="277" t="s">
        <v>435</v>
      </c>
      <c r="T41" s="429">
        <v>440</v>
      </c>
      <c r="U41" s="443">
        <v>1.1499999999999999</v>
      </c>
      <c r="V41" s="437">
        <f>MIN( INT(IF($T41=0,'1_Drive및Motor정보'!$H41,$T41)*1.35*$U41), IF('1_Drive및Motor정보'!$H41=240,382, IF('1_Drive및Motor정보'!$H41=500,797, 1099) ) )</f>
        <v>683</v>
      </c>
      <c r="W41" s="277" t="s">
        <v>1268</v>
      </c>
      <c r="X41" s="456">
        <v>4</v>
      </c>
      <c r="Y41" s="472">
        <v>-60</v>
      </c>
      <c r="Z41" s="473">
        <v>60</v>
      </c>
      <c r="AA41" s="482">
        <v>200</v>
      </c>
      <c r="AB41" s="456">
        <v>200</v>
      </c>
      <c r="AC41" s="277" t="s">
        <v>1278</v>
      </c>
      <c r="AD41" s="494" t="s">
        <v>1280</v>
      </c>
    </row>
  </sheetData>
  <sheetProtection algorithmName="SHA-512" hashValue="UjqWWOn9+pOk/f728Ugo96Jf6bPiGQn39ZBB9xuATgLsdzS03lJDFFtwU7CQaWWII5byW6cixWNR4AFdn4xshw==" saltValue="u16RjeOXVoT8wYZCYeHSNA==" spinCount="100000" sheet="1"/>
  <mergeCells count="29">
    <mergeCell ref="W3:W5"/>
    <mergeCell ref="X3:X5"/>
    <mergeCell ref="Y3:Z4"/>
    <mergeCell ref="AA3:AB4"/>
    <mergeCell ref="AC3:AC5"/>
    <mergeCell ref="AD3:AD5"/>
    <mergeCell ref="AE3:AE5"/>
    <mergeCell ref="J2:J5"/>
    <mergeCell ref="K2:K5"/>
    <mergeCell ref="L3:L5"/>
    <mergeCell ref="L2:P2"/>
    <mergeCell ref="S2:S5"/>
    <mergeCell ref="T2:V2"/>
    <mergeCell ref="U3:U5"/>
    <mergeCell ref="V3:V5"/>
    <mergeCell ref="M3:M4"/>
    <mergeCell ref="N3:N4"/>
    <mergeCell ref="O3:O4"/>
    <mergeCell ref="P3:P4"/>
    <mergeCell ref="Q2:R4"/>
    <mergeCell ref="T3:T4"/>
    <mergeCell ref="B2:B5"/>
    <mergeCell ref="C2:C5"/>
    <mergeCell ref="D2:D5"/>
    <mergeCell ref="H3:H5"/>
    <mergeCell ref="I3:I5"/>
    <mergeCell ref="F3:F5"/>
    <mergeCell ref="G3:G5"/>
    <mergeCell ref="F2:I2"/>
  </mergeCells>
  <phoneticPr fontId="2" type="noConversion"/>
  <conditionalFormatting sqref="F6:F41">
    <cfRule type="expression" dxfId="160" priority="23">
      <formula>$F6&gt;"DigOUT:0.2"</formula>
    </cfRule>
    <cfRule type="expression" dxfId="159" priority="24">
      <formula>$F6="DigOUT:0.2"</formula>
    </cfRule>
    <cfRule type="expression" dxfId="158" priority="56">
      <formula>OR($F6="",$F6="DigIN:0.2")</formula>
    </cfRule>
  </conditionalFormatting>
  <conditionalFormatting sqref="G6:G41">
    <cfRule type="expression" dxfId="157" priority="21">
      <formula>$G6&gt;"DigOUT:0.2"</formula>
    </cfRule>
    <cfRule type="expression" dxfId="156" priority="22">
      <formula>$G6="DigOUT:0.2"</formula>
    </cfRule>
    <cfRule type="expression" dxfId="155" priority="55">
      <formula>OR($G6="",$G6="DigIN:0.2")</formula>
    </cfRule>
  </conditionalFormatting>
  <conditionalFormatting sqref="H6:H41">
    <cfRule type="expression" dxfId="154" priority="19">
      <formula>$H6&gt;"DigOUT:0.2"</formula>
    </cfRule>
    <cfRule type="expression" dxfId="153" priority="20">
      <formula>$H6="DigOUT:0.2"</formula>
    </cfRule>
    <cfRule type="expression" dxfId="152" priority="54">
      <formula>OR($H6="",$H6="DigIN:0.2")</formula>
    </cfRule>
  </conditionalFormatting>
  <conditionalFormatting sqref="I6:I41">
    <cfRule type="expression" dxfId="151" priority="17">
      <formula>$I6&gt;"DigOUT:0.2"</formula>
    </cfRule>
    <cfRule type="expression" dxfId="150" priority="18">
      <formula>$I6="DigOUT:0.2"</formula>
    </cfRule>
    <cfRule type="expression" dxfId="149" priority="51">
      <formula>OR($I6="",$I6="DigOUT:0.2")</formula>
    </cfRule>
  </conditionalFormatting>
  <conditionalFormatting sqref="N6:N41">
    <cfRule type="expression" dxfId="148" priority="46">
      <formula>AND($L6="Y",$N6=0)</formula>
    </cfRule>
  </conditionalFormatting>
  <conditionalFormatting sqref="O6:O41">
    <cfRule type="expression" dxfId="147" priority="45">
      <formula>AND($L6="Y",$O6="")</formula>
    </cfRule>
  </conditionalFormatting>
  <conditionalFormatting sqref="S6:S41">
    <cfRule type="expression" dxfId="146" priority="3">
      <formula>$S6="1 / Ramping"</formula>
    </cfRule>
    <cfRule type="expression" dxfId="145" priority="44">
      <formula>$S6=0</formula>
    </cfRule>
  </conditionalFormatting>
  <conditionalFormatting sqref="R6:R41">
    <cfRule type="expression" dxfId="144" priority="4">
      <formula>$R6 &gt; 100%</formula>
    </cfRule>
    <cfRule type="expression" dxfId="143" priority="43">
      <formula>$R6 &lt; 100%</formula>
    </cfRule>
  </conditionalFormatting>
  <conditionalFormatting sqref="M6:M41">
    <cfRule type="expression" dxfId="142" priority="42">
      <formula>AND($L6="Y",$M6&lt;1%)</formula>
    </cfRule>
  </conditionalFormatting>
  <conditionalFormatting sqref="V6:V41">
    <cfRule type="expression" dxfId="141" priority="39">
      <formula>$S6=0</formula>
    </cfRule>
  </conditionalFormatting>
  <conditionalFormatting sqref="U6:U41">
    <cfRule type="expression" dxfId="140" priority="38">
      <formula>OR($U6&lt;115%,$U6&gt;117%)</formula>
    </cfRule>
  </conditionalFormatting>
  <conditionalFormatting sqref="J6:J17 J19:J41">
    <cfRule type="expression" dxfId="139" priority="35">
      <formula>$J6=""</formula>
    </cfRule>
  </conditionalFormatting>
  <conditionalFormatting sqref="K6:K41">
    <cfRule type="expression" dxfId="138" priority="7">
      <formula>$K6="0 / Coasting"</formula>
    </cfRule>
    <cfRule type="expression" dxfId="137" priority="34">
      <formula>$K6=""</formula>
    </cfRule>
  </conditionalFormatting>
  <conditionalFormatting sqref="W6:W41">
    <cfRule type="expression" dxfId="136" priority="98">
      <formula>$W6=""</formula>
    </cfRule>
  </conditionalFormatting>
  <conditionalFormatting sqref="Y6:Y41">
    <cfRule type="expression" dxfId="135" priority="99">
      <formula>$Y6&gt;0</formula>
    </cfRule>
  </conditionalFormatting>
  <conditionalFormatting sqref="Z6:Z41">
    <cfRule type="expression" dxfId="134" priority="100">
      <formula>$Z6&lt;=0</formula>
    </cfRule>
  </conditionalFormatting>
  <conditionalFormatting sqref="AA6:AA41">
    <cfRule type="expression" dxfId="133" priority="101">
      <formula>$AA6&lt;0</formula>
    </cfRule>
  </conditionalFormatting>
  <conditionalFormatting sqref="AB6:AB41">
    <cfRule type="expression" dxfId="132" priority="102">
      <formula>$AB6&lt;0</formula>
    </cfRule>
  </conditionalFormatting>
  <conditionalFormatting sqref="AC6:AC41">
    <cfRule type="expression" dxfId="131" priority="2">
      <formula>$AC6="1 / AutoTorqBoost"</formula>
    </cfRule>
    <cfRule type="expression" dxfId="130" priority="103">
      <formula>$AC6=0</formula>
    </cfRule>
  </conditionalFormatting>
  <conditionalFormatting sqref="AD6:AD41">
    <cfRule type="expression" dxfId="129" priority="104">
      <formula>$AD6=0</formula>
    </cfRule>
  </conditionalFormatting>
  <conditionalFormatting sqref="J18">
    <cfRule type="expression" dxfId="128" priority="9">
      <formula>$J18=""</formula>
    </cfRule>
  </conditionalFormatting>
  <conditionalFormatting sqref="J6:J41">
    <cfRule type="expression" dxfId="127" priority="8">
      <formula>$J6="1 / Flying Start"</formula>
    </cfRule>
  </conditionalFormatting>
  <conditionalFormatting sqref="Q6:Q41">
    <cfRule type="expression" dxfId="126" priority="5">
      <formula>$Q6="1 / On"</formula>
    </cfRule>
    <cfRule type="expression" dxfId="125" priority="6">
      <formula>$Q6=""</formula>
    </cfRule>
  </conditionalFormatting>
  <dataValidations count="5">
    <dataValidation type="list" allowBlank="1" showInputMessage="1" showErrorMessage="1" sqref="J6:J41">
      <formula1>"0 / Ramping, 1 / Flying Start"</formula1>
    </dataValidation>
    <dataValidation type="list" allowBlank="1" showInputMessage="1" showErrorMessage="1" sqref="K6:K41 S6:S41">
      <formula1>"0 / Coasting, 1 / Ramping"</formula1>
    </dataValidation>
    <dataValidation type="list" allowBlank="1" showInputMessage="1" showErrorMessage="1" sqref="L6:L41">
      <formula1>"Y"</formula1>
    </dataValidation>
    <dataValidation type="list" allowBlank="1" showInputMessage="1" showErrorMessage="1" sqref="Q6:Q41">
      <formula1>"0 / Off, 1 / On"</formula1>
    </dataValidation>
    <dataValidation type="list" allowBlank="1" showInputMessage="1" showErrorMessage="1" sqref="AC6:AC41">
      <formula1>"0 / None, 1 / AutoTorqBoost"</formula1>
    </dataValidation>
  </dataValidations>
  <pageMargins left="0.7" right="0.7" top="0.75" bottom="0.75" header="0.3" footer="0.3"/>
  <pageSetup paperSize="9" orientation="portrait" horizontalDpi="4294967293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2" id="{021C4945-B553-4B1A-AE34-4B2DB4B451F6}">
            <xm:f>AND('1_Drive및Motor정보'!$AA6="Y",'1_Drive및Motor정보'!$AB6="INV",OR($I6="DigOUT:0.1",$I6="DigOUT:0.2",$I6=""))</xm:f>
            <x14:dxf>
              <fill>
                <patternFill>
                  <bgColor rgb="FFFF0000"/>
                </patternFill>
              </fill>
            </x14:dxf>
          </x14:cfRule>
          <xm:sqref>I6:I41</xm:sqref>
        </x14:conditionalFormatting>
        <x14:conditionalFormatting xmlns:xm="http://schemas.microsoft.com/office/excel/2006/main">
          <x14:cfRule type="expression" priority="36" id="{F0F1B08A-5416-4D3C-BC7E-8F9656952A57}">
            <xm:f>OR(AND('1_Drive및Motor정보'!$H6=690,$T6&lt;525), AND('1_Drive및Motor정보'!$H6=690,$T6&gt;690) )</xm:f>
            <x14:dxf>
              <fill>
                <patternFill>
                  <bgColor rgb="FFFF0000"/>
                </patternFill>
              </fill>
            </x14:dxf>
          </x14:cfRule>
          <x14:cfRule type="expression" priority="37" id="{C1F53B70-38AC-4F3D-A53C-5F4C9C0FB8E6}">
            <xm:f>OR(AND('1_Drive및Motor정보'!$H6=500,$T6&lt;380), AND('1_Drive및Motor정보'!$H6=500,$T6&gt;500) )</xm:f>
            <x14:dxf>
              <fill>
                <patternFill>
                  <bgColor rgb="FFFF0000"/>
                </patternFill>
              </fill>
            </x14:dxf>
          </x14:cfRule>
          <x14:cfRule type="expression" priority="40" id="{FD2A35CD-9E33-4068-993B-65B056239B12}">
            <xm:f>OR(AND('1_Drive및Motor정보'!$H6=240,$T6&lt;208), AND('1_Drive및Motor정보'!$H6=240,$T6&gt;240) )</xm:f>
            <x14:dxf>
              <fill>
                <patternFill>
                  <bgColor rgb="FFFF0000"/>
                </patternFill>
              </fill>
            </x14:dxf>
          </x14:cfRule>
          <xm:sqref>T6:T41</xm:sqref>
        </x14:conditionalFormatting>
        <x14:conditionalFormatting xmlns:xm="http://schemas.microsoft.com/office/excel/2006/main">
          <x14:cfRule type="expression" priority="105" id="{A123D5D1-7572-43E5-9B82-039341E47860}">
            <xm:f>AND('1_Drive및Motor정보'!$H6=690,$X6&lt;1.5)</xm:f>
            <x14:dxf>
              <fill>
                <patternFill>
                  <bgColor rgb="FFFF0000"/>
                </patternFill>
              </fill>
            </x14:dxf>
          </x14:cfRule>
          <x14:cfRule type="expression" priority="106" id="{B70B7BD9-EDAE-4E8F-A7B4-2A2325A02CC1}">
            <xm:f>AND('1_Drive및Motor정보'!$H6=500,$X6&lt;3.6)</xm:f>
            <x14:dxf>
              <fill>
                <patternFill>
                  <bgColor rgb="FFFF0000"/>
                </patternFill>
              </fill>
            </x14:dxf>
          </x14:cfRule>
          <xm:sqref>X6:X41</xm:sqref>
        </x14:conditionalFormatting>
        <x14:conditionalFormatting xmlns:xm="http://schemas.microsoft.com/office/excel/2006/main">
          <x14:cfRule type="expression" priority="1" id="{B4356ED3-2867-459C-8BF8-3A9EEE6BF63D}">
            <xm:f>'1_Drive및Motor정보'!$J6=0</xm:f>
            <x14:dxf>
              <font>
                <color theme="1" tint="0.499984740745262"/>
              </font>
              <fill>
                <patternFill>
                  <bgColor theme="0" tint="-0.14996795556505021"/>
                </patternFill>
              </fill>
            </x14:dxf>
          </x14:cfRule>
          <xm:sqref>C6:AD41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PosDrive정보!$M$65:$M$90</xm:f>
          </x14:formula1>
          <xm:sqref>F6:I41</xm:sqref>
        </x14:dataValidation>
        <x14:dataValidation type="list" allowBlank="1" showInputMessage="1" showErrorMessage="1">
          <x14:formula1>
            <xm:f>PosDrive정보!$P$80:$P$83</xm:f>
          </x14:formula1>
          <xm:sqref>AD6:AD41</xm:sqref>
        </x14:dataValidation>
        <x14:dataValidation type="list" allowBlank="1" showInputMessage="1" showErrorMessage="1">
          <x14:formula1>
            <xm:f>PosDrive정보!$P$56:$P$60</xm:f>
          </x14:formula1>
          <xm:sqref>W6:W41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AK41"/>
  <sheetViews>
    <sheetView tabSelected="1" zoomScale="85" zoomScaleNormal="85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N13" sqref="N13"/>
    </sheetView>
  </sheetViews>
  <sheetFormatPr defaultRowHeight="17.399999999999999" x14ac:dyDescent="0.4"/>
  <cols>
    <col min="1" max="1" width="2.296875" customWidth="1"/>
    <col min="2" max="2" width="3.8984375" bestFit="1" customWidth="1"/>
    <col min="3" max="3" width="10.3984375" customWidth="1"/>
    <col min="4" max="4" width="20.69921875" customWidth="1"/>
    <col min="5" max="5" width="1.8984375" customWidth="1"/>
    <col min="6" max="6" width="10.69921875" customWidth="1"/>
    <col min="7" max="7" width="6.19921875" bestFit="1" customWidth="1"/>
    <col min="8" max="8" width="5.5" bestFit="1" customWidth="1"/>
    <col min="9" max="10" width="6.69921875" customWidth="1"/>
    <col min="11" max="11" width="8.69921875" bestFit="1" customWidth="1"/>
    <col min="12" max="15" width="6.69921875" customWidth="1"/>
    <col min="16" max="16" width="6.3984375" bestFit="1" customWidth="1"/>
    <col min="17" max="17" width="1.19921875" customWidth="1"/>
    <col min="18" max="18" width="11.69921875" bestFit="1" customWidth="1"/>
    <col min="19" max="23" width="10.19921875" bestFit="1" customWidth="1"/>
    <col min="24" max="24" width="10.69921875" customWidth="1"/>
    <col min="25" max="25" width="7.5" bestFit="1" customWidth="1"/>
    <col min="26" max="26" width="6" bestFit="1" customWidth="1"/>
    <col min="27" max="27" width="10.19921875" bestFit="1" customWidth="1"/>
    <col min="28" max="28" width="8.5" bestFit="1" customWidth="1"/>
    <col min="29" max="29" width="6.19921875" bestFit="1" customWidth="1"/>
    <col min="30" max="30" width="9.5" bestFit="1" customWidth="1"/>
    <col min="31" max="31" width="10.19921875" bestFit="1" customWidth="1"/>
    <col min="32" max="32" width="9.59765625" bestFit="1" customWidth="1"/>
    <col min="33" max="33" width="8.69921875" customWidth="1"/>
    <col min="34" max="34" width="7.09765625" bestFit="1" customWidth="1"/>
    <col min="35" max="35" width="10.19921875" customWidth="1"/>
    <col min="36" max="36" width="6.09765625" bestFit="1" customWidth="1"/>
    <col min="37" max="37" width="6.59765625" bestFit="1" customWidth="1"/>
  </cols>
  <sheetData>
    <row r="1" spans="2:37" ht="21.6" thickBot="1" x14ac:dyDescent="0.45">
      <c r="C1" s="13" t="s">
        <v>2427</v>
      </c>
      <c r="D1" s="13"/>
      <c r="H1" s="713">
        <v>3</v>
      </c>
      <c r="I1" s="713">
        <v>4</v>
      </c>
      <c r="J1" s="713">
        <v>5</v>
      </c>
      <c r="K1" s="713">
        <v>6</v>
      </c>
      <c r="L1" s="713">
        <v>7</v>
      </c>
      <c r="M1" s="713">
        <v>8</v>
      </c>
      <c r="N1" s="713">
        <v>9</v>
      </c>
      <c r="O1" s="713">
        <v>10</v>
      </c>
      <c r="P1" s="713">
        <v>11</v>
      </c>
      <c r="R1" s="713">
        <v>12</v>
      </c>
      <c r="S1" s="713">
        <v>13</v>
      </c>
      <c r="T1" s="713">
        <v>14</v>
      </c>
      <c r="U1" s="713">
        <v>15</v>
      </c>
      <c r="V1" s="713">
        <v>16</v>
      </c>
      <c r="W1" s="713">
        <v>17</v>
      </c>
      <c r="X1" s="713">
        <v>18</v>
      </c>
      <c r="Y1" s="713">
        <v>19</v>
      </c>
      <c r="Z1" s="713">
        <v>20</v>
      </c>
      <c r="AA1" s="713">
        <v>21</v>
      </c>
      <c r="AB1" s="713">
        <v>22</v>
      </c>
      <c r="AC1" s="713">
        <v>23</v>
      </c>
      <c r="AD1" s="713">
        <v>24</v>
      </c>
      <c r="AE1" s="713">
        <v>25</v>
      </c>
      <c r="AF1" s="713">
        <v>26</v>
      </c>
      <c r="AG1" s="713">
        <v>27</v>
      </c>
      <c r="AH1" s="713">
        <v>28</v>
      </c>
      <c r="AI1" s="713">
        <v>29</v>
      </c>
      <c r="AJ1" s="713">
        <v>30</v>
      </c>
      <c r="AK1" s="713">
        <v>31</v>
      </c>
    </row>
    <row r="2" spans="2:37" ht="19.8" customHeight="1" thickBot="1" x14ac:dyDescent="0.45">
      <c r="B2" s="920" t="s">
        <v>1950</v>
      </c>
      <c r="C2" s="923" t="s">
        <v>1953</v>
      </c>
      <c r="D2" s="926" t="s">
        <v>2196</v>
      </c>
      <c r="F2" s="849" t="s">
        <v>2472</v>
      </c>
      <c r="G2" s="889"/>
      <c r="H2" s="890"/>
      <c r="I2" s="975" t="s">
        <v>2496</v>
      </c>
      <c r="J2" s="976"/>
      <c r="K2" s="833" t="s">
        <v>2498</v>
      </c>
      <c r="L2" s="975" t="s">
        <v>2475</v>
      </c>
      <c r="M2" s="958"/>
      <c r="N2" s="958"/>
      <c r="O2" s="976"/>
      <c r="P2" s="833" t="s">
        <v>2503</v>
      </c>
      <c r="R2" s="979" t="s">
        <v>2517</v>
      </c>
      <c r="S2" s="980"/>
      <c r="T2" s="980"/>
      <c r="U2" s="980"/>
      <c r="V2" s="980"/>
      <c r="W2" s="980"/>
      <c r="X2" s="980"/>
      <c r="Y2" s="980"/>
      <c r="Z2" s="980"/>
      <c r="AA2" s="980"/>
      <c r="AB2" s="980"/>
      <c r="AC2" s="980"/>
      <c r="AD2" s="980"/>
      <c r="AE2" s="980"/>
      <c r="AF2" s="980"/>
      <c r="AG2" s="980"/>
      <c r="AH2" s="980"/>
      <c r="AI2" s="980"/>
      <c r="AJ2" s="980"/>
      <c r="AK2" s="981"/>
    </row>
    <row r="3" spans="2:37" ht="21" customHeight="1" x14ac:dyDescent="0.4">
      <c r="B3" s="921"/>
      <c r="C3" s="924"/>
      <c r="D3" s="927"/>
      <c r="F3" s="891" t="s">
        <v>2235</v>
      </c>
      <c r="G3" s="965" t="s">
        <v>2475</v>
      </c>
      <c r="H3" s="874" t="s">
        <v>2476</v>
      </c>
      <c r="I3" s="828" t="s">
        <v>2494</v>
      </c>
      <c r="J3" s="874" t="s">
        <v>2495</v>
      </c>
      <c r="K3" s="834"/>
      <c r="L3" s="828" t="s">
        <v>2499</v>
      </c>
      <c r="M3" s="965" t="s">
        <v>2500</v>
      </c>
      <c r="N3" s="965" t="s">
        <v>2501</v>
      </c>
      <c r="O3" s="874" t="s">
        <v>2502</v>
      </c>
      <c r="P3" s="834"/>
      <c r="Q3" s="974"/>
      <c r="R3" s="834" t="s">
        <v>2524</v>
      </c>
      <c r="S3" s="834" t="s">
        <v>2532</v>
      </c>
      <c r="T3" s="834" t="s">
        <v>2537</v>
      </c>
      <c r="U3" s="834" t="s">
        <v>2541</v>
      </c>
      <c r="V3" s="834" t="s">
        <v>2543</v>
      </c>
      <c r="W3" s="933" t="s">
        <v>2545</v>
      </c>
      <c r="X3" s="580"/>
      <c r="Y3" s="580"/>
      <c r="Z3" s="581"/>
      <c r="AA3" s="982" t="s">
        <v>2554</v>
      </c>
      <c r="AB3" s="580"/>
      <c r="AC3" s="580"/>
      <c r="AD3" s="581"/>
      <c r="AE3" s="933" t="s">
        <v>2563</v>
      </c>
      <c r="AF3" s="580"/>
      <c r="AG3" s="580"/>
      <c r="AH3" s="581"/>
      <c r="AI3" s="978" t="s">
        <v>2830</v>
      </c>
      <c r="AJ3" s="941"/>
      <c r="AK3" s="934"/>
    </row>
    <row r="4" spans="2:37" ht="18" customHeight="1" x14ac:dyDescent="0.4">
      <c r="B4" s="921"/>
      <c r="C4" s="924"/>
      <c r="D4" s="928"/>
      <c r="F4" s="891"/>
      <c r="G4" s="966"/>
      <c r="H4" s="967"/>
      <c r="I4" s="977"/>
      <c r="J4" s="967"/>
      <c r="K4" s="931"/>
      <c r="L4" s="977"/>
      <c r="M4" s="966"/>
      <c r="N4" s="966"/>
      <c r="O4" s="967"/>
      <c r="P4" s="931"/>
      <c r="Q4" s="974"/>
      <c r="R4" s="834"/>
      <c r="S4" s="834"/>
      <c r="T4" s="834"/>
      <c r="U4" s="834"/>
      <c r="V4" s="834"/>
      <c r="W4" s="986"/>
      <c r="X4" s="184" t="s">
        <v>2548</v>
      </c>
      <c r="Y4" s="184" t="s">
        <v>2550</v>
      </c>
      <c r="Z4" s="191" t="s">
        <v>2552</v>
      </c>
      <c r="AA4" s="970"/>
      <c r="AB4" s="184" t="s">
        <v>2555</v>
      </c>
      <c r="AC4" s="184" t="s">
        <v>2557</v>
      </c>
      <c r="AD4" s="191" t="s">
        <v>2560</v>
      </c>
      <c r="AE4" s="984"/>
      <c r="AF4" s="184" t="s">
        <v>2564</v>
      </c>
      <c r="AG4" s="184" t="s">
        <v>2565</v>
      </c>
      <c r="AH4" s="191" t="s">
        <v>2557</v>
      </c>
      <c r="AI4" s="719"/>
      <c r="AJ4" s="718" t="s">
        <v>2829</v>
      </c>
      <c r="AK4" s="716" t="s">
        <v>2831</v>
      </c>
    </row>
    <row r="5" spans="2:37" ht="18" thickBot="1" x14ac:dyDescent="0.45">
      <c r="B5" s="922"/>
      <c r="C5" s="925"/>
      <c r="D5" s="928"/>
      <c r="F5" s="854"/>
      <c r="G5" s="416" t="s">
        <v>2474</v>
      </c>
      <c r="H5" s="496" t="s">
        <v>2474</v>
      </c>
      <c r="I5" s="415" t="s">
        <v>2497</v>
      </c>
      <c r="J5" s="496" t="s">
        <v>2497</v>
      </c>
      <c r="K5" s="515" t="s">
        <v>2497</v>
      </c>
      <c r="L5" s="415" t="s">
        <v>2474</v>
      </c>
      <c r="M5" s="416" t="s">
        <v>2473</v>
      </c>
      <c r="N5" s="416" t="s">
        <v>2473</v>
      </c>
      <c r="O5" s="496" t="s">
        <v>2473</v>
      </c>
      <c r="P5" s="515" t="s">
        <v>2504</v>
      </c>
      <c r="Q5" s="974"/>
      <c r="R5" s="835"/>
      <c r="S5" s="835"/>
      <c r="T5" s="835"/>
      <c r="U5" s="835"/>
      <c r="V5" s="835"/>
      <c r="W5" s="987"/>
      <c r="X5" s="583" t="s">
        <v>2549</v>
      </c>
      <c r="Y5" s="583" t="s">
        <v>2551</v>
      </c>
      <c r="Z5" s="584" t="s">
        <v>2549</v>
      </c>
      <c r="AA5" s="983"/>
      <c r="AB5" s="583" t="s">
        <v>2556</v>
      </c>
      <c r="AC5" s="583" t="s">
        <v>2558</v>
      </c>
      <c r="AD5" s="584" t="s">
        <v>2559</v>
      </c>
      <c r="AE5" s="985"/>
      <c r="AF5" s="583" t="s">
        <v>2566</v>
      </c>
      <c r="AG5" s="583" t="s">
        <v>2566</v>
      </c>
      <c r="AH5" s="584" t="s">
        <v>2567</v>
      </c>
      <c r="AI5" s="720"/>
      <c r="AJ5" s="722" t="s">
        <v>2313</v>
      </c>
      <c r="AK5" s="717" t="s">
        <v>2314</v>
      </c>
    </row>
    <row r="6" spans="2:37" ht="18" thickBot="1" x14ac:dyDescent="0.45">
      <c r="B6" s="236"/>
      <c r="C6" s="708" t="str">
        <f>'1_Drive및Motor정보'!C6</f>
        <v>INV001</v>
      </c>
      <c r="D6" s="237" t="str">
        <f>'1_Drive및Motor정보'!D6</f>
        <v>INVERTER #1</v>
      </c>
      <c r="F6" s="10" t="s">
        <v>1289</v>
      </c>
      <c r="G6" s="403">
        <v>2.5</v>
      </c>
      <c r="H6" s="501">
        <f>IF('1_Drive및Motor정보'!$W6&gt;0,100*'1_Drive및Motor정보'!$W6/'1_Drive및Motor정보'!$Q6*1.1,50)</f>
        <v>64.553989893037979</v>
      </c>
      <c r="I6" s="514">
        <v>0</v>
      </c>
      <c r="J6" s="434">
        <v>100</v>
      </c>
      <c r="K6" s="516">
        <v>15</v>
      </c>
      <c r="L6" s="513">
        <v>200</v>
      </c>
      <c r="M6" s="521">
        <v>200</v>
      </c>
      <c r="N6" s="521">
        <v>200</v>
      </c>
      <c r="O6" s="501">
        <v>200</v>
      </c>
      <c r="P6" s="523">
        <v>1</v>
      </c>
      <c r="R6" s="198" t="s">
        <v>2528</v>
      </c>
      <c r="S6" s="564" t="s">
        <v>682</v>
      </c>
      <c r="T6" s="564" t="s">
        <v>682</v>
      </c>
      <c r="U6" s="564" t="s">
        <v>682</v>
      </c>
      <c r="V6" s="564" t="s">
        <v>682</v>
      </c>
      <c r="W6" s="572" t="s">
        <v>682</v>
      </c>
      <c r="X6" s="403">
        <f>MIN(IF('1_Drive및Motor정보'!$W6&gt;0,100*'1_Drive및Motor정보'!$W6/'1_Drive및Motor정보'!$Q6+5,50),90)</f>
        <v>63.685445357307245</v>
      </c>
      <c r="Y6" s="573">
        <v>1</v>
      </c>
      <c r="Z6" s="567">
        <v>150</v>
      </c>
      <c r="AA6" s="572" t="s">
        <v>682</v>
      </c>
      <c r="AB6" s="587">
        <f>IF('1_Drive및Motor정보'!$V6&lt;1, '1_Drive및Motor정보'!$I6, '1_Drive및Motor정보'!$V6*0.9)</f>
        <v>8.6400000000000023</v>
      </c>
      <c r="AC6" s="267">
        <v>15</v>
      </c>
      <c r="AD6" s="465">
        <f>IF('1_Drive및Motor정보'!$P6=0, 25,
IF('1_Drive및Motor정보'!$P6&lt;=720,((120*'1_Drive및Motor정보'!$O6/10-'1_Drive및Motor정보'!$P6)*10/120)*3.5,
IF('1_Drive및Motor정보'!$P6&lt;=900,((120*'1_Drive및Motor정보'!$O6/8-'1_Drive및Motor정보'!$P6)*8/120)*3.5,
IF('1_Drive및Motor정보'!$P6&lt;=1200, ((120*'1_Drive및Motor정보'!$O6/6-'1_Drive및Motor정보'!$P6)*6/120)*3.5,
IF('1_Drive및Motor정보'!$P6&lt;=1800, ((120*'1_Drive및Motor정보'!$O6/4-'1_Drive및Motor정보'!$P6)*4/120)*3.5,25)))))</f>
        <v>5.8333333333333339</v>
      </c>
      <c r="AE6" s="572" t="s">
        <v>483</v>
      </c>
      <c r="AF6" s="521">
        <v>50</v>
      </c>
      <c r="AG6" s="403">
        <v>10</v>
      </c>
      <c r="AH6" s="465">
        <v>20</v>
      </c>
      <c r="AI6" s="723" t="s">
        <v>733</v>
      </c>
      <c r="AJ6" s="403">
        <v>5</v>
      </c>
      <c r="AK6" s="465">
        <v>0.1</v>
      </c>
    </row>
    <row r="7" spans="2:37" x14ac:dyDescent="0.4">
      <c r="B7" s="238">
        <v>1</v>
      </c>
      <c r="C7" s="709" t="str">
        <f>'1_Drive및Motor정보'!C7</f>
        <v>INV001</v>
      </c>
      <c r="D7" s="239" t="str">
        <f>'1_Drive및Motor정보'!D7</f>
        <v>SCR ID FAN_M</v>
      </c>
      <c r="F7" s="185" t="s">
        <v>1289</v>
      </c>
      <c r="G7" s="497">
        <v>2.5</v>
      </c>
      <c r="H7" s="502">
        <f>IF('1_Drive및Motor정보'!$W7&gt;0,100*'1_Drive및Motor정보'!$W7/'1_Drive및Motor정보'!$Q7*1.1,50)</f>
        <v>38.011780579373834</v>
      </c>
      <c r="I7" s="185">
        <v>0</v>
      </c>
      <c r="J7" s="187">
        <v>0</v>
      </c>
      <c r="K7" s="517">
        <v>10</v>
      </c>
      <c r="L7" s="479">
        <v>200</v>
      </c>
      <c r="M7" s="497">
        <v>200</v>
      </c>
      <c r="N7" s="497">
        <v>200</v>
      </c>
      <c r="O7" s="453">
        <v>200</v>
      </c>
      <c r="P7" s="524">
        <v>1</v>
      </c>
      <c r="R7" s="260" t="s">
        <v>2528</v>
      </c>
      <c r="S7" s="431" t="s">
        <v>682</v>
      </c>
      <c r="T7" s="431" t="s">
        <v>682</v>
      </c>
      <c r="U7" s="431" t="s">
        <v>682</v>
      </c>
      <c r="V7" s="431" t="s">
        <v>682</v>
      </c>
      <c r="W7" s="444" t="s">
        <v>682</v>
      </c>
      <c r="X7" s="497">
        <f>MIN(IF('1_Drive및Motor정보'!$W7&gt;0,100*'1_Drive및Motor정보'!$W7/'1_Drive및Motor정보'!$Q7+5,50),90)</f>
        <v>39.556164163067116</v>
      </c>
      <c r="Y7" s="574">
        <v>1</v>
      </c>
      <c r="Z7" s="568">
        <v>150</v>
      </c>
      <c r="AA7" s="444" t="s">
        <v>682</v>
      </c>
      <c r="AB7" s="588">
        <f>IF('1_Drive및Motor정보'!$V7&lt;1, '1_Drive및Motor정보'!$I7, '1_Drive및Motor정보'!$V7*0.9)</f>
        <v>343.98000000000008</v>
      </c>
      <c r="AC7" s="268">
        <v>15</v>
      </c>
      <c r="AD7" s="467">
        <f>IF('1_Drive및Motor정보'!$P7=0, 25,
IF('1_Drive및Motor정보'!$P7&lt;=720,((120*'1_Drive및Motor정보'!$O7/10-'1_Drive및Motor정보'!$P7)*10/120)*3.5,
IF('1_Drive및Motor정보'!$P7&lt;=900,((120*'1_Drive및Motor정보'!$O7/8-'1_Drive및Motor정보'!$P7)*8/120)*3.5,
IF('1_Drive및Motor정보'!$P7&lt;=1200, ((120*'1_Drive및Motor정보'!$O7/6-'1_Drive및Motor정보'!$P7)*6/120)*3.5,
IF('1_Drive및Motor정보'!$P7&lt;=1800, ((120*'1_Drive및Motor정보'!$O7/4-'1_Drive및Motor정보'!$P7)*4/120)*3.5,25)))))</f>
        <v>2.625</v>
      </c>
      <c r="AE7" s="444" t="s">
        <v>483</v>
      </c>
      <c r="AF7" s="497">
        <v>50</v>
      </c>
      <c r="AG7" s="497">
        <v>10</v>
      </c>
      <c r="AH7" s="467">
        <v>20</v>
      </c>
      <c r="AI7" s="724" t="s">
        <v>733</v>
      </c>
      <c r="AJ7" s="497">
        <v>5</v>
      </c>
      <c r="AK7" s="467">
        <v>0.1</v>
      </c>
    </row>
    <row r="8" spans="2:37" x14ac:dyDescent="0.4">
      <c r="B8" s="240">
        <v>2</v>
      </c>
      <c r="C8" s="710" t="str">
        <f>'1_Drive및Motor정보'!C8</f>
        <v>INV002</v>
      </c>
      <c r="D8" s="241" t="str">
        <f>'1_Drive및Motor정보'!D8</f>
        <v>SCR ID FAN_S</v>
      </c>
      <c r="F8" s="167" t="s">
        <v>1289</v>
      </c>
      <c r="G8" s="498">
        <v>2.5</v>
      </c>
      <c r="H8" s="503">
        <f>IF('1_Drive및Motor정보'!$W8&gt;0,100*'1_Drive및Motor정보'!$W8/'1_Drive및Motor정보'!$Q8*1.1,50)</f>
        <v>38.011780579373834</v>
      </c>
      <c r="I8" s="167">
        <v>0</v>
      </c>
      <c r="J8" s="176">
        <v>0</v>
      </c>
      <c r="K8" s="518">
        <v>10</v>
      </c>
      <c r="L8" s="480">
        <v>200</v>
      </c>
      <c r="M8" s="498">
        <v>200</v>
      </c>
      <c r="N8" s="498">
        <v>200</v>
      </c>
      <c r="O8" s="454">
        <v>200</v>
      </c>
      <c r="P8" s="525">
        <v>1</v>
      </c>
      <c r="R8" s="200" t="s">
        <v>2528</v>
      </c>
      <c r="S8" s="565" t="s">
        <v>682</v>
      </c>
      <c r="T8" s="565" t="s">
        <v>682</v>
      </c>
      <c r="U8" s="565" t="s">
        <v>682</v>
      </c>
      <c r="V8" s="565" t="s">
        <v>682</v>
      </c>
      <c r="W8" s="575" t="s">
        <v>682</v>
      </c>
      <c r="X8" s="498">
        <f>MIN(IF('1_Drive및Motor정보'!$W8&gt;0,100*'1_Drive및Motor정보'!$W8/'1_Drive및Motor정보'!$Q8+5,50),90)</f>
        <v>39.556164163067116</v>
      </c>
      <c r="Y8" s="576">
        <v>1</v>
      </c>
      <c r="Z8" s="569">
        <v>150</v>
      </c>
      <c r="AA8" s="575" t="s">
        <v>682</v>
      </c>
      <c r="AB8" s="589">
        <f>IF('1_Drive및Motor정보'!$V8&lt;1, '1_Drive및Motor정보'!$I8, '1_Drive및Motor정보'!$V8*0.9)</f>
        <v>343.98000000000008</v>
      </c>
      <c r="AC8" s="269">
        <v>15</v>
      </c>
      <c r="AD8" s="469">
        <f>IF('1_Drive및Motor정보'!$P8=0, 25,
IF('1_Drive및Motor정보'!$P8&lt;=720,((120*'1_Drive및Motor정보'!$O8/10-'1_Drive및Motor정보'!$P8)*10/120)*3.5,
IF('1_Drive및Motor정보'!$P8&lt;=900,((120*'1_Drive및Motor정보'!$O8/8-'1_Drive및Motor정보'!$P8)*8/120)*3.5,
IF('1_Drive및Motor정보'!$P8&lt;=1200, ((120*'1_Drive및Motor정보'!$O8/6-'1_Drive및Motor정보'!$P8)*6/120)*3.5,
IF('1_Drive및Motor정보'!$P8&lt;=1800, ((120*'1_Drive및Motor정보'!$O8/4-'1_Drive및Motor정보'!$P8)*4/120)*3.5,25)))))</f>
        <v>2.625</v>
      </c>
      <c r="AE8" s="575" t="s">
        <v>483</v>
      </c>
      <c r="AF8" s="498">
        <v>50</v>
      </c>
      <c r="AG8" s="498">
        <v>10</v>
      </c>
      <c r="AH8" s="469">
        <v>20</v>
      </c>
      <c r="AI8" s="725" t="s">
        <v>733</v>
      </c>
      <c r="AJ8" s="498">
        <v>5</v>
      </c>
      <c r="AK8" s="469">
        <v>0.1</v>
      </c>
    </row>
    <row r="9" spans="2:37" x14ac:dyDescent="0.4">
      <c r="B9" s="240">
        <v>3</v>
      </c>
      <c r="C9" s="710">
        <f>'1_Drive및Motor정보'!C9</f>
        <v>0</v>
      </c>
      <c r="D9" s="241">
        <f>'1_Drive및Motor정보'!D9</f>
        <v>0</v>
      </c>
      <c r="F9" s="120" t="s">
        <v>1289</v>
      </c>
      <c r="G9" s="499">
        <v>2.5</v>
      </c>
      <c r="H9" s="503">
        <f>IF('1_Drive및Motor정보'!$W9&gt;0,100*'1_Drive및Motor정보'!$W9/'1_Drive및Motor정보'!$Q9*1.1,50)</f>
        <v>50</v>
      </c>
      <c r="I9" s="120">
        <v>0</v>
      </c>
      <c r="J9" s="188">
        <v>100</v>
      </c>
      <c r="K9" s="519">
        <v>15</v>
      </c>
      <c r="L9" s="481">
        <v>200</v>
      </c>
      <c r="M9" s="499">
        <v>200</v>
      </c>
      <c r="N9" s="499">
        <v>200</v>
      </c>
      <c r="O9" s="455">
        <v>200</v>
      </c>
      <c r="P9" s="526">
        <v>1</v>
      </c>
      <c r="R9" s="201" t="s">
        <v>2528</v>
      </c>
      <c r="S9" s="401" t="s">
        <v>682</v>
      </c>
      <c r="T9" s="401" t="s">
        <v>682</v>
      </c>
      <c r="U9" s="401" t="s">
        <v>682</v>
      </c>
      <c r="V9" s="401" t="s">
        <v>682</v>
      </c>
      <c r="W9" s="399" t="s">
        <v>682</v>
      </c>
      <c r="X9" s="499">
        <f>MIN(IF('1_Drive및Motor정보'!$W9&gt;0,100*'1_Drive및Motor정보'!$W9/'1_Drive및Motor정보'!$Q9+5,50),90)</f>
        <v>50</v>
      </c>
      <c r="Y9" s="577">
        <v>1</v>
      </c>
      <c r="Z9" s="570">
        <v>150</v>
      </c>
      <c r="AA9" s="399" t="s">
        <v>682</v>
      </c>
      <c r="AB9" s="589" t="str">
        <f>IF('1_Drive및Motor정보'!$V9&lt;1, '1_Drive및Motor정보'!$I9, '1_Drive및Motor정보'!$V9*0.9)</f>
        <v/>
      </c>
      <c r="AC9" s="270">
        <v>15</v>
      </c>
      <c r="AD9" s="471">
        <f>IF('1_Drive및Motor정보'!$P9=0, 25,
IF('1_Drive및Motor정보'!$P9&lt;=720,((120*'1_Drive및Motor정보'!$O9/10-'1_Drive및Motor정보'!$P9)*10/120)*3.5,
IF('1_Drive및Motor정보'!$P9&lt;=900,((120*'1_Drive및Motor정보'!$O9/8-'1_Drive및Motor정보'!$P9)*8/120)*3.5,
IF('1_Drive및Motor정보'!$P9&lt;=1200, ((120*'1_Drive및Motor정보'!$O9/6-'1_Drive및Motor정보'!$P9)*6/120)*3.5,
IF('1_Drive및Motor정보'!$P9&lt;=1800, ((120*'1_Drive및Motor정보'!$O9/4-'1_Drive및Motor정보'!$P9)*4/120)*3.5,25)))))</f>
        <v>25</v>
      </c>
      <c r="AE9" s="399" t="s">
        <v>483</v>
      </c>
      <c r="AF9" s="499">
        <v>50</v>
      </c>
      <c r="AG9" s="499">
        <v>10</v>
      </c>
      <c r="AH9" s="471">
        <v>20</v>
      </c>
      <c r="AI9" s="726" t="s">
        <v>733</v>
      </c>
      <c r="AJ9" s="499">
        <v>5</v>
      </c>
      <c r="AK9" s="471">
        <v>0.1</v>
      </c>
    </row>
    <row r="10" spans="2:37" x14ac:dyDescent="0.4">
      <c r="B10" s="240">
        <v>4</v>
      </c>
      <c r="C10" s="710">
        <f>'1_Drive및Motor정보'!C10</f>
        <v>0</v>
      </c>
      <c r="D10" s="241">
        <f>'1_Drive및Motor정보'!D10</f>
        <v>0</v>
      </c>
      <c r="F10" s="167" t="s">
        <v>1289</v>
      </c>
      <c r="G10" s="498">
        <v>2.5</v>
      </c>
      <c r="H10" s="503">
        <f>IF('1_Drive및Motor정보'!$W10&gt;0,100*'1_Drive및Motor정보'!$W10/'1_Drive및Motor정보'!$Q10*1.1,50)</f>
        <v>50</v>
      </c>
      <c r="I10" s="167">
        <v>0</v>
      </c>
      <c r="J10" s="176">
        <v>100</v>
      </c>
      <c r="K10" s="518">
        <v>15</v>
      </c>
      <c r="L10" s="480">
        <v>200</v>
      </c>
      <c r="M10" s="498">
        <v>200</v>
      </c>
      <c r="N10" s="498">
        <v>200</v>
      </c>
      <c r="O10" s="454">
        <v>200</v>
      </c>
      <c r="P10" s="525">
        <v>1</v>
      </c>
      <c r="R10" s="200" t="s">
        <v>2528</v>
      </c>
      <c r="S10" s="565" t="s">
        <v>682</v>
      </c>
      <c r="T10" s="565" t="s">
        <v>682</v>
      </c>
      <c r="U10" s="565" t="s">
        <v>682</v>
      </c>
      <c r="V10" s="565" t="s">
        <v>682</v>
      </c>
      <c r="W10" s="575" t="s">
        <v>682</v>
      </c>
      <c r="X10" s="498">
        <f>MIN(IF('1_Drive및Motor정보'!$W10&gt;0,100*'1_Drive및Motor정보'!$W10/'1_Drive및Motor정보'!$Q10+5,50),90)</f>
        <v>50</v>
      </c>
      <c r="Y10" s="576">
        <v>1</v>
      </c>
      <c r="Z10" s="569">
        <v>150</v>
      </c>
      <c r="AA10" s="575" t="s">
        <v>682</v>
      </c>
      <c r="AB10" s="589" t="str">
        <f>IF('1_Drive및Motor정보'!$V10&lt;1, '1_Drive및Motor정보'!$I10, '1_Drive및Motor정보'!$V10*0.9)</f>
        <v/>
      </c>
      <c r="AC10" s="269">
        <v>15</v>
      </c>
      <c r="AD10" s="469">
        <f>IF('1_Drive및Motor정보'!$P10=0, 25,
IF('1_Drive및Motor정보'!$P10&lt;=720,((120*'1_Drive및Motor정보'!$O10/10-'1_Drive및Motor정보'!$P10)*10/120)*3.5,
IF('1_Drive및Motor정보'!$P10&lt;=900,((120*'1_Drive및Motor정보'!$O10/8-'1_Drive및Motor정보'!$P10)*8/120)*3.5,
IF('1_Drive및Motor정보'!$P10&lt;=1200, ((120*'1_Drive및Motor정보'!$O10/6-'1_Drive및Motor정보'!$P10)*6/120)*3.5,
IF('1_Drive및Motor정보'!$P10&lt;=1800, ((120*'1_Drive및Motor정보'!$O10/4-'1_Drive및Motor정보'!$P10)*4/120)*3.5,25)))))</f>
        <v>25</v>
      </c>
      <c r="AE10" s="575" t="s">
        <v>483</v>
      </c>
      <c r="AF10" s="498">
        <v>50</v>
      </c>
      <c r="AG10" s="498">
        <v>10</v>
      </c>
      <c r="AH10" s="469">
        <v>20</v>
      </c>
      <c r="AI10" s="725" t="s">
        <v>733</v>
      </c>
      <c r="AJ10" s="498">
        <v>5</v>
      </c>
      <c r="AK10" s="469">
        <v>0.1</v>
      </c>
    </row>
    <row r="11" spans="2:37" x14ac:dyDescent="0.4">
      <c r="B11" s="240">
        <v>5</v>
      </c>
      <c r="C11" s="710">
        <f>'1_Drive및Motor정보'!C11</f>
        <v>0</v>
      </c>
      <c r="D11" s="241">
        <f>'1_Drive및Motor정보'!D11</f>
        <v>0</v>
      </c>
      <c r="F11" s="120" t="s">
        <v>1289</v>
      </c>
      <c r="G11" s="499">
        <v>2.5</v>
      </c>
      <c r="H11" s="503">
        <f>IF('1_Drive및Motor정보'!$W11&gt;0,100*'1_Drive및Motor정보'!$W11/'1_Drive및Motor정보'!$Q11*1.1,50)</f>
        <v>50</v>
      </c>
      <c r="I11" s="120">
        <v>0</v>
      </c>
      <c r="J11" s="188">
        <v>100</v>
      </c>
      <c r="K11" s="519">
        <v>15</v>
      </c>
      <c r="L11" s="481">
        <v>200</v>
      </c>
      <c r="M11" s="499">
        <v>200</v>
      </c>
      <c r="N11" s="499">
        <v>200</v>
      </c>
      <c r="O11" s="455">
        <v>200</v>
      </c>
      <c r="P11" s="526">
        <v>1</v>
      </c>
      <c r="R11" s="201" t="s">
        <v>2528</v>
      </c>
      <c r="S11" s="401" t="s">
        <v>682</v>
      </c>
      <c r="T11" s="401" t="s">
        <v>682</v>
      </c>
      <c r="U11" s="401" t="s">
        <v>682</v>
      </c>
      <c r="V11" s="401" t="s">
        <v>682</v>
      </c>
      <c r="W11" s="399" t="s">
        <v>682</v>
      </c>
      <c r="X11" s="499">
        <f>MIN(IF('1_Drive및Motor정보'!$W11&gt;0,100*'1_Drive및Motor정보'!$W11/'1_Drive및Motor정보'!$Q11+5,50),90)</f>
        <v>50</v>
      </c>
      <c r="Y11" s="577">
        <v>1</v>
      </c>
      <c r="Z11" s="570">
        <v>150</v>
      </c>
      <c r="AA11" s="399" t="s">
        <v>682</v>
      </c>
      <c r="AB11" s="589" t="str">
        <f>IF('1_Drive및Motor정보'!$V11&lt;1, '1_Drive및Motor정보'!$I11, '1_Drive및Motor정보'!$V11*0.9)</f>
        <v/>
      </c>
      <c r="AC11" s="270">
        <v>15</v>
      </c>
      <c r="AD11" s="471">
        <f>IF('1_Drive및Motor정보'!$P11=0, 25,
IF('1_Drive및Motor정보'!$P11&lt;=720,((120*'1_Drive및Motor정보'!$O11/10-'1_Drive및Motor정보'!$P11)*10/120)*3.5,
IF('1_Drive및Motor정보'!$P11&lt;=900,((120*'1_Drive및Motor정보'!$O11/8-'1_Drive및Motor정보'!$P11)*8/120)*3.5,
IF('1_Drive및Motor정보'!$P11&lt;=1200, ((120*'1_Drive및Motor정보'!$O11/6-'1_Drive및Motor정보'!$P11)*6/120)*3.5,
IF('1_Drive및Motor정보'!$P11&lt;=1800, ((120*'1_Drive및Motor정보'!$O11/4-'1_Drive및Motor정보'!$P11)*4/120)*3.5,25)))))</f>
        <v>25</v>
      </c>
      <c r="AE11" s="399" t="s">
        <v>483</v>
      </c>
      <c r="AF11" s="499">
        <v>50</v>
      </c>
      <c r="AG11" s="499">
        <v>10</v>
      </c>
      <c r="AH11" s="471">
        <v>20</v>
      </c>
      <c r="AI11" s="726" t="s">
        <v>733</v>
      </c>
      <c r="AJ11" s="499">
        <v>5</v>
      </c>
      <c r="AK11" s="471">
        <v>0.1</v>
      </c>
    </row>
    <row r="12" spans="2:37" x14ac:dyDescent="0.4">
      <c r="B12" s="240">
        <v>6</v>
      </c>
      <c r="C12" s="710">
        <f>'1_Drive및Motor정보'!C12</f>
        <v>0</v>
      </c>
      <c r="D12" s="241">
        <f>'1_Drive및Motor정보'!D12</f>
        <v>0</v>
      </c>
      <c r="F12" s="167" t="s">
        <v>1289</v>
      </c>
      <c r="G12" s="498">
        <v>2.5</v>
      </c>
      <c r="H12" s="503">
        <f>IF('1_Drive및Motor정보'!$W12&gt;0,100*'1_Drive및Motor정보'!$W12/'1_Drive및Motor정보'!$Q12*1.1,50)</f>
        <v>50</v>
      </c>
      <c r="I12" s="167">
        <v>0</v>
      </c>
      <c r="J12" s="176">
        <v>100</v>
      </c>
      <c r="K12" s="518">
        <v>15</v>
      </c>
      <c r="L12" s="480">
        <v>200</v>
      </c>
      <c r="M12" s="498">
        <v>200</v>
      </c>
      <c r="N12" s="498">
        <v>200</v>
      </c>
      <c r="O12" s="454">
        <v>200</v>
      </c>
      <c r="P12" s="525">
        <v>1</v>
      </c>
      <c r="R12" s="200" t="s">
        <v>2528</v>
      </c>
      <c r="S12" s="565" t="s">
        <v>682</v>
      </c>
      <c r="T12" s="565" t="s">
        <v>682</v>
      </c>
      <c r="U12" s="565" t="s">
        <v>682</v>
      </c>
      <c r="V12" s="565" t="s">
        <v>682</v>
      </c>
      <c r="W12" s="575" t="s">
        <v>682</v>
      </c>
      <c r="X12" s="498">
        <f>MIN(IF('1_Drive및Motor정보'!$W12&gt;0,100*'1_Drive및Motor정보'!$W12/'1_Drive및Motor정보'!$Q12+5,50),90)</f>
        <v>50</v>
      </c>
      <c r="Y12" s="576">
        <v>1</v>
      </c>
      <c r="Z12" s="569">
        <v>150</v>
      </c>
      <c r="AA12" s="575" t="s">
        <v>682</v>
      </c>
      <c r="AB12" s="589" t="str">
        <f>IF('1_Drive및Motor정보'!$V12&lt;1, '1_Drive및Motor정보'!$I12, '1_Drive및Motor정보'!$V12*0.9)</f>
        <v/>
      </c>
      <c r="AC12" s="269">
        <v>15</v>
      </c>
      <c r="AD12" s="469">
        <f>IF('1_Drive및Motor정보'!$P12=0, 25,
IF('1_Drive및Motor정보'!$P12&lt;=720,((120*'1_Drive및Motor정보'!$O12/10-'1_Drive및Motor정보'!$P12)*10/120)*3.5,
IF('1_Drive및Motor정보'!$P12&lt;=900,((120*'1_Drive및Motor정보'!$O12/8-'1_Drive및Motor정보'!$P12)*8/120)*3.5,
IF('1_Drive및Motor정보'!$P12&lt;=1200, ((120*'1_Drive및Motor정보'!$O12/6-'1_Drive및Motor정보'!$P12)*6/120)*3.5,
IF('1_Drive및Motor정보'!$P12&lt;=1800, ((120*'1_Drive및Motor정보'!$O12/4-'1_Drive및Motor정보'!$P12)*4/120)*3.5,25)))))</f>
        <v>25</v>
      </c>
      <c r="AE12" s="575" t="s">
        <v>483</v>
      </c>
      <c r="AF12" s="498">
        <v>50</v>
      </c>
      <c r="AG12" s="498">
        <v>10</v>
      </c>
      <c r="AH12" s="469">
        <v>20</v>
      </c>
      <c r="AI12" s="725" t="s">
        <v>733</v>
      </c>
      <c r="AJ12" s="498">
        <v>5</v>
      </c>
      <c r="AK12" s="469">
        <v>0.1</v>
      </c>
    </row>
    <row r="13" spans="2:37" x14ac:dyDescent="0.4">
      <c r="B13" s="240">
        <v>7</v>
      </c>
      <c r="C13" s="710">
        <f>'1_Drive및Motor정보'!C13</f>
        <v>0</v>
      </c>
      <c r="D13" s="241">
        <f>'1_Drive및Motor정보'!D13</f>
        <v>0</v>
      </c>
      <c r="F13" s="120" t="s">
        <v>1289</v>
      </c>
      <c r="G13" s="499">
        <v>2.5</v>
      </c>
      <c r="H13" s="503">
        <f>IF('1_Drive및Motor정보'!$W13&gt;0,100*'1_Drive및Motor정보'!$W13/'1_Drive및Motor정보'!$Q13*1.1,50)</f>
        <v>50</v>
      </c>
      <c r="I13" s="120">
        <v>0</v>
      </c>
      <c r="J13" s="188">
        <v>100</v>
      </c>
      <c r="K13" s="519">
        <v>15</v>
      </c>
      <c r="L13" s="481">
        <v>200</v>
      </c>
      <c r="M13" s="499">
        <v>200</v>
      </c>
      <c r="N13" s="499">
        <v>200</v>
      </c>
      <c r="O13" s="455">
        <v>200</v>
      </c>
      <c r="P13" s="526">
        <v>1</v>
      </c>
      <c r="R13" s="201" t="s">
        <v>2528</v>
      </c>
      <c r="S13" s="401" t="s">
        <v>682</v>
      </c>
      <c r="T13" s="401" t="s">
        <v>682</v>
      </c>
      <c r="U13" s="401" t="s">
        <v>682</v>
      </c>
      <c r="V13" s="401" t="s">
        <v>682</v>
      </c>
      <c r="W13" s="399" t="s">
        <v>682</v>
      </c>
      <c r="X13" s="499">
        <f>MIN(IF('1_Drive및Motor정보'!$W13&gt;0,100*'1_Drive및Motor정보'!$W13/'1_Drive및Motor정보'!$Q13+5,50),90)</f>
        <v>50</v>
      </c>
      <c r="Y13" s="577">
        <v>1</v>
      </c>
      <c r="Z13" s="570">
        <v>150</v>
      </c>
      <c r="AA13" s="399" t="s">
        <v>682</v>
      </c>
      <c r="AB13" s="589" t="str">
        <f>IF('1_Drive및Motor정보'!$V13&lt;1, '1_Drive및Motor정보'!$I13, '1_Drive및Motor정보'!$V13*0.9)</f>
        <v/>
      </c>
      <c r="AC13" s="270">
        <v>15</v>
      </c>
      <c r="AD13" s="471">
        <f>IF('1_Drive및Motor정보'!$P13=0, 25,
IF('1_Drive및Motor정보'!$P13&lt;=720,((120*'1_Drive및Motor정보'!$O13/10-'1_Drive및Motor정보'!$P13)*10/120)*3.5,
IF('1_Drive및Motor정보'!$P13&lt;=900,((120*'1_Drive및Motor정보'!$O13/8-'1_Drive및Motor정보'!$P13)*8/120)*3.5,
IF('1_Drive및Motor정보'!$P13&lt;=1200, ((120*'1_Drive및Motor정보'!$O13/6-'1_Drive및Motor정보'!$P13)*6/120)*3.5,
IF('1_Drive및Motor정보'!$P13&lt;=1800, ((120*'1_Drive및Motor정보'!$O13/4-'1_Drive및Motor정보'!$P13)*4/120)*3.5,25)))))</f>
        <v>25</v>
      </c>
      <c r="AE13" s="399" t="s">
        <v>483</v>
      </c>
      <c r="AF13" s="499">
        <v>50</v>
      </c>
      <c r="AG13" s="499">
        <v>10</v>
      </c>
      <c r="AH13" s="471">
        <v>20</v>
      </c>
      <c r="AI13" s="726" t="s">
        <v>733</v>
      </c>
      <c r="AJ13" s="499">
        <v>5</v>
      </c>
      <c r="AK13" s="471">
        <v>0.1</v>
      </c>
    </row>
    <row r="14" spans="2:37" x14ac:dyDescent="0.4">
      <c r="B14" s="240">
        <v>8</v>
      </c>
      <c r="C14" s="710">
        <f>'1_Drive및Motor정보'!C14</f>
        <v>0</v>
      </c>
      <c r="D14" s="241">
        <f>'1_Drive및Motor정보'!D14</f>
        <v>0</v>
      </c>
      <c r="F14" s="167" t="s">
        <v>1289</v>
      </c>
      <c r="G14" s="498">
        <v>2.5</v>
      </c>
      <c r="H14" s="503">
        <f>IF('1_Drive및Motor정보'!$W14&gt;0,100*'1_Drive및Motor정보'!$W14/'1_Drive및Motor정보'!$Q14*1.1,50)</f>
        <v>50</v>
      </c>
      <c r="I14" s="167">
        <v>0</v>
      </c>
      <c r="J14" s="176">
        <v>100</v>
      </c>
      <c r="K14" s="518">
        <v>15</v>
      </c>
      <c r="L14" s="480">
        <v>200</v>
      </c>
      <c r="M14" s="498">
        <v>200</v>
      </c>
      <c r="N14" s="498">
        <v>200</v>
      </c>
      <c r="O14" s="454">
        <v>200</v>
      </c>
      <c r="P14" s="525">
        <v>1</v>
      </c>
      <c r="R14" s="200" t="s">
        <v>2528</v>
      </c>
      <c r="S14" s="565" t="s">
        <v>682</v>
      </c>
      <c r="T14" s="565" t="s">
        <v>682</v>
      </c>
      <c r="U14" s="565" t="s">
        <v>682</v>
      </c>
      <c r="V14" s="565" t="s">
        <v>682</v>
      </c>
      <c r="W14" s="575" t="s">
        <v>682</v>
      </c>
      <c r="X14" s="498">
        <f>MIN(IF('1_Drive및Motor정보'!$W14&gt;0,100*'1_Drive및Motor정보'!$W14/'1_Drive및Motor정보'!$Q14+5,50),90)</f>
        <v>50</v>
      </c>
      <c r="Y14" s="576">
        <v>1</v>
      </c>
      <c r="Z14" s="569">
        <v>150</v>
      </c>
      <c r="AA14" s="575" t="s">
        <v>682</v>
      </c>
      <c r="AB14" s="589" t="str">
        <f>IF('1_Drive및Motor정보'!$V14&lt;1, '1_Drive및Motor정보'!$I14, '1_Drive및Motor정보'!$V14*0.9)</f>
        <v/>
      </c>
      <c r="AC14" s="269">
        <v>15</v>
      </c>
      <c r="AD14" s="469">
        <f>IF('1_Drive및Motor정보'!$P14=0, 25,
IF('1_Drive및Motor정보'!$P14&lt;=720,((120*'1_Drive및Motor정보'!$O14/10-'1_Drive및Motor정보'!$P14)*10/120)*3.5,
IF('1_Drive및Motor정보'!$P14&lt;=900,((120*'1_Drive및Motor정보'!$O14/8-'1_Drive및Motor정보'!$P14)*8/120)*3.5,
IF('1_Drive및Motor정보'!$P14&lt;=1200, ((120*'1_Drive및Motor정보'!$O14/6-'1_Drive및Motor정보'!$P14)*6/120)*3.5,
IF('1_Drive및Motor정보'!$P14&lt;=1800, ((120*'1_Drive및Motor정보'!$O14/4-'1_Drive및Motor정보'!$P14)*4/120)*3.5,25)))))</f>
        <v>25</v>
      </c>
      <c r="AE14" s="575" t="s">
        <v>483</v>
      </c>
      <c r="AF14" s="498">
        <v>50</v>
      </c>
      <c r="AG14" s="498">
        <v>10</v>
      </c>
      <c r="AH14" s="469">
        <v>20</v>
      </c>
      <c r="AI14" s="725" t="s">
        <v>733</v>
      </c>
      <c r="AJ14" s="498">
        <v>5</v>
      </c>
      <c r="AK14" s="469">
        <v>0.1</v>
      </c>
    </row>
    <row r="15" spans="2:37" x14ac:dyDescent="0.4">
      <c r="B15" s="240">
        <v>9</v>
      </c>
      <c r="C15" s="710">
        <f>'1_Drive및Motor정보'!C15</f>
        <v>0</v>
      </c>
      <c r="D15" s="241">
        <f>'1_Drive및Motor정보'!D15</f>
        <v>0</v>
      </c>
      <c r="F15" s="120" t="s">
        <v>1289</v>
      </c>
      <c r="G15" s="499">
        <v>2.5</v>
      </c>
      <c r="H15" s="503">
        <f>IF('1_Drive및Motor정보'!$W15&gt;0,100*'1_Drive및Motor정보'!$W15/'1_Drive및Motor정보'!$Q15*1.1,50)</f>
        <v>50</v>
      </c>
      <c r="I15" s="120">
        <v>0</v>
      </c>
      <c r="J15" s="188">
        <v>100</v>
      </c>
      <c r="K15" s="519">
        <v>15</v>
      </c>
      <c r="L15" s="481">
        <v>200</v>
      </c>
      <c r="M15" s="499">
        <v>200</v>
      </c>
      <c r="N15" s="499">
        <v>200</v>
      </c>
      <c r="O15" s="455">
        <v>200</v>
      </c>
      <c r="P15" s="526">
        <v>1</v>
      </c>
      <c r="R15" s="201" t="s">
        <v>2528</v>
      </c>
      <c r="S15" s="401" t="s">
        <v>682</v>
      </c>
      <c r="T15" s="401" t="s">
        <v>682</v>
      </c>
      <c r="U15" s="401" t="s">
        <v>682</v>
      </c>
      <c r="V15" s="401" t="s">
        <v>682</v>
      </c>
      <c r="W15" s="399" t="s">
        <v>682</v>
      </c>
      <c r="X15" s="499">
        <f>MIN(IF('1_Drive및Motor정보'!$W15&gt;0,100*'1_Drive및Motor정보'!$W15/'1_Drive및Motor정보'!$Q15+5,50),90)</f>
        <v>50</v>
      </c>
      <c r="Y15" s="577">
        <v>1</v>
      </c>
      <c r="Z15" s="570">
        <v>150</v>
      </c>
      <c r="AA15" s="399" t="s">
        <v>682</v>
      </c>
      <c r="AB15" s="589" t="str">
        <f>IF('1_Drive및Motor정보'!$V15&lt;1, '1_Drive및Motor정보'!$I15, '1_Drive및Motor정보'!$V15*0.9)</f>
        <v/>
      </c>
      <c r="AC15" s="270">
        <v>15</v>
      </c>
      <c r="AD15" s="471">
        <f>IF('1_Drive및Motor정보'!$P15=0, 25,
IF('1_Drive및Motor정보'!$P15&lt;=720,((120*'1_Drive및Motor정보'!$O15/10-'1_Drive및Motor정보'!$P15)*10/120)*3.5,
IF('1_Drive및Motor정보'!$P15&lt;=900,((120*'1_Drive및Motor정보'!$O15/8-'1_Drive및Motor정보'!$P15)*8/120)*3.5,
IF('1_Drive및Motor정보'!$P15&lt;=1200, ((120*'1_Drive및Motor정보'!$O15/6-'1_Drive및Motor정보'!$P15)*6/120)*3.5,
IF('1_Drive및Motor정보'!$P15&lt;=1800, ((120*'1_Drive및Motor정보'!$O15/4-'1_Drive및Motor정보'!$P15)*4/120)*3.5,25)))))</f>
        <v>25</v>
      </c>
      <c r="AE15" s="399" t="s">
        <v>483</v>
      </c>
      <c r="AF15" s="499">
        <v>50</v>
      </c>
      <c r="AG15" s="499">
        <v>10</v>
      </c>
      <c r="AH15" s="471">
        <v>20</v>
      </c>
      <c r="AI15" s="726" t="s">
        <v>733</v>
      </c>
      <c r="AJ15" s="499">
        <v>5</v>
      </c>
      <c r="AK15" s="471">
        <v>0.1</v>
      </c>
    </row>
    <row r="16" spans="2:37" x14ac:dyDescent="0.4">
      <c r="B16" s="240">
        <v>10</v>
      </c>
      <c r="C16" s="710">
        <f>'1_Drive및Motor정보'!C16</f>
        <v>0</v>
      </c>
      <c r="D16" s="241">
        <f>'1_Drive및Motor정보'!D16</f>
        <v>0</v>
      </c>
      <c r="F16" s="167" t="s">
        <v>1289</v>
      </c>
      <c r="G16" s="498">
        <v>2.5</v>
      </c>
      <c r="H16" s="503">
        <f>IF('1_Drive및Motor정보'!$W16&gt;0,100*'1_Drive및Motor정보'!$W16/'1_Drive및Motor정보'!$Q16*1.1,50)</f>
        <v>50</v>
      </c>
      <c r="I16" s="167">
        <v>0</v>
      </c>
      <c r="J16" s="176">
        <v>100</v>
      </c>
      <c r="K16" s="518">
        <v>15</v>
      </c>
      <c r="L16" s="480">
        <v>200</v>
      </c>
      <c r="M16" s="498">
        <v>200</v>
      </c>
      <c r="N16" s="498">
        <v>200</v>
      </c>
      <c r="O16" s="454">
        <v>200</v>
      </c>
      <c r="P16" s="525">
        <v>1</v>
      </c>
      <c r="R16" s="200" t="s">
        <v>2528</v>
      </c>
      <c r="S16" s="565" t="s">
        <v>682</v>
      </c>
      <c r="T16" s="565" t="s">
        <v>682</v>
      </c>
      <c r="U16" s="565" t="s">
        <v>682</v>
      </c>
      <c r="V16" s="565" t="s">
        <v>682</v>
      </c>
      <c r="W16" s="575" t="s">
        <v>682</v>
      </c>
      <c r="X16" s="498">
        <f>MIN(IF('1_Drive및Motor정보'!$W16&gt;0,100*'1_Drive및Motor정보'!$W16/'1_Drive및Motor정보'!$Q16+5,50),90)</f>
        <v>50</v>
      </c>
      <c r="Y16" s="576">
        <v>1</v>
      </c>
      <c r="Z16" s="569">
        <v>150</v>
      </c>
      <c r="AA16" s="575" t="s">
        <v>682</v>
      </c>
      <c r="AB16" s="589" t="str">
        <f>IF('1_Drive및Motor정보'!$V16&lt;1, '1_Drive및Motor정보'!$I16, '1_Drive및Motor정보'!$V16*0.9)</f>
        <v/>
      </c>
      <c r="AC16" s="269">
        <v>15</v>
      </c>
      <c r="AD16" s="469">
        <f>IF('1_Drive및Motor정보'!$P16=0, 25,
IF('1_Drive및Motor정보'!$P16&lt;=720,((120*'1_Drive및Motor정보'!$O16/10-'1_Drive및Motor정보'!$P16)*10/120)*3.5,
IF('1_Drive및Motor정보'!$P16&lt;=900,((120*'1_Drive및Motor정보'!$O16/8-'1_Drive및Motor정보'!$P16)*8/120)*3.5,
IF('1_Drive및Motor정보'!$P16&lt;=1200, ((120*'1_Drive및Motor정보'!$O16/6-'1_Drive및Motor정보'!$P16)*6/120)*3.5,
IF('1_Drive및Motor정보'!$P16&lt;=1800, ((120*'1_Drive및Motor정보'!$O16/4-'1_Drive및Motor정보'!$P16)*4/120)*3.5,25)))))</f>
        <v>25</v>
      </c>
      <c r="AE16" s="575" t="s">
        <v>483</v>
      </c>
      <c r="AF16" s="498">
        <v>50</v>
      </c>
      <c r="AG16" s="498">
        <v>10</v>
      </c>
      <c r="AH16" s="469">
        <v>20</v>
      </c>
      <c r="AI16" s="725" t="s">
        <v>733</v>
      </c>
      <c r="AJ16" s="498">
        <v>5</v>
      </c>
      <c r="AK16" s="469">
        <v>0.1</v>
      </c>
    </row>
    <row r="17" spans="2:37" x14ac:dyDescent="0.4">
      <c r="B17" s="240">
        <v>11</v>
      </c>
      <c r="C17" s="710">
        <f>'1_Drive및Motor정보'!C17</f>
        <v>0</v>
      </c>
      <c r="D17" s="241">
        <f>'1_Drive및Motor정보'!D17</f>
        <v>0</v>
      </c>
      <c r="F17" s="120" t="s">
        <v>1289</v>
      </c>
      <c r="G17" s="499">
        <v>2.5</v>
      </c>
      <c r="H17" s="503">
        <f>IF('1_Drive및Motor정보'!$W17&gt;0,100*'1_Drive및Motor정보'!$W17/'1_Drive및Motor정보'!$Q17*1.1,50)</f>
        <v>50</v>
      </c>
      <c r="I17" s="120">
        <v>0</v>
      </c>
      <c r="J17" s="188">
        <v>100</v>
      </c>
      <c r="K17" s="519">
        <v>15</v>
      </c>
      <c r="L17" s="481">
        <v>200</v>
      </c>
      <c r="M17" s="499">
        <v>200</v>
      </c>
      <c r="N17" s="499">
        <v>200</v>
      </c>
      <c r="O17" s="455">
        <v>200</v>
      </c>
      <c r="P17" s="526">
        <v>1</v>
      </c>
      <c r="R17" s="201" t="s">
        <v>2528</v>
      </c>
      <c r="S17" s="401" t="s">
        <v>682</v>
      </c>
      <c r="T17" s="401" t="s">
        <v>682</v>
      </c>
      <c r="U17" s="401" t="s">
        <v>682</v>
      </c>
      <c r="V17" s="401" t="s">
        <v>682</v>
      </c>
      <c r="W17" s="399" t="s">
        <v>682</v>
      </c>
      <c r="X17" s="499">
        <f>MIN(IF('1_Drive및Motor정보'!$W17&gt;0,100*'1_Drive및Motor정보'!$W17/'1_Drive및Motor정보'!$Q17+5,50),90)</f>
        <v>50</v>
      </c>
      <c r="Y17" s="577">
        <v>1</v>
      </c>
      <c r="Z17" s="570">
        <v>150</v>
      </c>
      <c r="AA17" s="399" t="s">
        <v>682</v>
      </c>
      <c r="AB17" s="589" t="str">
        <f>IF('1_Drive및Motor정보'!$V17&lt;1, '1_Drive및Motor정보'!$I17, '1_Drive및Motor정보'!$V17*0.9)</f>
        <v/>
      </c>
      <c r="AC17" s="270">
        <v>15</v>
      </c>
      <c r="AD17" s="471">
        <f>IF('1_Drive및Motor정보'!$P17=0, 25,
IF('1_Drive및Motor정보'!$P17&lt;=720,((120*'1_Drive및Motor정보'!$O17/10-'1_Drive및Motor정보'!$P17)*10/120)*3.5,
IF('1_Drive및Motor정보'!$P17&lt;=900,((120*'1_Drive및Motor정보'!$O17/8-'1_Drive및Motor정보'!$P17)*8/120)*3.5,
IF('1_Drive및Motor정보'!$P17&lt;=1200, ((120*'1_Drive및Motor정보'!$O17/6-'1_Drive및Motor정보'!$P17)*6/120)*3.5,
IF('1_Drive및Motor정보'!$P17&lt;=1800, ((120*'1_Drive및Motor정보'!$O17/4-'1_Drive및Motor정보'!$P17)*4/120)*3.5,25)))))</f>
        <v>25</v>
      </c>
      <c r="AE17" s="399" t="s">
        <v>483</v>
      </c>
      <c r="AF17" s="499">
        <v>50</v>
      </c>
      <c r="AG17" s="499">
        <v>10</v>
      </c>
      <c r="AH17" s="471">
        <v>20</v>
      </c>
      <c r="AI17" s="726" t="s">
        <v>733</v>
      </c>
      <c r="AJ17" s="499">
        <v>5</v>
      </c>
      <c r="AK17" s="471">
        <v>0.1</v>
      </c>
    </row>
    <row r="18" spans="2:37" x14ac:dyDescent="0.4">
      <c r="B18" s="240">
        <v>12</v>
      </c>
      <c r="C18" s="710">
        <f>'1_Drive및Motor정보'!C18</f>
        <v>0</v>
      </c>
      <c r="D18" s="241">
        <f>'1_Drive및Motor정보'!D18</f>
        <v>0</v>
      </c>
      <c r="F18" s="167" t="s">
        <v>1289</v>
      </c>
      <c r="G18" s="498">
        <v>2.5</v>
      </c>
      <c r="H18" s="503">
        <f>IF('1_Drive및Motor정보'!$W18&gt;0,100*'1_Drive및Motor정보'!$W18/'1_Drive및Motor정보'!$Q18*1.1,50)</f>
        <v>50</v>
      </c>
      <c r="I18" s="167">
        <v>0</v>
      </c>
      <c r="J18" s="176">
        <v>100</v>
      </c>
      <c r="K18" s="518">
        <v>15</v>
      </c>
      <c r="L18" s="480">
        <v>200</v>
      </c>
      <c r="M18" s="498">
        <v>200</v>
      </c>
      <c r="N18" s="498">
        <v>200</v>
      </c>
      <c r="O18" s="454">
        <v>200</v>
      </c>
      <c r="P18" s="525">
        <v>1</v>
      </c>
      <c r="R18" s="200" t="s">
        <v>2528</v>
      </c>
      <c r="S18" s="565" t="s">
        <v>682</v>
      </c>
      <c r="T18" s="565" t="s">
        <v>682</v>
      </c>
      <c r="U18" s="565" t="s">
        <v>682</v>
      </c>
      <c r="V18" s="565" t="s">
        <v>682</v>
      </c>
      <c r="W18" s="575" t="s">
        <v>682</v>
      </c>
      <c r="X18" s="498">
        <f>MIN(IF('1_Drive및Motor정보'!$W18&gt;0,100*'1_Drive및Motor정보'!$W18/'1_Drive및Motor정보'!$Q18+5,50),90)</f>
        <v>50</v>
      </c>
      <c r="Y18" s="576">
        <v>1</v>
      </c>
      <c r="Z18" s="569">
        <v>150</v>
      </c>
      <c r="AA18" s="575" t="s">
        <v>682</v>
      </c>
      <c r="AB18" s="589" t="str">
        <f>IF('1_Drive및Motor정보'!$V18&lt;1, '1_Drive및Motor정보'!$I18, '1_Drive및Motor정보'!$V18*0.9)</f>
        <v/>
      </c>
      <c r="AC18" s="269">
        <v>15</v>
      </c>
      <c r="AD18" s="469">
        <f>IF('1_Drive및Motor정보'!$P18=0, 25,
IF('1_Drive및Motor정보'!$P18&lt;=720,((120*'1_Drive및Motor정보'!$O18/10-'1_Drive및Motor정보'!$P18)*10/120)*3.5,
IF('1_Drive및Motor정보'!$P18&lt;=900,((120*'1_Drive및Motor정보'!$O18/8-'1_Drive및Motor정보'!$P18)*8/120)*3.5,
IF('1_Drive및Motor정보'!$P18&lt;=1200, ((120*'1_Drive및Motor정보'!$O18/6-'1_Drive및Motor정보'!$P18)*6/120)*3.5,
IF('1_Drive및Motor정보'!$P18&lt;=1800, ((120*'1_Drive및Motor정보'!$O18/4-'1_Drive및Motor정보'!$P18)*4/120)*3.5,25)))))</f>
        <v>25</v>
      </c>
      <c r="AE18" s="575" t="s">
        <v>483</v>
      </c>
      <c r="AF18" s="498">
        <v>50</v>
      </c>
      <c r="AG18" s="498">
        <v>10</v>
      </c>
      <c r="AH18" s="469">
        <v>20</v>
      </c>
      <c r="AI18" s="725" t="s">
        <v>733</v>
      </c>
      <c r="AJ18" s="498">
        <v>5</v>
      </c>
      <c r="AK18" s="469">
        <v>0.1</v>
      </c>
    </row>
    <row r="19" spans="2:37" x14ac:dyDescent="0.4">
      <c r="B19" s="240">
        <v>13</v>
      </c>
      <c r="C19" s="710">
        <f>'1_Drive및Motor정보'!C19</f>
        <v>0</v>
      </c>
      <c r="D19" s="241">
        <f>'1_Drive및Motor정보'!D19</f>
        <v>0</v>
      </c>
      <c r="F19" s="120" t="s">
        <v>1289</v>
      </c>
      <c r="G19" s="499">
        <v>2.5</v>
      </c>
      <c r="H19" s="503">
        <f>IF('1_Drive및Motor정보'!$W19&gt;0,100*'1_Drive및Motor정보'!$W19/'1_Drive및Motor정보'!$Q19*1.1,50)</f>
        <v>50</v>
      </c>
      <c r="I19" s="120">
        <v>0</v>
      </c>
      <c r="J19" s="188">
        <v>100</v>
      </c>
      <c r="K19" s="519">
        <v>15</v>
      </c>
      <c r="L19" s="481">
        <v>200</v>
      </c>
      <c r="M19" s="499">
        <v>200</v>
      </c>
      <c r="N19" s="499">
        <v>200</v>
      </c>
      <c r="O19" s="455">
        <v>200</v>
      </c>
      <c r="P19" s="526">
        <v>1</v>
      </c>
      <c r="R19" s="201" t="s">
        <v>2528</v>
      </c>
      <c r="S19" s="401" t="s">
        <v>682</v>
      </c>
      <c r="T19" s="401" t="s">
        <v>682</v>
      </c>
      <c r="U19" s="401" t="s">
        <v>682</v>
      </c>
      <c r="V19" s="401" t="s">
        <v>682</v>
      </c>
      <c r="W19" s="399" t="s">
        <v>682</v>
      </c>
      <c r="X19" s="499">
        <f>MIN(IF('1_Drive및Motor정보'!$W19&gt;0,100*'1_Drive및Motor정보'!$W19/'1_Drive및Motor정보'!$Q19+5,50),90)</f>
        <v>50</v>
      </c>
      <c r="Y19" s="577">
        <v>1</v>
      </c>
      <c r="Z19" s="570">
        <v>150</v>
      </c>
      <c r="AA19" s="399" t="s">
        <v>682</v>
      </c>
      <c r="AB19" s="589" t="str">
        <f>IF('1_Drive및Motor정보'!$V19&lt;1, '1_Drive및Motor정보'!$I19, '1_Drive및Motor정보'!$V19*0.9)</f>
        <v/>
      </c>
      <c r="AC19" s="270">
        <v>15</v>
      </c>
      <c r="AD19" s="471">
        <f>IF('1_Drive및Motor정보'!$P19=0, 25,
IF('1_Drive및Motor정보'!$P19&lt;=720,((120*'1_Drive및Motor정보'!$O19/10-'1_Drive및Motor정보'!$P19)*10/120)*3.5,
IF('1_Drive및Motor정보'!$P19&lt;=900,((120*'1_Drive및Motor정보'!$O19/8-'1_Drive및Motor정보'!$P19)*8/120)*3.5,
IF('1_Drive및Motor정보'!$P19&lt;=1200, ((120*'1_Drive및Motor정보'!$O19/6-'1_Drive및Motor정보'!$P19)*6/120)*3.5,
IF('1_Drive및Motor정보'!$P19&lt;=1800, ((120*'1_Drive및Motor정보'!$O19/4-'1_Drive및Motor정보'!$P19)*4/120)*3.5,25)))))</f>
        <v>25</v>
      </c>
      <c r="AE19" s="399" t="s">
        <v>483</v>
      </c>
      <c r="AF19" s="499">
        <v>50</v>
      </c>
      <c r="AG19" s="499">
        <v>10</v>
      </c>
      <c r="AH19" s="471">
        <v>20</v>
      </c>
      <c r="AI19" s="726" t="s">
        <v>733</v>
      </c>
      <c r="AJ19" s="499">
        <v>5</v>
      </c>
      <c r="AK19" s="471">
        <v>0.1</v>
      </c>
    </row>
    <row r="20" spans="2:37" x14ac:dyDescent="0.4">
      <c r="B20" s="240">
        <v>14</v>
      </c>
      <c r="C20" s="710">
        <f>'1_Drive및Motor정보'!C20</f>
        <v>0</v>
      </c>
      <c r="D20" s="241">
        <f>'1_Drive및Motor정보'!D20</f>
        <v>0</v>
      </c>
      <c r="F20" s="167" t="s">
        <v>1289</v>
      </c>
      <c r="G20" s="498">
        <v>2.5</v>
      </c>
      <c r="H20" s="503">
        <f>IF('1_Drive및Motor정보'!$W20&gt;0,100*'1_Drive및Motor정보'!$W20/'1_Drive및Motor정보'!$Q20*1.1,50)</f>
        <v>50</v>
      </c>
      <c r="I20" s="167">
        <v>0</v>
      </c>
      <c r="J20" s="176">
        <v>100</v>
      </c>
      <c r="K20" s="518">
        <v>15</v>
      </c>
      <c r="L20" s="480">
        <v>200</v>
      </c>
      <c r="M20" s="498">
        <v>200</v>
      </c>
      <c r="N20" s="498">
        <v>200</v>
      </c>
      <c r="O20" s="454">
        <v>200</v>
      </c>
      <c r="P20" s="525">
        <v>1</v>
      </c>
      <c r="R20" s="200" t="s">
        <v>2528</v>
      </c>
      <c r="S20" s="565" t="s">
        <v>682</v>
      </c>
      <c r="T20" s="565" t="s">
        <v>682</v>
      </c>
      <c r="U20" s="565" t="s">
        <v>682</v>
      </c>
      <c r="V20" s="565" t="s">
        <v>682</v>
      </c>
      <c r="W20" s="575" t="s">
        <v>682</v>
      </c>
      <c r="X20" s="498">
        <f>MIN(IF('1_Drive및Motor정보'!$W20&gt;0,100*'1_Drive및Motor정보'!$W20/'1_Drive및Motor정보'!$Q20+5,50),90)</f>
        <v>50</v>
      </c>
      <c r="Y20" s="576">
        <v>1</v>
      </c>
      <c r="Z20" s="569">
        <v>150</v>
      </c>
      <c r="AA20" s="575" t="s">
        <v>682</v>
      </c>
      <c r="AB20" s="589" t="str">
        <f>IF('1_Drive및Motor정보'!$V20&lt;1, '1_Drive및Motor정보'!$I20, '1_Drive및Motor정보'!$V20*0.9)</f>
        <v/>
      </c>
      <c r="AC20" s="269">
        <v>15</v>
      </c>
      <c r="AD20" s="469">
        <f>IF('1_Drive및Motor정보'!$P20=0, 25,
IF('1_Drive및Motor정보'!$P20&lt;=720,((120*'1_Drive및Motor정보'!$O20/10-'1_Drive및Motor정보'!$P20)*10/120)*3.5,
IF('1_Drive및Motor정보'!$P20&lt;=900,((120*'1_Drive및Motor정보'!$O20/8-'1_Drive및Motor정보'!$P20)*8/120)*3.5,
IF('1_Drive및Motor정보'!$P20&lt;=1200, ((120*'1_Drive및Motor정보'!$O20/6-'1_Drive및Motor정보'!$P20)*6/120)*3.5,
IF('1_Drive및Motor정보'!$P20&lt;=1800, ((120*'1_Drive및Motor정보'!$O20/4-'1_Drive및Motor정보'!$P20)*4/120)*3.5,25)))))</f>
        <v>25</v>
      </c>
      <c r="AE20" s="575" t="s">
        <v>483</v>
      </c>
      <c r="AF20" s="498">
        <v>50</v>
      </c>
      <c r="AG20" s="498">
        <v>10</v>
      </c>
      <c r="AH20" s="469">
        <v>20</v>
      </c>
      <c r="AI20" s="725" t="s">
        <v>733</v>
      </c>
      <c r="AJ20" s="498">
        <v>5</v>
      </c>
      <c r="AK20" s="469">
        <v>0.1</v>
      </c>
    </row>
    <row r="21" spans="2:37" x14ac:dyDescent="0.4">
      <c r="B21" s="240">
        <v>15</v>
      </c>
      <c r="C21" s="710">
        <f>'1_Drive및Motor정보'!C21</f>
        <v>0</v>
      </c>
      <c r="D21" s="241">
        <f>'1_Drive및Motor정보'!D21</f>
        <v>0</v>
      </c>
      <c r="F21" s="120" t="s">
        <v>1289</v>
      </c>
      <c r="G21" s="499">
        <v>2.5</v>
      </c>
      <c r="H21" s="503">
        <f>IF('1_Drive및Motor정보'!$W21&gt;0,100*'1_Drive및Motor정보'!$W21/'1_Drive및Motor정보'!$Q21*1.1,50)</f>
        <v>50</v>
      </c>
      <c r="I21" s="120">
        <v>0</v>
      </c>
      <c r="J21" s="188">
        <v>100</v>
      </c>
      <c r="K21" s="519">
        <v>15</v>
      </c>
      <c r="L21" s="481">
        <v>200</v>
      </c>
      <c r="M21" s="499">
        <v>200</v>
      </c>
      <c r="N21" s="499">
        <v>200</v>
      </c>
      <c r="O21" s="455">
        <v>200</v>
      </c>
      <c r="P21" s="526">
        <v>1</v>
      </c>
      <c r="R21" s="201" t="s">
        <v>2528</v>
      </c>
      <c r="S21" s="401" t="s">
        <v>682</v>
      </c>
      <c r="T21" s="401" t="s">
        <v>682</v>
      </c>
      <c r="U21" s="401" t="s">
        <v>682</v>
      </c>
      <c r="V21" s="401" t="s">
        <v>682</v>
      </c>
      <c r="W21" s="399" t="s">
        <v>682</v>
      </c>
      <c r="X21" s="499">
        <f>MIN(IF('1_Drive및Motor정보'!$W21&gt;0,100*'1_Drive및Motor정보'!$W21/'1_Drive및Motor정보'!$Q21+5,50),90)</f>
        <v>50</v>
      </c>
      <c r="Y21" s="577">
        <v>1</v>
      </c>
      <c r="Z21" s="570">
        <v>150</v>
      </c>
      <c r="AA21" s="399" t="s">
        <v>682</v>
      </c>
      <c r="AB21" s="589" t="str">
        <f>IF('1_Drive및Motor정보'!$V21&lt;1, '1_Drive및Motor정보'!$I21, '1_Drive및Motor정보'!$V21*0.9)</f>
        <v/>
      </c>
      <c r="AC21" s="270">
        <v>15</v>
      </c>
      <c r="AD21" s="471">
        <f>IF('1_Drive및Motor정보'!$P21=0, 25,
IF('1_Drive및Motor정보'!$P21&lt;=720,((120*'1_Drive및Motor정보'!$O21/10-'1_Drive및Motor정보'!$P21)*10/120)*3.5,
IF('1_Drive및Motor정보'!$P21&lt;=900,((120*'1_Drive및Motor정보'!$O21/8-'1_Drive및Motor정보'!$P21)*8/120)*3.5,
IF('1_Drive및Motor정보'!$P21&lt;=1200, ((120*'1_Drive및Motor정보'!$O21/6-'1_Drive및Motor정보'!$P21)*6/120)*3.5,
IF('1_Drive및Motor정보'!$P21&lt;=1800, ((120*'1_Drive및Motor정보'!$O21/4-'1_Drive및Motor정보'!$P21)*4/120)*3.5,25)))))</f>
        <v>25</v>
      </c>
      <c r="AE21" s="399" t="s">
        <v>483</v>
      </c>
      <c r="AF21" s="499">
        <v>50</v>
      </c>
      <c r="AG21" s="499">
        <v>10</v>
      </c>
      <c r="AH21" s="471">
        <v>20</v>
      </c>
      <c r="AI21" s="726" t="s">
        <v>733</v>
      </c>
      <c r="AJ21" s="499">
        <v>5</v>
      </c>
      <c r="AK21" s="471">
        <v>0.1</v>
      </c>
    </row>
    <row r="22" spans="2:37" x14ac:dyDescent="0.4">
      <c r="B22" s="240">
        <v>16</v>
      </c>
      <c r="C22" s="710">
        <f>'1_Drive및Motor정보'!C22</f>
        <v>0</v>
      </c>
      <c r="D22" s="241">
        <f>'1_Drive및Motor정보'!D22</f>
        <v>0</v>
      </c>
      <c r="F22" s="167" t="s">
        <v>1289</v>
      </c>
      <c r="G22" s="498">
        <v>2.5</v>
      </c>
      <c r="H22" s="503">
        <f>IF('1_Drive및Motor정보'!$W22&gt;0,100*'1_Drive및Motor정보'!$W22/'1_Drive및Motor정보'!$Q22*1.1,50)</f>
        <v>50</v>
      </c>
      <c r="I22" s="167">
        <v>0</v>
      </c>
      <c r="J22" s="176">
        <v>100</v>
      </c>
      <c r="K22" s="518">
        <v>15</v>
      </c>
      <c r="L22" s="480">
        <v>200</v>
      </c>
      <c r="M22" s="498">
        <v>200</v>
      </c>
      <c r="N22" s="498">
        <v>200</v>
      </c>
      <c r="O22" s="454">
        <v>200</v>
      </c>
      <c r="P22" s="525">
        <v>1</v>
      </c>
      <c r="R22" s="200" t="s">
        <v>2528</v>
      </c>
      <c r="S22" s="565" t="s">
        <v>682</v>
      </c>
      <c r="T22" s="565" t="s">
        <v>682</v>
      </c>
      <c r="U22" s="565" t="s">
        <v>682</v>
      </c>
      <c r="V22" s="565" t="s">
        <v>682</v>
      </c>
      <c r="W22" s="575" t="s">
        <v>682</v>
      </c>
      <c r="X22" s="498">
        <f>MIN(IF('1_Drive및Motor정보'!$W22&gt;0,100*'1_Drive및Motor정보'!$W22/'1_Drive및Motor정보'!$Q22+5,50),90)</f>
        <v>50</v>
      </c>
      <c r="Y22" s="576">
        <v>1</v>
      </c>
      <c r="Z22" s="569">
        <v>150</v>
      </c>
      <c r="AA22" s="575" t="s">
        <v>682</v>
      </c>
      <c r="AB22" s="589" t="str">
        <f>IF('1_Drive및Motor정보'!$V22&lt;1, '1_Drive및Motor정보'!$I22, '1_Drive및Motor정보'!$V22*0.9)</f>
        <v/>
      </c>
      <c r="AC22" s="269">
        <v>15</v>
      </c>
      <c r="AD22" s="469">
        <f>IF('1_Drive및Motor정보'!$P22=0, 25,
IF('1_Drive및Motor정보'!$P22&lt;=720,((120*'1_Drive및Motor정보'!$O22/10-'1_Drive및Motor정보'!$P22)*10/120)*3.5,
IF('1_Drive및Motor정보'!$P22&lt;=900,((120*'1_Drive및Motor정보'!$O22/8-'1_Drive및Motor정보'!$P22)*8/120)*3.5,
IF('1_Drive및Motor정보'!$P22&lt;=1200, ((120*'1_Drive및Motor정보'!$O22/6-'1_Drive및Motor정보'!$P22)*6/120)*3.5,
IF('1_Drive및Motor정보'!$P22&lt;=1800, ((120*'1_Drive및Motor정보'!$O22/4-'1_Drive및Motor정보'!$P22)*4/120)*3.5,25)))))</f>
        <v>25</v>
      </c>
      <c r="AE22" s="575" t="s">
        <v>483</v>
      </c>
      <c r="AF22" s="498">
        <v>50</v>
      </c>
      <c r="AG22" s="498">
        <v>10</v>
      </c>
      <c r="AH22" s="469">
        <v>20</v>
      </c>
      <c r="AI22" s="725" t="s">
        <v>733</v>
      </c>
      <c r="AJ22" s="498">
        <v>5</v>
      </c>
      <c r="AK22" s="469">
        <v>0.1</v>
      </c>
    </row>
    <row r="23" spans="2:37" x14ac:dyDescent="0.4">
      <c r="B23" s="240">
        <v>17</v>
      </c>
      <c r="C23" s="710">
        <f>'1_Drive및Motor정보'!C23</f>
        <v>0</v>
      </c>
      <c r="D23" s="241">
        <f>'1_Drive및Motor정보'!D23</f>
        <v>0</v>
      </c>
      <c r="F23" s="120" t="s">
        <v>1289</v>
      </c>
      <c r="G23" s="499">
        <v>2.5</v>
      </c>
      <c r="H23" s="503">
        <f>IF('1_Drive및Motor정보'!$W23&gt;0,100*'1_Drive및Motor정보'!$W23/'1_Drive및Motor정보'!$Q23*1.1,50)</f>
        <v>50</v>
      </c>
      <c r="I23" s="120">
        <v>0</v>
      </c>
      <c r="J23" s="188">
        <v>100</v>
      </c>
      <c r="K23" s="519">
        <v>15</v>
      </c>
      <c r="L23" s="481">
        <v>200</v>
      </c>
      <c r="M23" s="499">
        <v>200</v>
      </c>
      <c r="N23" s="499">
        <v>200</v>
      </c>
      <c r="O23" s="455">
        <v>200</v>
      </c>
      <c r="P23" s="526">
        <v>1</v>
      </c>
      <c r="R23" s="201" t="s">
        <v>2528</v>
      </c>
      <c r="S23" s="401" t="s">
        <v>682</v>
      </c>
      <c r="T23" s="401" t="s">
        <v>682</v>
      </c>
      <c r="U23" s="401" t="s">
        <v>682</v>
      </c>
      <c r="V23" s="401" t="s">
        <v>682</v>
      </c>
      <c r="W23" s="399" t="s">
        <v>682</v>
      </c>
      <c r="X23" s="499">
        <f>MIN(IF('1_Drive및Motor정보'!$W23&gt;0,100*'1_Drive및Motor정보'!$W23/'1_Drive및Motor정보'!$Q23+5,50),90)</f>
        <v>50</v>
      </c>
      <c r="Y23" s="577">
        <v>1</v>
      </c>
      <c r="Z23" s="570">
        <v>150</v>
      </c>
      <c r="AA23" s="399" t="s">
        <v>682</v>
      </c>
      <c r="AB23" s="589" t="str">
        <f>IF('1_Drive및Motor정보'!$V23&lt;1, '1_Drive및Motor정보'!$I23, '1_Drive및Motor정보'!$V23*0.9)</f>
        <v/>
      </c>
      <c r="AC23" s="270">
        <v>15</v>
      </c>
      <c r="AD23" s="471">
        <f>IF('1_Drive및Motor정보'!$P23=0, 25,
IF('1_Drive및Motor정보'!$P23&lt;=720,((120*'1_Drive및Motor정보'!$O23/10-'1_Drive및Motor정보'!$P23)*10/120)*3.5,
IF('1_Drive및Motor정보'!$P23&lt;=900,((120*'1_Drive및Motor정보'!$O23/8-'1_Drive및Motor정보'!$P23)*8/120)*3.5,
IF('1_Drive및Motor정보'!$P23&lt;=1200, ((120*'1_Drive및Motor정보'!$O23/6-'1_Drive및Motor정보'!$P23)*6/120)*3.5,
IF('1_Drive및Motor정보'!$P23&lt;=1800, ((120*'1_Drive및Motor정보'!$O23/4-'1_Drive및Motor정보'!$P23)*4/120)*3.5,25)))))</f>
        <v>25</v>
      </c>
      <c r="AE23" s="399" t="s">
        <v>483</v>
      </c>
      <c r="AF23" s="499">
        <v>50</v>
      </c>
      <c r="AG23" s="499">
        <v>10</v>
      </c>
      <c r="AH23" s="471">
        <v>20</v>
      </c>
      <c r="AI23" s="726" t="s">
        <v>733</v>
      </c>
      <c r="AJ23" s="499">
        <v>5</v>
      </c>
      <c r="AK23" s="471">
        <v>0.1</v>
      </c>
    </row>
    <row r="24" spans="2:37" x14ac:dyDescent="0.4">
      <c r="B24" s="240">
        <v>18</v>
      </c>
      <c r="C24" s="710">
        <f>'1_Drive및Motor정보'!C24</f>
        <v>0</v>
      </c>
      <c r="D24" s="241">
        <f>'1_Drive및Motor정보'!D24</f>
        <v>0</v>
      </c>
      <c r="F24" s="167" t="s">
        <v>1289</v>
      </c>
      <c r="G24" s="498">
        <v>2.5</v>
      </c>
      <c r="H24" s="503">
        <f>IF('1_Drive및Motor정보'!$W24&gt;0,100*'1_Drive및Motor정보'!$W24/'1_Drive및Motor정보'!$Q24*1.1,50)</f>
        <v>50</v>
      </c>
      <c r="I24" s="167">
        <v>0</v>
      </c>
      <c r="J24" s="176">
        <v>100</v>
      </c>
      <c r="K24" s="518">
        <v>15</v>
      </c>
      <c r="L24" s="480">
        <v>200</v>
      </c>
      <c r="M24" s="498">
        <v>200</v>
      </c>
      <c r="N24" s="498">
        <v>200</v>
      </c>
      <c r="O24" s="454">
        <v>200</v>
      </c>
      <c r="P24" s="525">
        <v>1</v>
      </c>
      <c r="R24" s="200" t="s">
        <v>2528</v>
      </c>
      <c r="S24" s="565" t="s">
        <v>682</v>
      </c>
      <c r="T24" s="565" t="s">
        <v>682</v>
      </c>
      <c r="U24" s="565" t="s">
        <v>682</v>
      </c>
      <c r="V24" s="565" t="s">
        <v>682</v>
      </c>
      <c r="W24" s="575" t="s">
        <v>682</v>
      </c>
      <c r="X24" s="498">
        <f>MIN(IF('1_Drive및Motor정보'!$W24&gt;0,100*'1_Drive및Motor정보'!$W24/'1_Drive및Motor정보'!$Q24+5,50),90)</f>
        <v>50</v>
      </c>
      <c r="Y24" s="576">
        <v>1</v>
      </c>
      <c r="Z24" s="569">
        <v>150</v>
      </c>
      <c r="AA24" s="575" t="s">
        <v>682</v>
      </c>
      <c r="AB24" s="589" t="str">
        <f>IF('1_Drive및Motor정보'!$V24&lt;1, '1_Drive및Motor정보'!$I24, '1_Drive및Motor정보'!$V24*0.9)</f>
        <v/>
      </c>
      <c r="AC24" s="269">
        <v>15</v>
      </c>
      <c r="AD24" s="469">
        <f>IF('1_Drive및Motor정보'!$P24=0, 25,
IF('1_Drive및Motor정보'!$P24&lt;=720,((120*'1_Drive및Motor정보'!$O24/10-'1_Drive및Motor정보'!$P24)*10/120)*3.5,
IF('1_Drive및Motor정보'!$P24&lt;=900,((120*'1_Drive및Motor정보'!$O24/8-'1_Drive및Motor정보'!$P24)*8/120)*3.5,
IF('1_Drive및Motor정보'!$P24&lt;=1200, ((120*'1_Drive및Motor정보'!$O24/6-'1_Drive및Motor정보'!$P24)*6/120)*3.5,
IF('1_Drive및Motor정보'!$P24&lt;=1800, ((120*'1_Drive및Motor정보'!$O24/4-'1_Drive및Motor정보'!$P24)*4/120)*3.5,25)))))</f>
        <v>25</v>
      </c>
      <c r="AE24" s="575" t="s">
        <v>483</v>
      </c>
      <c r="AF24" s="498">
        <v>50</v>
      </c>
      <c r="AG24" s="498">
        <v>10</v>
      </c>
      <c r="AH24" s="469">
        <v>20</v>
      </c>
      <c r="AI24" s="725" t="s">
        <v>733</v>
      </c>
      <c r="AJ24" s="498">
        <v>5</v>
      </c>
      <c r="AK24" s="469">
        <v>0.1</v>
      </c>
    </row>
    <row r="25" spans="2:37" x14ac:dyDescent="0.4">
      <c r="B25" s="240">
        <v>19</v>
      </c>
      <c r="C25" s="710">
        <f>'1_Drive및Motor정보'!C25</f>
        <v>0</v>
      </c>
      <c r="D25" s="241">
        <f>'1_Drive및Motor정보'!D25</f>
        <v>0</v>
      </c>
      <c r="F25" s="120" t="s">
        <v>1289</v>
      </c>
      <c r="G25" s="499">
        <v>2.5</v>
      </c>
      <c r="H25" s="503">
        <f>IF('1_Drive및Motor정보'!$W25&gt;0,100*'1_Drive및Motor정보'!$W25/'1_Drive및Motor정보'!$Q25*1.1,50)</f>
        <v>50</v>
      </c>
      <c r="I25" s="120">
        <v>0</v>
      </c>
      <c r="J25" s="188">
        <v>100</v>
      </c>
      <c r="K25" s="519">
        <v>15</v>
      </c>
      <c r="L25" s="481">
        <v>200</v>
      </c>
      <c r="M25" s="499">
        <v>200</v>
      </c>
      <c r="N25" s="499">
        <v>200</v>
      </c>
      <c r="O25" s="455">
        <v>200</v>
      </c>
      <c r="P25" s="526">
        <v>1</v>
      </c>
      <c r="R25" s="201" t="s">
        <v>2528</v>
      </c>
      <c r="S25" s="401" t="s">
        <v>682</v>
      </c>
      <c r="T25" s="401" t="s">
        <v>682</v>
      </c>
      <c r="U25" s="401" t="s">
        <v>682</v>
      </c>
      <c r="V25" s="401" t="s">
        <v>682</v>
      </c>
      <c r="W25" s="399" t="s">
        <v>682</v>
      </c>
      <c r="X25" s="499">
        <f>MIN(IF('1_Drive및Motor정보'!$W25&gt;0,100*'1_Drive및Motor정보'!$W25/'1_Drive및Motor정보'!$Q25+5,50),90)</f>
        <v>50</v>
      </c>
      <c r="Y25" s="577">
        <v>1</v>
      </c>
      <c r="Z25" s="570">
        <v>150</v>
      </c>
      <c r="AA25" s="399" t="s">
        <v>682</v>
      </c>
      <c r="AB25" s="589" t="str">
        <f>IF('1_Drive및Motor정보'!$V25&lt;1, '1_Drive및Motor정보'!$I25, '1_Drive및Motor정보'!$V25*0.9)</f>
        <v/>
      </c>
      <c r="AC25" s="270">
        <v>15</v>
      </c>
      <c r="AD25" s="471">
        <f>IF('1_Drive및Motor정보'!$P25=0, 25,
IF('1_Drive및Motor정보'!$P25&lt;=720,((120*'1_Drive및Motor정보'!$O25/10-'1_Drive및Motor정보'!$P25)*10/120)*3.5,
IF('1_Drive및Motor정보'!$P25&lt;=900,((120*'1_Drive및Motor정보'!$O25/8-'1_Drive및Motor정보'!$P25)*8/120)*3.5,
IF('1_Drive및Motor정보'!$P25&lt;=1200, ((120*'1_Drive및Motor정보'!$O25/6-'1_Drive및Motor정보'!$P25)*6/120)*3.5,
IF('1_Drive및Motor정보'!$P25&lt;=1800, ((120*'1_Drive및Motor정보'!$O25/4-'1_Drive및Motor정보'!$P25)*4/120)*3.5,25)))))</f>
        <v>25</v>
      </c>
      <c r="AE25" s="399" t="s">
        <v>483</v>
      </c>
      <c r="AF25" s="499">
        <v>50</v>
      </c>
      <c r="AG25" s="499">
        <v>10</v>
      </c>
      <c r="AH25" s="471">
        <v>20</v>
      </c>
      <c r="AI25" s="726" t="s">
        <v>733</v>
      </c>
      <c r="AJ25" s="499">
        <v>5</v>
      </c>
      <c r="AK25" s="471">
        <v>0.1</v>
      </c>
    </row>
    <row r="26" spans="2:37" x14ac:dyDescent="0.4">
      <c r="B26" s="240">
        <v>20</v>
      </c>
      <c r="C26" s="710">
        <f>'1_Drive및Motor정보'!C26</f>
        <v>0</v>
      </c>
      <c r="D26" s="241">
        <f>'1_Drive및Motor정보'!D26</f>
        <v>0</v>
      </c>
      <c r="F26" s="167" t="s">
        <v>1289</v>
      </c>
      <c r="G26" s="498">
        <v>2.5</v>
      </c>
      <c r="H26" s="503">
        <f>IF('1_Drive및Motor정보'!$W26&gt;0,100*'1_Drive및Motor정보'!$W26/'1_Drive및Motor정보'!$Q26*1.1,50)</f>
        <v>50</v>
      </c>
      <c r="I26" s="167">
        <v>0</v>
      </c>
      <c r="J26" s="176">
        <v>100</v>
      </c>
      <c r="K26" s="518">
        <v>15</v>
      </c>
      <c r="L26" s="480">
        <v>200</v>
      </c>
      <c r="M26" s="498">
        <v>200</v>
      </c>
      <c r="N26" s="498">
        <v>200</v>
      </c>
      <c r="O26" s="454">
        <v>200</v>
      </c>
      <c r="P26" s="525">
        <v>1</v>
      </c>
      <c r="R26" s="200" t="s">
        <v>2528</v>
      </c>
      <c r="S26" s="565" t="s">
        <v>682</v>
      </c>
      <c r="T26" s="565" t="s">
        <v>682</v>
      </c>
      <c r="U26" s="565" t="s">
        <v>682</v>
      </c>
      <c r="V26" s="565" t="s">
        <v>682</v>
      </c>
      <c r="W26" s="575" t="s">
        <v>682</v>
      </c>
      <c r="X26" s="498">
        <f>MIN(IF('1_Drive및Motor정보'!$W26&gt;0,100*'1_Drive및Motor정보'!$W26/'1_Drive및Motor정보'!$Q26+5,50),90)</f>
        <v>50</v>
      </c>
      <c r="Y26" s="576">
        <v>1</v>
      </c>
      <c r="Z26" s="569">
        <v>150</v>
      </c>
      <c r="AA26" s="575" t="s">
        <v>682</v>
      </c>
      <c r="AB26" s="589" t="str">
        <f>IF('1_Drive및Motor정보'!$V26&lt;1, '1_Drive및Motor정보'!$I26, '1_Drive및Motor정보'!$V26*0.9)</f>
        <v/>
      </c>
      <c r="AC26" s="269">
        <v>15</v>
      </c>
      <c r="AD26" s="469">
        <f>IF('1_Drive및Motor정보'!$P26=0, 25,
IF('1_Drive및Motor정보'!$P26&lt;=720,((120*'1_Drive및Motor정보'!$O26/10-'1_Drive및Motor정보'!$P26)*10/120)*3.5,
IF('1_Drive및Motor정보'!$P26&lt;=900,((120*'1_Drive및Motor정보'!$O26/8-'1_Drive및Motor정보'!$P26)*8/120)*3.5,
IF('1_Drive및Motor정보'!$P26&lt;=1200, ((120*'1_Drive및Motor정보'!$O26/6-'1_Drive및Motor정보'!$P26)*6/120)*3.5,
IF('1_Drive및Motor정보'!$P26&lt;=1800, ((120*'1_Drive및Motor정보'!$O26/4-'1_Drive및Motor정보'!$P26)*4/120)*3.5,25)))))</f>
        <v>25</v>
      </c>
      <c r="AE26" s="575" t="s">
        <v>483</v>
      </c>
      <c r="AF26" s="498">
        <v>50</v>
      </c>
      <c r="AG26" s="498">
        <v>10</v>
      </c>
      <c r="AH26" s="469">
        <v>20</v>
      </c>
      <c r="AI26" s="725" t="s">
        <v>733</v>
      </c>
      <c r="AJ26" s="498">
        <v>5</v>
      </c>
      <c r="AK26" s="469">
        <v>0.1</v>
      </c>
    </row>
    <row r="27" spans="2:37" x14ac:dyDescent="0.4">
      <c r="B27" s="240">
        <v>21</v>
      </c>
      <c r="C27" s="710">
        <f>'1_Drive및Motor정보'!C27</f>
        <v>0</v>
      </c>
      <c r="D27" s="241">
        <f>'1_Drive및Motor정보'!D27</f>
        <v>0</v>
      </c>
      <c r="F27" s="120" t="s">
        <v>1289</v>
      </c>
      <c r="G27" s="499">
        <v>2.5</v>
      </c>
      <c r="H27" s="503">
        <f>IF('1_Drive및Motor정보'!$W27&gt;0,100*'1_Drive및Motor정보'!$W27/'1_Drive및Motor정보'!$Q27*1.1,50)</f>
        <v>50</v>
      </c>
      <c r="I27" s="120">
        <v>0</v>
      </c>
      <c r="J27" s="188">
        <v>100</v>
      </c>
      <c r="K27" s="519">
        <v>15</v>
      </c>
      <c r="L27" s="481">
        <v>200</v>
      </c>
      <c r="M27" s="499">
        <v>200</v>
      </c>
      <c r="N27" s="499">
        <v>200</v>
      </c>
      <c r="O27" s="455">
        <v>200</v>
      </c>
      <c r="P27" s="526">
        <v>1</v>
      </c>
      <c r="R27" s="201" t="s">
        <v>2528</v>
      </c>
      <c r="S27" s="401" t="s">
        <v>682</v>
      </c>
      <c r="T27" s="401" t="s">
        <v>682</v>
      </c>
      <c r="U27" s="401" t="s">
        <v>682</v>
      </c>
      <c r="V27" s="401" t="s">
        <v>682</v>
      </c>
      <c r="W27" s="399" t="s">
        <v>682</v>
      </c>
      <c r="X27" s="499">
        <f>MIN(IF('1_Drive및Motor정보'!$W27&gt;0,100*'1_Drive및Motor정보'!$W27/'1_Drive및Motor정보'!$Q27+5,50),90)</f>
        <v>50</v>
      </c>
      <c r="Y27" s="577">
        <v>1</v>
      </c>
      <c r="Z27" s="570">
        <v>150</v>
      </c>
      <c r="AA27" s="399" t="s">
        <v>682</v>
      </c>
      <c r="AB27" s="589" t="str">
        <f>IF('1_Drive및Motor정보'!$V27&lt;1, '1_Drive및Motor정보'!$I27, '1_Drive및Motor정보'!$V27*0.9)</f>
        <v/>
      </c>
      <c r="AC27" s="270">
        <v>15</v>
      </c>
      <c r="AD27" s="471">
        <f>IF('1_Drive및Motor정보'!$P27=0, 25,
IF('1_Drive및Motor정보'!$P27&lt;=720,((120*'1_Drive및Motor정보'!$O27/10-'1_Drive및Motor정보'!$P27)*10/120)*3.5,
IF('1_Drive및Motor정보'!$P27&lt;=900,((120*'1_Drive및Motor정보'!$O27/8-'1_Drive및Motor정보'!$P27)*8/120)*3.5,
IF('1_Drive및Motor정보'!$P27&lt;=1200, ((120*'1_Drive및Motor정보'!$O27/6-'1_Drive및Motor정보'!$P27)*6/120)*3.5,
IF('1_Drive및Motor정보'!$P27&lt;=1800, ((120*'1_Drive및Motor정보'!$O27/4-'1_Drive및Motor정보'!$P27)*4/120)*3.5,25)))))</f>
        <v>25</v>
      </c>
      <c r="AE27" s="399" t="s">
        <v>483</v>
      </c>
      <c r="AF27" s="499">
        <v>50</v>
      </c>
      <c r="AG27" s="499">
        <v>10</v>
      </c>
      <c r="AH27" s="471">
        <v>20</v>
      </c>
      <c r="AI27" s="726" t="s">
        <v>733</v>
      </c>
      <c r="AJ27" s="499">
        <v>5</v>
      </c>
      <c r="AK27" s="471">
        <v>0.1</v>
      </c>
    </row>
    <row r="28" spans="2:37" x14ac:dyDescent="0.4">
      <c r="B28" s="240">
        <v>22</v>
      </c>
      <c r="C28" s="710">
        <f>'1_Drive및Motor정보'!C28</f>
        <v>0</v>
      </c>
      <c r="D28" s="241">
        <f>'1_Drive및Motor정보'!D28</f>
        <v>0</v>
      </c>
      <c r="F28" s="167" t="s">
        <v>1289</v>
      </c>
      <c r="G28" s="498">
        <v>2.5</v>
      </c>
      <c r="H28" s="503">
        <f>IF('1_Drive및Motor정보'!$W28&gt;0,100*'1_Drive및Motor정보'!$W28/'1_Drive및Motor정보'!$Q28*1.1,50)</f>
        <v>50</v>
      </c>
      <c r="I28" s="167">
        <v>0</v>
      </c>
      <c r="J28" s="176">
        <v>100</v>
      </c>
      <c r="K28" s="518">
        <v>15</v>
      </c>
      <c r="L28" s="480">
        <v>200</v>
      </c>
      <c r="M28" s="498">
        <v>200</v>
      </c>
      <c r="N28" s="498">
        <v>200</v>
      </c>
      <c r="O28" s="454">
        <v>200</v>
      </c>
      <c r="P28" s="525">
        <v>1</v>
      </c>
      <c r="R28" s="200" t="s">
        <v>2528</v>
      </c>
      <c r="S28" s="565" t="s">
        <v>682</v>
      </c>
      <c r="T28" s="565" t="s">
        <v>682</v>
      </c>
      <c r="U28" s="565" t="s">
        <v>682</v>
      </c>
      <c r="V28" s="565" t="s">
        <v>682</v>
      </c>
      <c r="W28" s="575" t="s">
        <v>682</v>
      </c>
      <c r="X28" s="498">
        <f>MIN(IF('1_Drive및Motor정보'!$W28&gt;0,100*'1_Drive및Motor정보'!$W28/'1_Drive및Motor정보'!$Q28+5,50),90)</f>
        <v>50</v>
      </c>
      <c r="Y28" s="576">
        <v>1</v>
      </c>
      <c r="Z28" s="569">
        <v>150</v>
      </c>
      <c r="AA28" s="575" t="s">
        <v>682</v>
      </c>
      <c r="AB28" s="589" t="str">
        <f>IF('1_Drive및Motor정보'!$V28&lt;1, '1_Drive및Motor정보'!$I28, '1_Drive및Motor정보'!$V28*0.9)</f>
        <v/>
      </c>
      <c r="AC28" s="269">
        <v>15</v>
      </c>
      <c r="AD28" s="469">
        <f>IF('1_Drive및Motor정보'!$P28=0, 25,
IF('1_Drive및Motor정보'!$P28&lt;=720,((120*'1_Drive및Motor정보'!$O28/10-'1_Drive및Motor정보'!$P28)*10/120)*3.5,
IF('1_Drive및Motor정보'!$P28&lt;=900,((120*'1_Drive및Motor정보'!$O28/8-'1_Drive및Motor정보'!$P28)*8/120)*3.5,
IF('1_Drive및Motor정보'!$P28&lt;=1200, ((120*'1_Drive및Motor정보'!$O28/6-'1_Drive및Motor정보'!$P28)*6/120)*3.5,
IF('1_Drive및Motor정보'!$P28&lt;=1800, ((120*'1_Drive및Motor정보'!$O28/4-'1_Drive및Motor정보'!$P28)*4/120)*3.5,25)))))</f>
        <v>25</v>
      </c>
      <c r="AE28" s="575" t="s">
        <v>483</v>
      </c>
      <c r="AF28" s="498">
        <v>50</v>
      </c>
      <c r="AG28" s="498">
        <v>10</v>
      </c>
      <c r="AH28" s="469">
        <v>20</v>
      </c>
      <c r="AI28" s="725" t="s">
        <v>733</v>
      </c>
      <c r="AJ28" s="498">
        <v>5</v>
      </c>
      <c r="AK28" s="469">
        <v>0.1</v>
      </c>
    </row>
    <row r="29" spans="2:37" x14ac:dyDescent="0.4">
      <c r="B29" s="240">
        <v>23</v>
      </c>
      <c r="C29" s="710">
        <f>'1_Drive및Motor정보'!C29</f>
        <v>0</v>
      </c>
      <c r="D29" s="241">
        <f>'1_Drive및Motor정보'!D29</f>
        <v>0</v>
      </c>
      <c r="F29" s="120" t="s">
        <v>1289</v>
      </c>
      <c r="G29" s="499">
        <v>2.5</v>
      </c>
      <c r="H29" s="503">
        <f>IF('1_Drive및Motor정보'!$W29&gt;0,100*'1_Drive및Motor정보'!$W29/'1_Drive및Motor정보'!$Q29*1.1,50)</f>
        <v>50</v>
      </c>
      <c r="I29" s="120">
        <v>0</v>
      </c>
      <c r="J29" s="188">
        <v>100</v>
      </c>
      <c r="K29" s="519">
        <v>15</v>
      </c>
      <c r="L29" s="481">
        <v>200</v>
      </c>
      <c r="M29" s="499">
        <v>200</v>
      </c>
      <c r="N29" s="499">
        <v>200</v>
      </c>
      <c r="O29" s="455">
        <v>200</v>
      </c>
      <c r="P29" s="526">
        <v>1</v>
      </c>
      <c r="R29" s="201" t="s">
        <v>2528</v>
      </c>
      <c r="S29" s="401" t="s">
        <v>682</v>
      </c>
      <c r="T29" s="401" t="s">
        <v>682</v>
      </c>
      <c r="U29" s="401" t="s">
        <v>682</v>
      </c>
      <c r="V29" s="401" t="s">
        <v>682</v>
      </c>
      <c r="W29" s="399" t="s">
        <v>682</v>
      </c>
      <c r="X29" s="499">
        <f>MIN(IF('1_Drive및Motor정보'!$W29&gt;0,100*'1_Drive및Motor정보'!$W29/'1_Drive및Motor정보'!$Q29+5,50),90)</f>
        <v>50</v>
      </c>
      <c r="Y29" s="577">
        <v>1</v>
      </c>
      <c r="Z29" s="570">
        <v>150</v>
      </c>
      <c r="AA29" s="399" t="s">
        <v>682</v>
      </c>
      <c r="AB29" s="589" t="str">
        <f>IF('1_Drive및Motor정보'!$V29&lt;1, '1_Drive및Motor정보'!$I29, '1_Drive및Motor정보'!$V29*0.9)</f>
        <v/>
      </c>
      <c r="AC29" s="270">
        <v>15</v>
      </c>
      <c r="AD29" s="471">
        <f>IF('1_Drive및Motor정보'!$P29=0, 25,
IF('1_Drive및Motor정보'!$P29&lt;=720,((120*'1_Drive및Motor정보'!$O29/10-'1_Drive및Motor정보'!$P29)*10/120)*3.5,
IF('1_Drive및Motor정보'!$P29&lt;=900,((120*'1_Drive및Motor정보'!$O29/8-'1_Drive및Motor정보'!$P29)*8/120)*3.5,
IF('1_Drive및Motor정보'!$P29&lt;=1200, ((120*'1_Drive및Motor정보'!$O29/6-'1_Drive및Motor정보'!$P29)*6/120)*3.5,
IF('1_Drive및Motor정보'!$P29&lt;=1800, ((120*'1_Drive및Motor정보'!$O29/4-'1_Drive및Motor정보'!$P29)*4/120)*3.5,25)))))</f>
        <v>25</v>
      </c>
      <c r="AE29" s="399" t="s">
        <v>483</v>
      </c>
      <c r="AF29" s="499">
        <v>50</v>
      </c>
      <c r="AG29" s="499">
        <v>10</v>
      </c>
      <c r="AH29" s="471">
        <v>20</v>
      </c>
      <c r="AI29" s="726" t="s">
        <v>733</v>
      </c>
      <c r="AJ29" s="499">
        <v>5</v>
      </c>
      <c r="AK29" s="471">
        <v>0.1</v>
      </c>
    </row>
    <row r="30" spans="2:37" x14ac:dyDescent="0.4">
      <c r="B30" s="240">
        <v>24</v>
      </c>
      <c r="C30" s="710">
        <f>'1_Drive및Motor정보'!C30</f>
        <v>0</v>
      </c>
      <c r="D30" s="241">
        <f>'1_Drive및Motor정보'!D30</f>
        <v>0</v>
      </c>
      <c r="F30" s="167" t="s">
        <v>1289</v>
      </c>
      <c r="G30" s="498">
        <v>2.5</v>
      </c>
      <c r="H30" s="503">
        <f>IF('1_Drive및Motor정보'!$W30&gt;0,100*'1_Drive및Motor정보'!$W30/'1_Drive및Motor정보'!$Q30*1.1,50)</f>
        <v>50</v>
      </c>
      <c r="I30" s="167">
        <v>0</v>
      </c>
      <c r="J30" s="176">
        <v>100</v>
      </c>
      <c r="K30" s="518">
        <v>15</v>
      </c>
      <c r="L30" s="480">
        <v>200</v>
      </c>
      <c r="M30" s="498">
        <v>200</v>
      </c>
      <c r="N30" s="498">
        <v>200</v>
      </c>
      <c r="O30" s="454">
        <v>200</v>
      </c>
      <c r="P30" s="525">
        <v>1</v>
      </c>
      <c r="R30" s="200" t="s">
        <v>2528</v>
      </c>
      <c r="S30" s="565" t="s">
        <v>682</v>
      </c>
      <c r="T30" s="565" t="s">
        <v>682</v>
      </c>
      <c r="U30" s="565" t="s">
        <v>682</v>
      </c>
      <c r="V30" s="565" t="s">
        <v>682</v>
      </c>
      <c r="W30" s="575" t="s">
        <v>682</v>
      </c>
      <c r="X30" s="498">
        <f>MIN(IF('1_Drive및Motor정보'!$W30&gt;0,100*'1_Drive및Motor정보'!$W30/'1_Drive및Motor정보'!$Q30+5,50),90)</f>
        <v>50</v>
      </c>
      <c r="Y30" s="576">
        <v>1</v>
      </c>
      <c r="Z30" s="569">
        <v>150</v>
      </c>
      <c r="AA30" s="575" t="s">
        <v>682</v>
      </c>
      <c r="AB30" s="589" t="str">
        <f>IF('1_Drive및Motor정보'!$V30&lt;1, '1_Drive및Motor정보'!$I30, '1_Drive및Motor정보'!$V30*0.9)</f>
        <v/>
      </c>
      <c r="AC30" s="269">
        <v>15</v>
      </c>
      <c r="AD30" s="469">
        <f>IF('1_Drive및Motor정보'!$P30=0, 25,
IF('1_Drive및Motor정보'!$P30&lt;=720,((120*'1_Drive및Motor정보'!$O30/10-'1_Drive및Motor정보'!$P30)*10/120)*3.5,
IF('1_Drive및Motor정보'!$P30&lt;=900,((120*'1_Drive및Motor정보'!$O30/8-'1_Drive및Motor정보'!$P30)*8/120)*3.5,
IF('1_Drive및Motor정보'!$P30&lt;=1200, ((120*'1_Drive및Motor정보'!$O30/6-'1_Drive및Motor정보'!$P30)*6/120)*3.5,
IF('1_Drive및Motor정보'!$P30&lt;=1800, ((120*'1_Drive및Motor정보'!$O30/4-'1_Drive및Motor정보'!$P30)*4/120)*3.5,25)))))</f>
        <v>25</v>
      </c>
      <c r="AE30" s="575" t="s">
        <v>483</v>
      </c>
      <c r="AF30" s="498">
        <v>50</v>
      </c>
      <c r="AG30" s="498">
        <v>10</v>
      </c>
      <c r="AH30" s="469">
        <v>20</v>
      </c>
      <c r="AI30" s="725" t="s">
        <v>733</v>
      </c>
      <c r="AJ30" s="498">
        <v>5</v>
      </c>
      <c r="AK30" s="469">
        <v>0.1</v>
      </c>
    </row>
    <row r="31" spans="2:37" x14ac:dyDescent="0.4">
      <c r="B31" s="240">
        <v>25</v>
      </c>
      <c r="C31" s="710">
        <f>'1_Drive및Motor정보'!C31</f>
        <v>0</v>
      </c>
      <c r="D31" s="241">
        <f>'1_Drive및Motor정보'!D31</f>
        <v>0</v>
      </c>
      <c r="F31" s="120" t="s">
        <v>1289</v>
      </c>
      <c r="G31" s="499">
        <v>2.5</v>
      </c>
      <c r="H31" s="503">
        <f>IF('1_Drive및Motor정보'!$W31&gt;0,100*'1_Drive및Motor정보'!$W31/'1_Drive및Motor정보'!$Q31*1.1,50)</f>
        <v>50</v>
      </c>
      <c r="I31" s="120">
        <v>0</v>
      </c>
      <c r="J31" s="188">
        <v>100</v>
      </c>
      <c r="K31" s="519">
        <v>15</v>
      </c>
      <c r="L31" s="481">
        <v>200</v>
      </c>
      <c r="M31" s="499">
        <v>200</v>
      </c>
      <c r="N31" s="499">
        <v>200</v>
      </c>
      <c r="O31" s="455">
        <v>200</v>
      </c>
      <c r="P31" s="526">
        <v>1</v>
      </c>
      <c r="R31" s="201" t="s">
        <v>2528</v>
      </c>
      <c r="S31" s="401" t="s">
        <v>682</v>
      </c>
      <c r="T31" s="401" t="s">
        <v>682</v>
      </c>
      <c r="U31" s="401" t="s">
        <v>682</v>
      </c>
      <c r="V31" s="401" t="s">
        <v>682</v>
      </c>
      <c r="W31" s="399" t="s">
        <v>682</v>
      </c>
      <c r="X31" s="499">
        <f>MIN(IF('1_Drive및Motor정보'!$W31&gt;0,100*'1_Drive및Motor정보'!$W31/'1_Drive및Motor정보'!$Q31+5,50),90)</f>
        <v>50</v>
      </c>
      <c r="Y31" s="577">
        <v>1</v>
      </c>
      <c r="Z31" s="570">
        <v>150</v>
      </c>
      <c r="AA31" s="399" t="s">
        <v>682</v>
      </c>
      <c r="AB31" s="589" t="str">
        <f>IF('1_Drive및Motor정보'!$V31&lt;1, '1_Drive및Motor정보'!$I31, '1_Drive및Motor정보'!$V31*0.9)</f>
        <v/>
      </c>
      <c r="AC31" s="270">
        <v>15</v>
      </c>
      <c r="AD31" s="471">
        <f>IF('1_Drive및Motor정보'!$P31=0, 25,
IF('1_Drive및Motor정보'!$P31&lt;=720,((120*'1_Drive및Motor정보'!$O31/10-'1_Drive및Motor정보'!$P31)*10/120)*3.5,
IF('1_Drive및Motor정보'!$P31&lt;=900,((120*'1_Drive및Motor정보'!$O31/8-'1_Drive및Motor정보'!$P31)*8/120)*3.5,
IF('1_Drive및Motor정보'!$P31&lt;=1200, ((120*'1_Drive및Motor정보'!$O31/6-'1_Drive및Motor정보'!$P31)*6/120)*3.5,
IF('1_Drive및Motor정보'!$P31&lt;=1800, ((120*'1_Drive및Motor정보'!$O31/4-'1_Drive및Motor정보'!$P31)*4/120)*3.5,25)))))</f>
        <v>25</v>
      </c>
      <c r="AE31" s="399" t="s">
        <v>483</v>
      </c>
      <c r="AF31" s="499">
        <v>50</v>
      </c>
      <c r="AG31" s="499">
        <v>10</v>
      </c>
      <c r="AH31" s="471">
        <v>20</v>
      </c>
      <c r="AI31" s="726" t="s">
        <v>733</v>
      </c>
      <c r="AJ31" s="499">
        <v>5</v>
      </c>
      <c r="AK31" s="471">
        <v>0.1</v>
      </c>
    </row>
    <row r="32" spans="2:37" x14ac:dyDescent="0.4">
      <c r="B32" s="240">
        <v>26</v>
      </c>
      <c r="C32" s="710">
        <f>'1_Drive및Motor정보'!C32</f>
        <v>0</v>
      </c>
      <c r="D32" s="241">
        <f>'1_Drive및Motor정보'!D32</f>
        <v>0</v>
      </c>
      <c r="F32" s="167" t="s">
        <v>1289</v>
      </c>
      <c r="G32" s="498">
        <v>2.5</v>
      </c>
      <c r="H32" s="503">
        <f>IF('1_Drive및Motor정보'!$W32&gt;0,100*'1_Drive및Motor정보'!$W32/'1_Drive및Motor정보'!$Q32*1.1,50)</f>
        <v>50</v>
      </c>
      <c r="I32" s="167">
        <v>0</v>
      </c>
      <c r="J32" s="176">
        <v>100</v>
      </c>
      <c r="K32" s="518">
        <v>15</v>
      </c>
      <c r="L32" s="480">
        <v>200</v>
      </c>
      <c r="M32" s="498">
        <v>200</v>
      </c>
      <c r="N32" s="498">
        <v>200</v>
      </c>
      <c r="O32" s="454">
        <v>200</v>
      </c>
      <c r="P32" s="525">
        <v>1</v>
      </c>
      <c r="R32" s="200" t="s">
        <v>2528</v>
      </c>
      <c r="S32" s="565" t="s">
        <v>682</v>
      </c>
      <c r="T32" s="565" t="s">
        <v>682</v>
      </c>
      <c r="U32" s="565" t="s">
        <v>682</v>
      </c>
      <c r="V32" s="565" t="s">
        <v>682</v>
      </c>
      <c r="W32" s="575" t="s">
        <v>682</v>
      </c>
      <c r="X32" s="498">
        <f>MIN(IF('1_Drive및Motor정보'!$W32&gt;0,100*'1_Drive및Motor정보'!$W32/'1_Drive및Motor정보'!$Q32+5,50),90)</f>
        <v>50</v>
      </c>
      <c r="Y32" s="576">
        <v>1</v>
      </c>
      <c r="Z32" s="569">
        <v>150</v>
      </c>
      <c r="AA32" s="575" t="s">
        <v>682</v>
      </c>
      <c r="AB32" s="589" t="str">
        <f>IF('1_Drive및Motor정보'!$V32&lt;1, '1_Drive및Motor정보'!$I32, '1_Drive및Motor정보'!$V32*0.9)</f>
        <v/>
      </c>
      <c r="AC32" s="269">
        <v>15</v>
      </c>
      <c r="AD32" s="469">
        <f>IF('1_Drive및Motor정보'!$P32=0, 25,
IF('1_Drive및Motor정보'!$P32&lt;=720,((120*'1_Drive및Motor정보'!$O32/10-'1_Drive및Motor정보'!$P32)*10/120)*3.5,
IF('1_Drive및Motor정보'!$P32&lt;=900,((120*'1_Drive및Motor정보'!$O32/8-'1_Drive및Motor정보'!$P32)*8/120)*3.5,
IF('1_Drive및Motor정보'!$P32&lt;=1200, ((120*'1_Drive및Motor정보'!$O32/6-'1_Drive및Motor정보'!$P32)*6/120)*3.5,
IF('1_Drive및Motor정보'!$P32&lt;=1800, ((120*'1_Drive및Motor정보'!$O32/4-'1_Drive및Motor정보'!$P32)*4/120)*3.5,25)))))</f>
        <v>25</v>
      </c>
      <c r="AE32" s="575" t="s">
        <v>483</v>
      </c>
      <c r="AF32" s="498">
        <v>50</v>
      </c>
      <c r="AG32" s="498">
        <v>10</v>
      </c>
      <c r="AH32" s="469">
        <v>20</v>
      </c>
      <c r="AI32" s="725" t="s">
        <v>733</v>
      </c>
      <c r="AJ32" s="498">
        <v>5</v>
      </c>
      <c r="AK32" s="469">
        <v>0.1</v>
      </c>
    </row>
    <row r="33" spans="2:37" x14ac:dyDescent="0.4">
      <c r="B33" s="240">
        <v>27</v>
      </c>
      <c r="C33" s="710">
        <f>'1_Drive및Motor정보'!C33</f>
        <v>0</v>
      </c>
      <c r="D33" s="241">
        <f>'1_Drive및Motor정보'!D33</f>
        <v>0</v>
      </c>
      <c r="F33" s="120" t="s">
        <v>1289</v>
      </c>
      <c r="G33" s="499">
        <v>2.5</v>
      </c>
      <c r="H33" s="503">
        <f>IF('1_Drive및Motor정보'!$W33&gt;0,100*'1_Drive및Motor정보'!$W33/'1_Drive및Motor정보'!$Q33*1.1,50)</f>
        <v>50</v>
      </c>
      <c r="I33" s="120">
        <v>0</v>
      </c>
      <c r="J33" s="188">
        <v>100</v>
      </c>
      <c r="K33" s="519">
        <v>15</v>
      </c>
      <c r="L33" s="481">
        <v>200</v>
      </c>
      <c r="M33" s="499">
        <v>200</v>
      </c>
      <c r="N33" s="499">
        <v>200</v>
      </c>
      <c r="O33" s="455">
        <v>200</v>
      </c>
      <c r="P33" s="526">
        <v>1</v>
      </c>
      <c r="R33" s="201" t="s">
        <v>2528</v>
      </c>
      <c r="S33" s="401" t="s">
        <v>682</v>
      </c>
      <c r="T33" s="401" t="s">
        <v>682</v>
      </c>
      <c r="U33" s="401" t="s">
        <v>682</v>
      </c>
      <c r="V33" s="401" t="s">
        <v>682</v>
      </c>
      <c r="W33" s="399" t="s">
        <v>682</v>
      </c>
      <c r="X33" s="499">
        <f>MIN(IF('1_Drive및Motor정보'!$W33&gt;0,100*'1_Drive및Motor정보'!$W33/'1_Drive및Motor정보'!$Q33+5,50),90)</f>
        <v>50</v>
      </c>
      <c r="Y33" s="577">
        <v>1</v>
      </c>
      <c r="Z33" s="570">
        <v>150</v>
      </c>
      <c r="AA33" s="399" t="s">
        <v>682</v>
      </c>
      <c r="AB33" s="589" t="str">
        <f>IF('1_Drive및Motor정보'!$V33&lt;1, '1_Drive및Motor정보'!$I33, '1_Drive및Motor정보'!$V33*0.9)</f>
        <v/>
      </c>
      <c r="AC33" s="270">
        <v>15</v>
      </c>
      <c r="AD33" s="471">
        <f>IF('1_Drive및Motor정보'!$P33=0, 25,
IF('1_Drive및Motor정보'!$P33&lt;=720,((120*'1_Drive및Motor정보'!$O33/10-'1_Drive및Motor정보'!$P33)*10/120)*3.5,
IF('1_Drive및Motor정보'!$P33&lt;=900,((120*'1_Drive및Motor정보'!$O33/8-'1_Drive및Motor정보'!$P33)*8/120)*3.5,
IF('1_Drive및Motor정보'!$P33&lt;=1200, ((120*'1_Drive및Motor정보'!$O33/6-'1_Drive및Motor정보'!$P33)*6/120)*3.5,
IF('1_Drive및Motor정보'!$P33&lt;=1800, ((120*'1_Drive및Motor정보'!$O33/4-'1_Drive및Motor정보'!$P33)*4/120)*3.5,25)))))</f>
        <v>25</v>
      </c>
      <c r="AE33" s="399" t="s">
        <v>483</v>
      </c>
      <c r="AF33" s="499">
        <v>50</v>
      </c>
      <c r="AG33" s="499">
        <v>10</v>
      </c>
      <c r="AH33" s="471">
        <v>20</v>
      </c>
      <c r="AI33" s="726" t="s">
        <v>733</v>
      </c>
      <c r="AJ33" s="499">
        <v>5</v>
      </c>
      <c r="AK33" s="471">
        <v>0.1</v>
      </c>
    </row>
    <row r="34" spans="2:37" x14ac:dyDescent="0.4">
      <c r="B34" s="240">
        <v>28</v>
      </c>
      <c r="C34" s="710">
        <f>'1_Drive및Motor정보'!C34</f>
        <v>0</v>
      </c>
      <c r="D34" s="241">
        <f>'1_Drive및Motor정보'!D34</f>
        <v>0</v>
      </c>
      <c r="F34" s="167" t="s">
        <v>1289</v>
      </c>
      <c r="G34" s="498">
        <v>2.5</v>
      </c>
      <c r="H34" s="503">
        <f>IF('1_Drive및Motor정보'!$W34&gt;0,100*'1_Drive및Motor정보'!$W34/'1_Drive및Motor정보'!$Q34*1.1,50)</f>
        <v>50</v>
      </c>
      <c r="I34" s="167">
        <v>0</v>
      </c>
      <c r="J34" s="176">
        <v>100</v>
      </c>
      <c r="K34" s="518">
        <v>15</v>
      </c>
      <c r="L34" s="480">
        <v>200</v>
      </c>
      <c r="M34" s="498">
        <v>200</v>
      </c>
      <c r="N34" s="498">
        <v>200</v>
      </c>
      <c r="O34" s="454">
        <v>200</v>
      </c>
      <c r="P34" s="525">
        <v>1</v>
      </c>
      <c r="R34" s="200" t="s">
        <v>2528</v>
      </c>
      <c r="S34" s="565" t="s">
        <v>682</v>
      </c>
      <c r="T34" s="565" t="s">
        <v>682</v>
      </c>
      <c r="U34" s="565" t="s">
        <v>682</v>
      </c>
      <c r="V34" s="565" t="s">
        <v>682</v>
      </c>
      <c r="W34" s="575" t="s">
        <v>682</v>
      </c>
      <c r="X34" s="498">
        <f>MIN(IF('1_Drive및Motor정보'!$W34&gt;0,100*'1_Drive및Motor정보'!$W34/'1_Drive및Motor정보'!$Q34+5,50),90)</f>
        <v>50</v>
      </c>
      <c r="Y34" s="576">
        <v>1</v>
      </c>
      <c r="Z34" s="569">
        <v>150</v>
      </c>
      <c r="AA34" s="575" t="s">
        <v>682</v>
      </c>
      <c r="AB34" s="589" t="str">
        <f>IF('1_Drive및Motor정보'!$V34&lt;1, '1_Drive및Motor정보'!$I34, '1_Drive및Motor정보'!$V34*0.9)</f>
        <v/>
      </c>
      <c r="AC34" s="269">
        <v>15</v>
      </c>
      <c r="AD34" s="469">
        <f>IF('1_Drive및Motor정보'!$P34=0, 25,
IF('1_Drive및Motor정보'!$P34&lt;=720,((120*'1_Drive및Motor정보'!$O34/10-'1_Drive및Motor정보'!$P34)*10/120)*3.5,
IF('1_Drive및Motor정보'!$P34&lt;=900,((120*'1_Drive및Motor정보'!$O34/8-'1_Drive및Motor정보'!$P34)*8/120)*3.5,
IF('1_Drive및Motor정보'!$P34&lt;=1200, ((120*'1_Drive및Motor정보'!$O34/6-'1_Drive및Motor정보'!$P34)*6/120)*3.5,
IF('1_Drive및Motor정보'!$P34&lt;=1800, ((120*'1_Drive및Motor정보'!$O34/4-'1_Drive및Motor정보'!$P34)*4/120)*3.5,25)))))</f>
        <v>25</v>
      </c>
      <c r="AE34" s="575" t="s">
        <v>483</v>
      </c>
      <c r="AF34" s="498">
        <v>50</v>
      </c>
      <c r="AG34" s="498">
        <v>10</v>
      </c>
      <c r="AH34" s="469">
        <v>20</v>
      </c>
      <c r="AI34" s="725" t="s">
        <v>733</v>
      </c>
      <c r="AJ34" s="498">
        <v>5</v>
      </c>
      <c r="AK34" s="469">
        <v>0.1</v>
      </c>
    </row>
    <row r="35" spans="2:37" x14ac:dyDescent="0.4">
      <c r="B35" s="240">
        <v>29</v>
      </c>
      <c r="C35" s="710">
        <f>'1_Drive및Motor정보'!C35</f>
        <v>0</v>
      </c>
      <c r="D35" s="241">
        <f>'1_Drive및Motor정보'!D35</f>
        <v>0</v>
      </c>
      <c r="F35" s="120" t="s">
        <v>1289</v>
      </c>
      <c r="G35" s="499">
        <v>2.5</v>
      </c>
      <c r="H35" s="503">
        <f>IF('1_Drive및Motor정보'!$W35&gt;0,100*'1_Drive및Motor정보'!$W35/'1_Drive및Motor정보'!$Q35*1.1,50)</f>
        <v>50</v>
      </c>
      <c r="I35" s="120">
        <v>0</v>
      </c>
      <c r="J35" s="188">
        <v>100</v>
      </c>
      <c r="K35" s="519">
        <v>15</v>
      </c>
      <c r="L35" s="481">
        <v>200</v>
      </c>
      <c r="M35" s="499">
        <v>200</v>
      </c>
      <c r="N35" s="499">
        <v>200</v>
      </c>
      <c r="O35" s="455">
        <v>200</v>
      </c>
      <c r="P35" s="526">
        <v>1</v>
      </c>
      <c r="R35" s="201" t="s">
        <v>2528</v>
      </c>
      <c r="S35" s="401" t="s">
        <v>682</v>
      </c>
      <c r="T35" s="401" t="s">
        <v>682</v>
      </c>
      <c r="U35" s="401" t="s">
        <v>682</v>
      </c>
      <c r="V35" s="401" t="s">
        <v>682</v>
      </c>
      <c r="W35" s="399" t="s">
        <v>682</v>
      </c>
      <c r="X35" s="499">
        <f>MIN(IF('1_Drive및Motor정보'!$W35&gt;0,100*'1_Drive및Motor정보'!$W35/'1_Drive및Motor정보'!$Q35+5,50),90)</f>
        <v>50</v>
      </c>
      <c r="Y35" s="577">
        <v>1</v>
      </c>
      <c r="Z35" s="570">
        <v>150</v>
      </c>
      <c r="AA35" s="399" t="s">
        <v>682</v>
      </c>
      <c r="AB35" s="589" t="str">
        <f>IF('1_Drive및Motor정보'!$V35&lt;1, '1_Drive및Motor정보'!$I35, '1_Drive및Motor정보'!$V35*0.9)</f>
        <v/>
      </c>
      <c r="AC35" s="270">
        <v>15</v>
      </c>
      <c r="AD35" s="471">
        <f>IF('1_Drive및Motor정보'!$P35=0, 25,
IF('1_Drive및Motor정보'!$P35&lt;=720,((120*'1_Drive및Motor정보'!$O35/10-'1_Drive및Motor정보'!$P35)*10/120)*3.5,
IF('1_Drive및Motor정보'!$P35&lt;=900,((120*'1_Drive및Motor정보'!$O35/8-'1_Drive및Motor정보'!$P35)*8/120)*3.5,
IF('1_Drive및Motor정보'!$P35&lt;=1200, ((120*'1_Drive및Motor정보'!$O35/6-'1_Drive및Motor정보'!$P35)*6/120)*3.5,
IF('1_Drive및Motor정보'!$P35&lt;=1800, ((120*'1_Drive및Motor정보'!$O35/4-'1_Drive및Motor정보'!$P35)*4/120)*3.5,25)))))</f>
        <v>25</v>
      </c>
      <c r="AE35" s="399" t="s">
        <v>483</v>
      </c>
      <c r="AF35" s="499">
        <v>50</v>
      </c>
      <c r="AG35" s="499">
        <v>10</v>
      </c>
      <c r="AH35" s="471">
        <v>20</v>
      </c>
      <c r="AI35" s="726" t="s">
        <v>733</v>
      </c>
      <c r="AJ35" s="499">
        <v>5</v>
      </c>
      <c r="AK35" s="471">
        <v>0.1</v>
      </c>
    </row>
    <row r="36" spans="2:37" x14ac:dyDescent="0.4">
      <c r="B36" s="240">
        <v>30</v>
      </c>
      <c r="C36" s="710">
        <f>'1_Drive및Motor정보'!C36</f>
        <v>0</v>
      </c>
      <c r="D36" s="241">
        <f>'1_Drive및Motor정보'!D36</f>
        <v>0</v>
      </c>
      <c r="F36" s="167" t="s">
        <v>1289</v>
      </c>
      <c r="G36" s="498">
        <v>2.5</v>
      </c>
      <c r="H36" s="503">
        <f>IF('1_Drive및Motor정보'!$W36&gt;0,100*'1_Drive및Motor정보'!$W36/'1_Drive및Motor정보'!$Q36*1.1,50)</f>
        <v>50</v>
      </c>
      <c r="I36" s="167">
        <v>0</v>
      </c>
      <c r="J36" s="176">
        <v>100</v>
      </c>
      <c r="K36" s="518">
        <v>15</v>
      </c>
      <c r="L36" s="480">
        <v>200</v>
      </c>
      <c r="M36" s="498">
        <v>200</v>
      </c>
      <c r="N36" s="498">
        <v>200</v>
      </c>
      <c r="O36" s="454">
        <v>200</v>
      </c>
      <c r="P36" s="525">
        <v>1</v>
      </c>
      <c r="R36" s="200" t="s">
        <v>2528</v>
      </c>
      <c r="S36" s="565" t="s">
        <v>682</v>
      </c>
      <c r="T36" s="565" t="s">
        <v>682</v>
      </c>
      <c r="U36" s="565" t="s">
        <v>682</v>
      </c>
      <c r="V36" s="565" t="s">
        <v>682</v>
      </c>
      <c r="W36" s="575" t="s">
        <v>682</v>
      </c>
      <c r="X36" s="498">
        <f>MIN(IF('1_Drive및Motor정보'!$W36&gt;0,100*'1_Drive및Motor정보'!$W36/'1_Drive및Motor정보'!$Q36+5,50),90)</f>
        <v>50</v>
      </c>
      <c r="Y36" s="576">
        <v>1</v>
      </c>
      <c r="Z36" s="569">
        <v>150</v>
      </c>
      <c r="AA36" s="575" t="s">
        <v>682</v>
      </c>
      <c r="AB36" s="589" t="str">
        <f>IF('1_Drive및Motor정보'!$V36&lt;1, '1_Drive및Motor정보'!$I36, '1_Drive및Motor정보'!$V36*0.9)</f>
        <v/>
      </c>
      <c r="AC36" s="269">
        <v>15</v>
      </c>
      <c r="AD36" s="469">
        <f>IF('1_Drive및Motor정보'!$P36=0, 25,
IF('1_Drive및Motor정보'!$P36&lt;=720,((120*'1_Drive및Motor정보'!$O36/10-'1_Drive및Motor정보'!$P36)*10/120)*3.5,
IF('1_Drive및Motor정보'!$P36&lt;=900,((120*'1_Drive및Motor정보'!$O36/8-'1_Drive및Motor정보'!$P36)*8/120)*3.5,
IF('1_Drive및Motor정보'!$P36&lt;=1200, ((120*'1_Drive및Motor정보'!$O36/6-'1_Drive및Motor정보'!$P36)*6/120)*3.5,
IF('1_Drive및Motor정보'!$P36&lt;=1800, ((120*'1_Drive및Motor정보'!$O36/4-'1_Drive및Motor정보'!$P36)*4/120)*3.5,25)))))</f>
        <v>25</v>
      </c>
      <c r="AE36" s="575" t="s">
        <v>483</v>
      </c>
      <c r="AF36" s="498">
        <v>50</v>
      </c>
      <c r="AG36" s="498">
        <v>10</v>
      </c>
      <c r="AH36" s="469">
        <v>20</v>
      </c>
      <c r="AI36" s="725" t="s">
        <v>733</v>
      </c>
      <c r="AJ36" s="498">
        <v>5</v>
      </c>
      <c r="AK36" s="469">
        <v>0.1</v>
      </c>
    </row>
    <row r="37" spans="2:37" x14ac:dyDescent="0.4">
      <c r="B37" s="240">
        <v>31</v>
      </c>
      <c r="C37" s="710">
        <f>'1_Drive및Motor정보'!C37</f>
        <v>0</v>
      </c>
      <c r="D37" s="241">
        <f>'1_Drive및Motor정보'!D37</f>
        <v>0</v>
      </c>
      <c r="F37" s="120" t="s">
        <v>1289</v>
      </c>
      <c r="G37" s="499">
        <v>2.5</v>
      </c>
      <c r="H37" s="503">
        <f>IF('1_Drive및Motor정보'!$W37&gt;0,100*'1_Drive및Motor정보'!$W37/'1_Drive및Motor정보'!$Q37*1.1,50)</f>
        <v>50</v>
      </c>
      <c r="I37" s="120">
        <v>0</v>
      </c>
      <c r="J37" s="188">
        <v>100</v>
      </c>
      <c r="K37" s="519">
        <v>15</v>
      </c>
      <c r="L37" s="481">
        <v>200</v>
      </c>
      <c r="M37" s="499">
        <v>200</v>
      </c>
      <c r="N37" s="499">
        <v>200</v>
      </c>
      <c r="O37" s="455">
        <v>200</v>
      </c>
      <c r="P37" s="526">
        <v>1</v>
      </c>
      <c r="R37" s="201" t="s">
        <v>2528</v>
      </c>
      <c r="S37" s="401" t="s">
        <v>682</v>
      </c>
      <c r="T37" s="401" t="s">
        <v>682</v>
      </c>
      <c r="U37" s="401" t="s">
        <v>682</v>
      </c>
      <c r="V37" s="401" t="s">
        <v>682</v>
      </c>
      <c r="W37" s="399" t="s">
        <v>682</v>
      </c>
      <c r="X37" s="499">
        <f>MIN(IF('1_Drive및Motor정보'!$W37&gt;0,100*'1_Drive및Motor정보'!$W37/'1_Drive및Motor정보'!$Q37+5,50),90)</f>
        <v>50</v>
      </c>
      <c r="Y37" s="577">
        <v>1</v>
      </c>
      <c r="Z37" s="570">
        <v>150</v>
      </c>
      <c r="AA37" s="399" t="s">
        <v>682</v>
      </c>
      <c r="AB37" s="589" t="str">
        <f>IF('1_Drive및Motor정보'!$V37&lt;1, '1_Drive및Motor정보'!$I37, '1_Drive및Motor정보'!$V37*0.9)</f>
        <v/>
      </c>
      <c r="AC37" s="270">
        <v>15</v>
      </c>
      <c r="AD37" s="471">
        <f>IF('1_Drive및Motor정보'!$P37=0, 25,
IF('1_Drive및Motor정보'!$P37&lt;=720,((120*'1_Drive및Motor정보'!$O37/10-'1_Drive및Motor정보'!$P37)*10/120)*3.5,
IF('1_Drive및Motor정보'!$P37&lt;=900,((120*'1_Drive및Motor정보'!$O37/8-'1_Drive및Motor정보'!$P37)*8/120)*3.5,
IF('1_Drive및Motor정보'!$P37&lt;=1200, ((120*'1_Drive및Motor정보'!$O37/6-'1_Drive및Motor정보'!$P37)*6/120)*3.5,
IF('1_Drive및Motor정보'!$P37&lt;=1800, ((120*'1_Drive및Motor정보'!$O37/4-'1_Drive및Motor정보'!$P37)*4/120)*3.5,25)))))</f>
        <v>25</v>
      </c>
      <c r="AE37" s="399" t="s">
        <v>483</v>
      </c>
      <c r="AF37" s="499">
        <v>50</v>
      </c>
      <c r="AG37" s="499">
        <v>10</v>
      </c>
      <c r="AH37" s="471">
        <v>20</v>
      </c>
      <c r="AI37" s="726" t="s">
        <v>733</v>
      </c>
      <c r="AJ37" s="499">
        <v>5</v>
      </c>
      <c r="AK37" s="471">
        <v>0.1</v>
      </c>
    </row>
    <row r="38" spans="2:37" x14ac:dyDescent="0.4">
      <c r="B38" s="240">
        <v>32</v>
      </c>
      <c r="C38" s="710">
        <f>'1_Drive및Motor정보'!C38</f>
        <v>0</v>
      </c>
      <c r="D38" s="241">
        <f>'1_Drive및Motor정보'!D38</f>
        <v>0</v>
      </c>
      <c r="F38" s="167" t="s">
        <v>1289</v>
      </c>
      <c r="G38" s="498">
        <v>2.5</v>
      </c>
      <c r="H38" s="503">
        <f>IF('1_Drive및Motor정보'!$W38&gt;0,100*'1_Drive및Motor정보'!$W38/'1_Drive및Motor정보'!$Q38*1.1,50)</f>
        <v>50</v>
      </c>
      <c r="I38" s="167">
        <v>0</v>
      </c>
      <c r="J38" s="176">
        <v>100</v>
      </c>
      <c r="K38" s="518">
        <v>15</v>
      </c>
      <c r="L38" s="480">
        <v>200</v>
      </c>
      <c r="M38" s="498">
        <v>200</v>
      </c>
      <c r="N38" s="498">
        <v>200</v>
      </c>
      <c r="O38" s="454">
        <v>200</v>
      </c>
      <c r="P38" s="525">
        <v>1</v>
      </c>
      <c r="R38" s="200" t="s">
        <v>2528</v>
      </c>
      <c r="S38" s="565" t="s">
        <v>682</v>
      </c>
      <c r="T38" s="565" t="s">
        <v>682</v>
      </c>
      <c r="U38" s="565" t="s">
        <v>682</v>
      </c>
      <c r="V38" s="565" t="s">
        <v>682</v>
      </c>
      <c r="W38" s="575" t="s">
        <v>682</v>
      </c>
      <c r="X38" s="498">
        <f>MIN(IF('1_Drive및Motor정보'!$W38&gt;0,100*'1_Drive및Motor정보'!$W38/'1_Drive및Motor정보'!$Q38+5,50),90)</f>
        <v>50</v>
      </c>
      <c r="Y38" s="576">
        <v>1</v>
      </c>
      <c r="Z38" s="569">
        <v>150</v>
      </c>
      <c r="AA38" s="575" t="s">
        <v>682</v>
      </c>
      <c r="AB38" s="589" t="str">
        <f>IF('1_Drive및Motor정보'!$V38&lt;1, '1_Drive및Motor정보'!$I38, '1_Drive및Motor정보'!$V38*0.9)</f>
        <v/>
      </c>
      <c r="AC38" s="269">
        <v>15</v>
      </c>
      <c r="AD38" s="469">
        <f>IF('1_Drive및Motor정보'!$P38=0, 25,
IF('1_Drive및Motor정보'!$P38&lt;=720,((120*'1_Drive및Motor정보'!$O38/10-'1_Drive및Motor정보'!$P38)*10/120)*3.5,
IF('1_Drive및Motor정보'!$P38&lt;=900,((120*'1_Drive및Motor정보'!$O38/8-'1_Drive및Motor정보'!$P38)*8/120)*3.5,
IF('1_Drive및Motor정보'!$P38&lt;=1200, ((120*'1_Drive및Motor정보'!$O38/6-'1_Drive및Motor정보'!$P38)*6/120)*3.5,
IF('1_Drive및Motor정보'!$P38&lt;=1800, ((120*'1_Drive및Motor정보'!$O38/4-'1_Drive및Motor정보'!$P38)*4/120)*3.5,25)))))</f>
        <v>25</v>
      </c>
      <c r="AE38" s="575" t="s">
        <v>483</v>
      </c>
      <c r="AF38" s="498">
        <v>50</v>
      </c>
      <c r="AG38" s="498">
        <v>10</v>
      </c>
      <c r="AH38" s="469">
        <v>20</v>
      </c>
      <c r="AI38" s="725" t="s">
        <v>733</v>
      </c>
      <c r="AJ38" s="498">
        <v>5</v>
      </c>
      <c r="AK38" s="469">
        <v>0.1</v>
      </c>
    </row>
    <row r="39" spans="2:37" x14ac:dyDescent="0.4">
      <c r="B39" s="240">
        <v>33</v>
      </c>
      <c r="C39" s="710">
        <f>'1_Drive및Motor정보'!C39</f>
        <v>0</v>
      </c>
      <c r="D39" s="241">
        <f>'1_Drive및Motor정보'!D39</f>
        <v>0</v>
      </c>
      <c r="F39" s="120" t="s">
        <v>1289</v>
      </c>
      <c r="G39" s="499">
        <v>2.5</v>
      </c>
      <c r="H39" s="503">
        <f>IF('1_Drive및Motor정보'!$W39&gt;0,100*'1_Drive및Motor정보'!$W39/'1_Drive및Motor정보'!$Q39*1.1,50)</f>
        <v>50</v>
      </c>
      <c r="I39" s="120">
        <v>0</v>
      </c>
      <c r="J39" s="188">
        <v>100</v>
      </c>
      <c r="K39" s="519">
        <v>15</v>
      </c>
      <c r="L39" s="481">
        <v>200</v>
      </c>
      <c r="M39" s="499">
        <v>200</v>
      </c>
      <c r="N39" s="499">
        <v>200</v>
      </c>
      <c r="O39" s="455">
        <v>200</v>
      </c>
      <c r="P39" s="526">
        <v>1</v>
      </c>
      <c r="R39" s="201" t="s">
        <v>2528</v>
      </c>
      <c r="S39" s="401" t="s">
        <v>682</v>
      </c>
      <c r="T39" s="401" t="s">
        <v>682</v>
      </c>
      <c r="U39" s="401" t="s">
        <v>682</v>
      </c>
      <c r="V39" s="401" t="s">
        <v>682</v>
      </c>
      <c r="W39" s="399" t="s">
        <v>682</v>
      </c>
      <c r="X39" s="499">
        <f>MIN(IF('1_Drive및Motor정보'!$W39&gt;0,100*'1_Drive및Motor정보'!$W39/'1_Drive및Motor정보'!$Q39+5,50),90)</f>
        <v>50</v>
      </c>
      <c r="Y39" s="577">
        <v>1</v>
      </c>
      <c r="Z39" s="570">
        <v>150</v>
      </c>
      <c r="AA39" s="399" t="s">
        <v>682</v>
      </c>
      <c r="AB39" s="589" t="str">
        <f>IF('1_Drive및Motor정보'!$V39&lt;1, '1_Drive및Motor정보'!$I39, '1_Drive및Motor정보'!$V39*0.9)</f>
        <v/>
      </c>
      <c r="AC39" s="270">
        <v>15</v>
      </c>
      <c r="AD39" s="471">
        <f>IF('1_Drive및Motor정보'!$P39=0, 25,
IF('1_Drive및Motor정보'!$P39&lt;=720,((120*'1_Drive및Motor정보'!$O39/10-'1_Drive및Motor정보'!$P39)*10/120)*3.5,
IF('1_Drive및Motor정보'!$P39&lt;=900,((120*'1_Drive및Motor정보'!$O39/8-'1_Drive및Motor정보'!$P39)*8/120)*3.5,
IF('1_Drive및Motor정보'!$P39&lt;=1200, ((120*'1_Drive및Motor정보'!$O39/6-'1_Drive및Motor정보'!$P39)*6/120)*3.5,
IF('1_Drive및Motor정보'!$P39&lt;=1800, ((120*'1_Drive및Motor정보'!$O39/4-'1_Drive및Motor정보'!$P39)*4/120)*3.5,25)))))</f>
        <v>25</v>
      </c>
      <c r="AE39" s="399" t="s">
        <v>483</v>
      </c>
      <c r="AF39" s="499">
        <v>50</v>
      </c>
      <c r="AG39" s="499">
        <v>10</v>
      </c>
      <c r="AH39" s="471">
        <v>20</v>
      </c>
      <c r="AI39" s="726" t="s">
        <v>733</v>
      </c>
      <c r="AJ39" s="499">
        <v>5</v>
      </c>
      <c r="AK39" s="471">
        <v>0.1</v>
      </c>
    </row>
    <row r="40" spans="2:37" x14ac:dyDescent="0.4">
      <c r="B40" s="240">
        <v>34</v>
      </c>
      <c r="C40" s="710">
        <f>'1_Drive및Motor정보'!C40</f>
        <v>0</v>
      </c>
      <c r="D40" s="241">
        <f>'1_Drive및Motor정보'!D40</f>
        <v>0</v>
      </c>
      <c r="F40" s="167" t="s">
        <v>1289</v>
      </c>
      <c r="G40" s="498">
        <v>2.5</v>
      </c>
      <c r="H40" s="503">
        <f>IF('1_Drive및Motor정보'!$W40&gt;0,100*'1_Drive및Motor정보'!$W40/'1_Drive및Motor정보'!$Q40*1.1,50)</f>
        <v>50</v>
      </c>
      <c r="I40" s="167">
        <v>0</v>
      </c>
      <c r="J40" s="176">
        <v>100</v>
      </c>
      <c r="K40" s="518">
        <v>15</v>
      </c>
      <c r="L40" s="480">
        <v>200</v>
      </c>
      <c r="M40" s="498">
        <v>200</v>
      </c>
      <c r="N40" s="498">
        <v>200</v>
      </c>
      <c r="O40" s="454">
        <v>200</v>
      </c>
      <c r="P40" s="525">
        <v>1</v>
      </c>
      <c r="R40" s="200" t="s">
        <v>2528</v>
      </c>
      <c r="S40" s="565" t="s">
        <v>682</v>
      </c>
      <c r="T40" s="565" t="s">
        <v>682</v>
      </c>
      <c r="U40" s="565" t="s">
        <v>682</v>
      </c>
      <c r="V40" s="565" t="s">
        <v>682</v>
      </c>
      <c r="W40" s="575" t="s">
        <v>682</v>
      </c>
      <c r="X40" s="498">
        <f>MIN(IF('1_Drive및Motor정보'!$W40&gt;0,100*'1_Drive및Motor정보'!$W40/'1_Drive및Motor정보'!$Q40+5,50),90)</f>
        <v>50</v>
      </c>
      <c r="Y40" s="576">
        <v>1</v>
      </c>
      <c r="Z40" s="569">
        <v>150</v>
      </c>
      <c r="AA40" s="575" t="s">
        <v>682</v>
      </c>
      <c r="AB40" s="589" t="str">
        <f>IF('1_Drive및Motor정보'!$V40&lt;1, '1_Drive및Motor정보'!$I40, '1_Drive및Motor정보'!$V40*0.9)</f>
        <v/>
      </c>
      <c r="AC40" s="269">
        <v>15</v>
      </c>
      <c r="AD40" s="469">
        <f>IF('1_Drive및Motor정보'!$P40=0, 25,
IF('1_Drive및Motor정보'!$P40&lt;=720,((120*'1_Drive및Motor정보'!$O40/10-'1_Drive및Motor정보'!$P40)*10/120)*3.5,
IF('1_Drive및Motor정보'!$P40&lt;=900,((120*'1_Drive및Motor정보'!$O40/8-'1_Drive및Motor정보'!$P40)*8/120)*3.5,
IF('1_Drive및Motor정보'!$P40&lt;=1200, ((120*'1_Drive및Motor정보'!$O40/6-'1_Drive및Motor정보'!$P40)*6/120)*3.5,
IF('1_Drive및Motor정보'!$P40&lt;=1800, ((120*'1_Drive및Motor정보'!$O40/4-'1_Drive및Motor정보'!$P40)*4/120)*3.5,25)))))</f>
        <v>25</v>
      </c>
      <c r="AE40" s="575" t="s">
        <v>483</v>
      </c>
      <c r="AF40" s="498">
        <v>50</v>
      </c>
      <c r="AG40" s="498">
        <v>10</v>
      </c>
      <c r="AH40" s="469">
        <v>20</v>
      </c>
      <c r="AI40" s="725" t="s">
        <v>733</v>
      </c>
      <c r="AJ40" s="498">
        <v>5</v>
      </c>
      <c r="AK40" s="469">
        <v>0.1</v>
      </c>
    </row>
    <row r="41" spans="2:37" ht="18" thickBot="1" x14ac:dyDescent="0.45">
      <c r="B41" s="242">
        <v>35</v>
      </c>
      <c r="C41" s="711">
        <f>'1_Drive및Motor정보'!C41</f>
        <v>0</v>
      </c>
      <c r="D41" s="243">
        <f>'1_Drive및Motor정보'!D41</f>
        <v>0</v>
      </c>
      <c r="F41" s="122" t="s">
        <v>1289</v>
      </c>
      <c r="G41" s="500">
        <v>2.5</v>
      </c>
      <c r="H41" s="504">
        <f>IF('1_Drive및Motor정보'!$W41&gt;0,100*'1_Drive및Motor정보'!$W41/'1_Drive및Motor정보'!$Q41*1.1,50)</f>
        <v>50</v>
      </c>
      <c r="I41" s="122">
        <v>0</v>
      </c>
      <c r="J41" s="189">
        <v>100</v>
      </c>
      <c r="K41" s="520">
        <v>15</v>
      </c>
      <c r="L41" s="482">
        <v>200</v>
      </c>
      <c r="M41" s="500">
        <v>200</v>
      </c>
      <c r="N41" s="500">
        <v>200</v>
      </c>
      <c r="O41" s="456">
        <v>200</v>
      </c>
      <c r="P41" s="527">
        <v>1</v>
      </c>
      <c r="R41" s="202" t="s">
        <v>2528</v>
      </c>
      <c r="S41" s="432" t="s">
        <v>682</v>
      </c>
      <c r="T41" s="432" t="s">
        <v>682</v>
      </c>
      <c r="U41" s="432" t="s">
        <v>682</v>
      </c>
      <c r="V41" s="432" t="s">
        <v>682</v>
      </c>
      <c r="W41" s="451" t="s">
        <v>682</v>
      </c>
      <c r="X41" s="500">
        <f>MIN(IF('1_Drive및Motor정보'!$W41&gt;0,100*'1_Drive및Motor정보'!$W41/'1_Drive및Motor정보'!$Q41+5,50),90)</f>
        <v>50</v>
      </c>
      <c r="Y41" s="578">
        <v>1</v>
      </c>
      <c r="Z41" s="571">
        <v>150</v>
      </c>
      <c r="AA41" s="451" t="s">
        <v>682</v>
      </c>
      <c r="AB41" s="590" t="str">
        <f>IF('1_Drive및Motor정보'!$V41&lt;1, '1_Drive및Motor정보'!$I41, '1_Drive및Motor정보'!$V41*0.9)</f>
        <v/>
      </c>
      <c r="AC41" s="271">
        <v>15</v>
      </c>
      <c r="AD41" s="473">
        <f>IF('1_Drive및Motor정보'!$P41=0, 25,
IF('1_Drive및Motor정보'!$P41&lt;=720,((120*'1_Drive및Motor정보'!$O41/10-'1_Drive및Motor정보'!$P41)*10/120)*3.5,
IF('1_Drive및Motor정보'!$P41&lt;=900,((120*'1_Drive및Motor정보'!$O41/8-'1_Drive및Motor정보'!$P41)*8/120)*3.5,
IF('1_Drive및Motor정보'!$P41&lt;=1200, ((120*'1_Drive및Motor정보'!$O41/6-'1_Drive및Motor정보'!$P41)*6/120)*3.5,
IF('1_Drive및Motor정보'!$P41&lt;=1800, ((120*'1_Drive및Motor정보'!$O41/4-'1_Drive및Motor정보'!$P41)*4/120)*3.5,25)))))</f>
        <v>25</v>
      </c>
      <c r="AE41" s="451" t="s">
        <v>483</v>
      </c>
      <c r="AF41" s="500">
        <v>50</v>
      </c>
      <c r="AG41" s="500">
        <v>10</v>
      </c>
      <c r="AH41" s="473">
        <v>20</v>
      </c>
      <c r="AI41" s="727" t="s">
        <v>733</v>
      </c>
      <c r="AJ41" s="500">
        <v>5</v>
      </c>
      <c r="AK41" s="473">
        <v>0.1</v>
      </c>
    </row>
  </sheetData>
  <sheetProtection algorithmName="SHA-512" hashValue="Z5Xj0Yuj5HGy/ZSPK0If+dfSW5u4pndntx3gptbT17C+0wSr15ODq/wopPBipSHowZeeCltFNWpXwNq+EjasrA==" saltValue="ewuziiQvjyGHfLPsyIDWrw==" spinCount="100000" sheet="1" objects="1" scenarios="1"/>
  <mergeCells count="28">
    <mergeCell ref="AI3:AK3"/>
    <mergeCell ref="R2:AK2"/>
    <mergeCell ref="AA3:AA5"/>
    <mergeCell ref="AE3:AE5"/>
    <mergeCell ref="O3:O4"/>
    <mergeCell ref="P2:P4"/>
    <mergeCell ref="R3:R5"/>
    <mergeCell ref="S3:S5"/>
    <mergeCell ref="T3:T5"/>
    <mergeCell ref="U3:U5"/>
    <mergeCell ref="V3:V5"/>
    <mergeCell ref="W3:W5"/>
    <mergeCell ref="B2:B5"/>
    <mergeCell ref="C2:C5"/>
    <mergeCell ref="D2:D5"/>
    <mergeCell ref="Q3:Q5"/>
    <mergeCell ref="I2:J2"/>
    <mergeCell ref="L2:O2"/>
    <mergeCell ref="F2:H2"/>
    <mergeCell ref="F3:F5"/>
    <mergeCell ref="G3:G4"/>
    <mergeCell ref="H3:H4"/>
    <mergeCell ref="I3:I4"/>
    <mergeCell ref="J3:J4"/>
    <mergeCell ref="K2:K4"/>
    <mergeCell ref="L3:L4"/>
    <mergeCell ref="M3:M4"/>
    <mergeCell ref="N3:N4"/>
  </mergeCells>
  <phoneticPr fontId="2" type="noConversion"/>
  <conditionalFormatting sqref="F6:F41">
    <cfRule type="expression" dxfId="117" priority="6">
      <formula>$F6="1 / Enabled"</formula>
    </cfRule>
    <cfRule type="expression" dxfId="116" priority="42">
      <formula>$F6=0</formula>
    </cfRule>
  </conditionalFormatting>
  <conditionalFormatting sqref="I7:J41">
    <cfRule type="expression" dxfId="115" priority="41">
      <formula>$F7=0</formula>
    </cfRule>
  </conditionalFormatting>
  <conditionalFormatting sqref="L7:O41">
    <cfRule type="expression" dxfId="114" priority="40">
      <formula>$F7=0</formula>
    </cfRule>
  </conditionalFormatting>
  <conditionalFormatting sqref="G6:G41">
    <cfRule type="expression" dxfId="113" priority="39">
      <formula>$G6=0</formula>
    </cfRule>
  </conditionalFormatting>
  <conditionalFormatting sqref="H6:H41">
    <cfRule type="expression" dxfId="112" priority="38">
      <formula>$H6=0</formula>
    </cfRule>
  </conditionalFormatting>
  <conditionalFormatting sqref="I6:I41">
    <cfRule type="expression" dxfId="111" priority="37">
      <formula>$I6=""</formula>
    </cfRule>
  </conditionalFormatting>
  <conditionalFormatting sqref="J6:J41">
    <cfRule type="expression" dxfId="110" priority="36">
      <formula>$J6=""</formula>
    </cfRule>
  </conditionalFormatting>
  <conditionalFormatting sqref="K6:K41">
    <cfRule type="expression" dxfId="109" priority="35">
      <formula>$K6=""</formula>
    </cfRule>
  </conditionalFormatting>
  <conditionalFormatting sqref="L6:L41">
    <cfRule type="expression" dxfId="108" priority="34">
      <formula>$L6&lt;0</formula>
    </cfRule>
  </conditionalFormatting>
  <conditionalFormatting sqref="M6:M41">
    <cfRule type="expression" dxfId="107" priority="33">
      <formula>$M6&lt;0</formula>
    </cfRule>
  </conditionalFormatting>
  <conditionalFormatting sqref="N6:N41">
    <cfRule type="expression" dxfId="106" priority="32">
      <formula>$N6&lt;0</formula>
    </cfRule>
  </conditionalFormatting>
  <conditionalFormatting sqref="O6:O41">
    <cfRule type="expression" dxfId="105" priority="30">
      <formula>$O6&lt;0</formula>
    </cfRule>
  </conditionalFormatting>
  <conditionalFormatting sqref="P6:P41">
    <cfRule type="expression" dxfId="104" priority="29">
      <formula>$P6=""</formula>
    </cfRule>
  </conditionalFormatting>
  <conditionalFormatting sqref="R6:R41">
    <cfRule type="expression" dxfId="103" priority="23">
      <formula>$R6=""</formula>
    </cfRule>
  </conditionalFormatting>
  <conditionalFormatting sqref="S6:S41">
    <cfRule type="expression" dxfId="102" priority="22">
      <formula>$S6=""</formula>
    </cfRule>
  </conditionalFormatting>
  <conditionalFormatting sqref="T6:T41">
    <cfRule type="expression" dxfId="101" priority="21">
      <formula>$T6=""</formula>
    </cfRule>
  </conditionalFormatting>
  <conditionalFormatting sqref="U6:U41">
    <cfRule type="expression" dxfId="100" priority="20">
      <formula>$U6=""</formula>
    </cfRule>
  </conditionalFormatting>
  <conditionalFormatting sqref="V6:V41">
    <cfRule type="expression" dxfId="99" priority="19">
      <formula>$V6=""</formula>
    </cfRule>
  </conditionalFormatting>
  <conditionalFormatting sqref="W6:W41">
    <cfRule type="expression" dxfId="98" priority="18">
      <formula>$W6=""</formula>
    </cfRule>
  </conditionalFormatting>
  <conditionalFormatting sqref="X6:X41">
    <cfRule type="expression" dxfId="97" priority="17">
      <formula>$X6&lt;10</formula>
    </cfRule>
  </conditionalFormatting>
  <conditionalFormatting sqref="Y6:Y41">
    <cfRule type="expression" dxfId="96" priority="16">
      <formula>$Y6&lt;1</formula>
    </cfRule>
  </conditionalFormatting>
  <conditionalFormatting sqref="Z6:Z41">
    <cfRule type="expression" dxfId="95" priority="15">
      <formula>$Z6&lt;=0</formula>
    </cfRule>
  </conditionalFormatting>
  <conditionalFormatting sqref="AA6:AA41">
    <cfRule type="expression" dxfId="94" priority="14">
      <formula>$AA6=""</formula>
    </cfRule>
  </conditionalFormatting>
  <conditionalFormatting sqref="AB6:AB41">
    <cfRule type="expression" dxfId="93" priority="13">
      <formula>$AB6&lt;=0</formula>
    </cfRule>
  </conditionalFormatting>
  <conditionalFormatting sqref="AC6:AC41">
    <cfRule type="expression" dxfId="92" priority="12">
      <formula>$AC6&lt;1</formula>
    </cfRule>
  </conditionalFormatting>
  <conditionalFormatting sqref="AD6:AD41">
    <cfRule type="expression" dxfId="91" priority="11">
      <formula>$AD6&lt;1</formula>
    </cfRule>
  </conditionalFormatting>
  <conditionalFormatting sqref="AE6:AE41">
    <cfRule type="expression" dxfId="90" priority="10">
      <formula>$AE6=""</formula>
    </cfRule>
  </conditionalFormatting>
  <conditionalFormatting sqref="AF6:AF41">
    <cfRule type="expression" dxfId="89" priority="9">
      <formula>$AF6&lt;10</formula>
    </cfRule>
  </conditionalFormatting>
  <conditionalFormatting sqref="AG6:AG41">
    <cfRule type="expression" dxfId="88" priority="8">
      <formula>$AG6&lt;5</formula>
    </cfRule>
  </conditionalFormatting>
  <conditionalFormatting sqref="AH6:AH41">
    <cfRule type="expression" dxfId="87" priority="7">
      <formula>$AH6&lt;2</formula>
    </cfRule>
  </conditionalFormatting>
  <conditionalFormatting sqref="AI6:AI41">
    <cfRule type="expression" dxfId="86" priority="4">
      <formula>$F6=""</formula>
    </cfRule>
  </conditionalFormatting>
  <conditionalFormatting sqref="AJ6:AJ41">
    <cfRule type="expression" dxfId="85" priority="3">
      <formula>$G6=""</formula>
    </cfRule>
  </conditionalFormatting>
  <conditionalFormatting sqref="AK6:AK41">
    <cfRule type="expression" dxfId="84" priority="2">
      <formula>$H6=""</formula>
    </cfRule>
  </conditionalFormatting>
  <dataValidations disablePrompts="1" count="1">
    <dataValidation type="list" allowBlank="1" showInputMessage="1" showErrorMessage="1" sqref="F6:F41">
      <formula1>"0 / Disabled, 1 / Enabled"</formula1>
    </dataValidation>
  </dataValidations>
  <pageMargins left="0.7" right="0.7" top="0.75" bottom="0.75" header="0.3" footer="0.3"/>
  <pageSetup paperSize="9" orientation="portrait" horizontalDpi="4294967293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3" id="{1A0209E1-87C4-4D01-B3C3-595DA63448FB}">
            <xm:f>'3_운전방안(4)'!#REF!=""</xm:f>
            <x14:dxf>
              <fill>
                <patternFill>
                  <bgColor rgb="FFFF0000"/>
                </patternFill>
              </fill>
            </x14:dxf>
          </x14:cfRule>
          <xm:sqref>R7:R41</xm:sqref>
        </x14:conditionalFormatting>
        <x14:conditionalFormatting xmlns:xm="http://schemas.microsoft.com/office/excel/2006/main">
          <x14:cfRule type="expression" priority="114" id="{051B9C69-14C5-4053-9F17-9F66CB487A89}">
            <xm:f>AND('1_Drive및Motor정보'!$H7=690,'3_운전방안(4)'!#REF!&lt;1.5)</xm:f>
            <x14:dxf>
              <fill>
                <patternFill>
                  <bgColor rgb="FFFF0000"/>
                </patternFill>
              </fill>
            </x14:dxf>
          </x14:cfRule>
          <x14:cfRule type="expression" priority="115" id="{90AB9627-4B49-4565-ADDE-4A05DFC1E81C}">
            <xm:f>AND('1_Drive및Motor정보'!$H7=500,'3_운전방안(4)'!#REF!&lt;3.6)</xm:f>
            <x14:dxf>
              <fill>
                <patternFill>
                  <bgColor rgb="FFFF0000"/>
                </patternFill>
              </fill>
            </x14:dxf>
          </x14:cfRule>
          <xm:sqref>S7:AH41</xm:sqref>
        </x14:conditionalFormatting>
        <x14:conditionalFormatting xmlns:xm="http://schemas.microsoft.com/office/excel/2006/main">
          <x14:cfRule type="expression" priority="5" id="{D9B66C83-538E-48B5-B3AE-7F522E985184}">
            <xm:f>'1_Drive및Motor정보'!$J6=0</xm:f>
            <x14:dxf>
              <font>
                <color theme="1" tint="0.499984740745262"/>
              </font>
              <fill>
                <patternFill>
                  <bgColor theme="0" tint="-0.14996795556505021"/>
                </patternFill>
              </fill>
            </x14:dxf>
          </x14:cfRule>
          <xm:sqref>C6:AK41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PosDrive정보!$S$15:$S$18</xm:f>
          </x14:formula1>
          <xm:sqref>S6:W41 AA6:AA41 AE6:AE41</xm:sqref>
        </x14:dataValidation>
        <x14:dataValidation type="list" allowBlank="1" showInputMessage="1" showErrorMessage="1">
          <x14:formula1>
            <xm:f>PosDrive정보!$S$6:$S$11</xm:f>
          </x14:formula1>
          <xm:sqref>R6:R41</xm:sqref>
        </x14:dataValidation>
        <x14:dataValidation type="list" allowBlank="1" showInputMessage="1" showErrorMessage="1">
          <x14:formula1>
            <xm:f>PosDrive정보!$S$22:$S$24</xm:f>
          </x14:formula1>
          <xm:sqref>AI6:AI41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AN41"/>
  <sheetViews>
    <sheetView zoomScale="85" zoomScaleNormal="85" workbookViewId="0">
      <pane xSplit="4" ySplit="6" topLeftCell="P7" activePane="bottomRight" state="frozen"/>
      <selection pane="topRight" activeCell="E1" sqref="E1"/>
      <selection pane="bottomLeft" activeCell="A7" sqref="A7"/>
      <selection pane="bottomRight" activeCell="AR27" sqref="AR27"/>
    </sheetView>
  </sheetViews>
  <sheetFormatPr defaultRowHeight="17.399999999999999" x14ac:dyDescent="0.4"/>
  <cols>
    <col min="1" max="1" width="2.296875" customWidth="1"/>
    <col min="2" max="2" width="3.8984375" bestFit="1" customWidth="1"/>
    <col min="3" max="3" width="10.3984375" customWidth="1"/>
    <col min="4" max="4" width="20.69921875" customWidth="1"/>
    <col min="5" max="5" width="1.8984375" customWidth="1"/>
    <col min="6" max="6" width="10.19921875" bestFit="1" customWidth="1"/>
    <col min="7" max="8" width="10.296875" customWidth="1"/>
    <col min="9" max="9" width="10.19921875" bestFit="1" customWidth="1"/>
    <col min="10" max="10" width="4.3984375" bestFit="1" customWidth="1"/>
    <col min="11" max="11" width="6.59765625" customWidth="1"/>
    <col min="12" max="12" width="6.09765625" bestFit="1" customWidth="1"/>
    <col min="13" max="13" width="4.3984375" bestFit="1" customWidth="1"/>
    <col min="14" max="14" width="6" customWidth="1"/>
    <col min="15" max="15" width="6.09765625" bestFit="1" customWidth="1"/>
    <col min="16" max="16" width="10.09765625" customWidth="1"/>
    <col min="17" max="18" width="5.8984375" bestFit="1" customWidth="1"/>
    <col min="19" max="34" width="6.19921875" customWidth="1"/>
    <col min="35" max="35" width="9.09765625" bestFit="1" customWidth="1"/>
    <col min="36" max="38" width="7.69921875" customWidth="1"/>
    <col min="39" max="39" width="9" customWidth="1"/>
    <col min="40" max="40" width="12.796875" customWidth="1"/>
  </cols>
  <sheetData>
    <row r="1" spans="2:40" ht="21.6" thickBot="1" x14ac:dyDescent="0.45">
      <c r="C1" s="13" t="s">
        <v>2518</v>
      </c>
      <c r="D1" s="13"/>
      <c r="H1" s="713">
        <v>3</v>
      </c>
      <c r="I1" s="713">
        <v>4</v>
      </c>
      <c r="J1" s="713">
        <v>5</v>
      </c>
      <c r="K1" s="713">
        <v>6</v>
      </c>
      <c r="L1" s="713">
        <v>7</v>
      </c>
      <c r="M1" s="713">
        <v>8</v>
      </c>
      <c r="N1" s="713">
        <v>9</v>
      </c>
      <c r="O1" s="713">
        <v>10</v>
      </c>
      <c r="P1" s="713">
        <v>11</v>
      </c>
      <c r="Q1" s="713">
        <v>12</v>
      </c>
      <c r="R1" s="713">
        <v>13</v>
      </c>
      <c r="S1" s="713">
        <v>14</v>
      </c>
      <c r="T1" s="713">
        <v>15</v>
      </c>
      <c r="U1" s="713">
        <v>16</v>
      </c>
      <c r="V1" s="713">
        <v>17</v>
      </c>
      <c r="W1" s="713">
        <v>18</v>
      </c>
      <c r="X1" s="713">
        <v>19</v>
      </c>
      <c r="Y1" s="713">
        <v>20</v>
      </c>
      <c r="Z1" s="713">
        <v>21</v>
      </c>
      <c r="AA1" s="713">
        <v>22</v>
      </c>
      <c r="AB1" s="713">
        <v>23</v>
      </c>
      <c r="AC1" s="713">
        <v>24</v>
      </c>
      <c r="AD1" s="713">
        <v>25</v>
      </c>
      <c r="AE1" s="713">
        <v>26</v>
      </c>
      <c r="AF1" s="713">
        <v>27</v>
      </c>
      <c r="AG1" s="713">
        <v>28</v>
      </c>
      <c r="AH1" s="713">
        <v>29</v>
      </c>
      <c r="AI1" s="713">
        <v>30</v>
      </c>
      <c r="AJ1" s="713">
        <v>31</v>
      </c>
      <c r="AK1" s="713">
        <v>32</v>
      </c>
      <c r="AL1" s="713">
        <v>33</v>
      </c>
      <c r="AM1" s="713">
        <v>34</v>
      </c>
      <c r="AN1" s="713">
        <v>35</v>
      </c>
    </row>
    <row r="2" spans="2:40" ht="19.8" customHeight="1" x14ac:dyDescent="0.4">
      <c r="B2" s="920" t="s">
        <v>1950</v>
      </c>
      <c r="C2" s="923" t="s">
        <v>1953</v>
      </c>
      <c r="D2" s="926" t="s">
        <v>2196</v>
      </c>
      <c r="F2" s="1004" t="s">
        <v>2517</v>
      </c>
      <c r="G2" s="1005"/>
      <c r="H2" s="1006"/>
      <c r="I2" s="1003" t="s">
        <v>2595</v>
      </c>
      <c r="J2" s="820"/>
      <c r="K2" s="820"/>
      <c r="L2" s="820"/>
      <c r="M2" s="820"/>
      <c r="N2" s="820"/>
      <c r="O2" s="820"/>
      <c r="P2" s="956" t="s">
        <v>2749</v>
      </c>
      <c r="Q2" s="819" t="s">
        <v>2635</v>
      </c>
      <c r="R2" s="820"/>
      <c r="S2" s="820"/>
      <c r="T2" s="820"/>
      <c r="U2" s="820"/>
      <c r="V2" s="820"/>
      <c r="W2" s="820"/>
      <c r="X2" s="820"/>
      <c r="Y2" s="820"/>
      <c r="Z2" s="820"/>
      <c r="AA2" s="820"/>
      <c r="AB2" s="820"/>
      <c r="AC2" s="820"/>
      <c r="AD2" s="820"/>
      <c r="AE2" s="820"/>
      <c r="AF2" s="820"/>
      <c r="AG2" s="820"/>
      <c r="AH2" s="820"/>
      <c r="AI2" s="820"/>
      <c r="AJ2" s="820"/>
      <c r="AK2" s="821"/>
      <c r="AL2" s="990" t="s">
        <v>2651</v>
      </c>
      <c r="AM2" s="907" t="s">
        <v>2669</v>
      </c>
      <c r="AN2" s="857" t="s">
        <v>2695</v>
      </c>
    </row>
    <row r="3" spans="2:40" ht="21" customHeight="1" x14ac:dyDescent="0.4">
      <c r="B3" s="921"/>
      <c r="C3" s="924"/>
      <c r="D3" s="927"/>
      <c r="F3" s="932" t="s">
        <v>2748</v>
      </c>
      <c r="G3" s="986" t="s">
        <v>2572</v>
      </c>
      <c r="H3" s="834" t="s">
        <v>2573</v>
      </c>
      <c r="I3" s="829" t="s">
        <v>2582</v>
      </c>
      <c r="J3" s="892" t="s">
        <v>2580</v>
      </c>
      <c r="K3" s="999"/>
      <c r="L3" s="1000"/>
      <c r="M3" s="1001" t="s">
        <v>2581</v>
      </c>
      <c r="N3" s="1002"/>
      <c r="O3" s="1002"/>
      <c r="P3" s="988"/>
      <c r="Q3" s="996" t="s">
        <v>2630</v>
      </c>
      <c r="R3" s="991" t="s">
        <v>2631</v>
      </c>
      <c r="S3" s="992" t="s">
        <v>2633</v>
      </c>
      <c r="T3" s="992"/>
      <c r="U3" s="992"/>
      <c r="V3" s="992"/>
      <c r="W3" s="992"/>
      <c r="X3" s="992"/>
      <c r="Y3" s="992"/>
      <c r="Z3" s="992"/>
      <c r="AA3" s="992" t="s">
        <v>2634</v>
      </c>
      <c r="AB3" s="992"/>
      <c r="AC3" s="992"/>
      <c r="AD3" s="992"/>
      <c r="AE3" s="992"/>
      <c r="AF3" s="992"/>
      <c r="AG3" s="992"/>
      <c r="AH3" s="879"/>
      <c r="AI3" s="991" t="s">
        <v>2636</v>
      </c>
      <c r="AJ3" s="991" t="s">
        <v>2637</v>
      </c>
      <c r="AK3" s="873" t="s">
        <v>2638</v>
      </c>
      <c r="AL3" s="948"/>
      <c r="AM3" s="908"/>
      <c r="AN3" s="858"/>
    </row>
    <row r="4" spans="2:40" ht="17.399999999999999" customHeight="1" x14ac:dyDescent="0.4">
      <c r="B4" s="921"/>
      <c r="C4" s="924"/>
      <c r="D4" s="928"/>
      <c r="F4" s="834"/>
      <c r="G4" s="986"/>
      <c r="H4" s="834"/>
      <c r="I4" s="829"/>
      <c r="J4" s="900" t="s">
        <v>2583</v>
      </c>
      <c r="K4" s="184" t="s">
        <v>2577</v>
      </c>
      <c r="L4" s="191" t="s">
        <v>2579</v>
      </c>
      <c r="M4" s="852" t="s">
        <v>2583</v>
      </c>
      <c r="N4" s="184" t="s">
        <v>2577</v>
      </c>
      <c r="O4" s="109" t="s">
        <v>2579</v>
      </c>
      <c r="P4" s="988"/>
      <c r="Q4" s="997"/>
      <c r="R4" s="992"/>
      <c r="S4" s="992" t="s">
        <v>2614</v>
      </c>
      <c r="T4" s="992" t="s">
        <v>2615</v>
      </c>
      <c r="U4" s="992" t="s">
        <v>2616</v>
      </c>
      <c r="V4" s="992" t="s">
        <v>2617</v>
      </c>
      <c r="W4" s="992" t="s">
        <v>2618</v>
      </c>
      <c r="X4" s="992" t="s">
        <v>2619</v>
      </c>
      <c r="Y4" s="992" t="s">
        <v>2620</v>
      </c>
      <c r="Z4" s="992" t="s">
        <v>2621</v>
      </c>
      <c r="AA4" s="992" t="s">
        <v>2622</v>
      </c>
      <c r="AB4" s="992" t="s">
        <v>2623</v>
      </c>
      <c r="AC4" s="992" t="s">
        <v>2624</v>
      </c>
      <c r="AD4" s="992" t="s">
        <v>2625</v>
      </c>
      <c r="AE4" s="992" t="s">
        <v>2626</v>
      </c>
      <c r="AF4" s="992" t="s">
        <v>2627</v>
      </c>
      <c r="AG4" s="992" t="s">
        <v>2628</v>
      </c>
      <c r="AH4" s="879" t="s">
        <v>2629</v>
      </c>
      <c r="AI4" s="992"/>
      <c r="AJ4" s="992"/>
      <c r="AK4" s="993"/>
      <c r="AL4" s="948"/>
      <c r="AM4" s="908"/>
      <c r="AN4" s="858"/>
    </row>
    <row r="5" spans="2:40" ht="18" thickBot="1" x14ac:dyDescent="0.45">
      <c r="B5" s="922"/>
      <c r="C5" s="925"/>
      <c r="D5" s="928"/>
      <c r="F5" s="835"/>
      <c r="G5" s="987"/>
      <c r="H5" s="835"/>
      <c r="I5" s="998"/>
      <c r="J5" s="937"/>
      <c r="K5" s="583" t="s">
        <v>2578</v>
      </c>
      <c r="L5" s="584" t="s">
        <v>2578</v>
      </c>
      <c r="M5" s="867"/>
      <c r="N5" s="583" t="s">
        <v>2578</v>
      </c>
      <c r="O5" s="608" t="s">
        <v>2578</v>
      </c>
      <c r="P5" s="989"/>
      <c r="Q5" s="559" t="s">
        <v>2632</v>
      </c>
      <c r="R5" s="560" t="s">
        <v>2632</v>
      </c>
      <c r="S5" s="795"/>
      <c r="T5" s="795"/>
      <c r="U5" s="795"/>
      <c r="V5" s="795"/>
      <c r="W5" s="795"/>
      <c r="X5" s="795"/>
      <c r="Y5" s="795"/>
      <c r="Z5" s="795"/>
      <c r="AA5" s="795"/>
      <c r="AB5" s="795"/>
      <c r="AC5" s="795"/>
      <c r="AD5" s="795"/>
      <c r="AE5" s="795"/>
      <c r="AF5" s="795"/>
      <c r="AG5" s="795"/>
      <c r="AH5" s="995"/>
      <c r="AI5" s="795"/>
      <c r="AJ5" s="795"/>
      <c r="AK5" s="994"/>
      <c r="AL5" s="563" t="s">
        <v>2650</v>
      </c>
      <c r="AM5" s="563" t="s">
        <v>2650</v>
      </c>
      <c r="AN5" s="859"/>
    </row>
    <row r="6" spans="2:40" ht="18" thickBot="1" x14ac:dyDescent="0.45">
      <c r="B6" s="236"/>
      <c r="C6" s="708" t="str">
        <f>'1_Drive및Motor정보'!C6</f>
        <v>INV001</v>
      </c>
      <c r="D6" s="237" t="str">
        <f>'1_Drive및Motor정보'!D6</f>
        <v>INVERTER #1</v>
      </c>
      <c r="F6" s="572" t="s">
        <v>682</v>
      </c>
      <c r="G6" s="572" t="s">
        <v>682</v>
      </c>
      <c r="H6" s="591" t="s">
        <v>682</v>
      </c>
      <c r="I6" s="572" t="s">
        <v>483</v>
      </c>
      <c r="J6" s="596">
        <v>0</v>
      </c>
      <c r="K6" s="403">
        <v>120</v>
      </c>
      <c r="L6" s="404">
        <v>130</v>
      </c>
      <c r="M6" s="596">
        <v>0</v>
      </c>
      <c r="N6" s="403">
        <v>120</v>
      </c>
      <c r="O6" s="609">
        <v>130</v>
      </c>
      <c r="P6" s="591" t="s">
        <v>682</v>
      </c>
      <c r="Q6" s="464">
        <v>0</v>
      </c>
      <c r="R6" s="267">
        <v>0</v>
      </c>
      <c r="S6" s="95">
        <v>1160</v>
      </c>
      <c r="T6" s="95">
        <v>43</v>
      </c>
      <c r="U6" s="95">
        <v>45</v>
      </c>
      <c r="V6" s="95">
        <v>4</v>
      </c>
      <c r="W6" s="95">
        <v>1170</v>
      </c>
      <c r="X6" s="95">
        <v>1169</v>
      </c>
      <c r="Y6" s="95">
        <v>1172</v>
      </c>
      <c r="Z6" s="95">
        <v>1173</v>
      </c>
      <c r="AA6" s="95">
        <v>1140</v>
      </c>
      <c r="AB6" s="95">
        <v>646</v>
      </c>
      <c r="AC6" s="95">
        <v>645</v>
      </c>
      <c r="AD6" s="95">
        <v>0</v>
      </c>
      <c r="AE6" s="95">
        <v>620</v>
      </c>
      <c r="AF6" s="95">
        <v>0</v>
      </c>
      <c r="AG6" s="95">
        <v>0</v>
      </c>
      <c r="AH6" s="95">
        <v>0</v>
      </c>
      <c r="AI6" s="615" t="s">
        <v>856</v>
      </c>
      <c r="AJ6" s="615" t="s">
        <v>2644</v>
      </c>
      <c r="AK6" s="617" t="s">
        <v>862</v>
      </c>
      <c r="AL6" s="623">
        <v>200</v>
      </c>
      <c r="AM6" s="623">
        <v>200</v>
      </c>
      <c r="AN6" s="591" t="s">
        <v>2696</v>
      </c>
    </row>
    <row r="7" spans="2:40" x14ac:dyDescent="0.4">
      <c r="B7" s="238">
        <v>1</v>
      </c>
      <c r="C7" s="709" t="str">
        <f>'1_Drive및Motor정보'!C7</f>
        <v>INV001</v>
      </c>
      <c r="D7" s="239" t="str">
        <f>'1_Drive및Motor정보'!D7</f>
        <v>SCR ID FAN_M</v>
      </c>
      <c r="F7" s="444" t="s">
        <v>682</v>
      </c>
      <c r="G7" s="444" t="s">
        <v>682</v>
      </c>
      <c r="H7" s="592" t="s">
        <v>682</v>
      </c>
      <c r="I7" s="444" t="s">
        <v>483</v>
      </c>
      <c r="J7" s="574">
        <v>0</v>
      </c>
      <c r="K7" s="497">
        <v>120</v>
      </c>
      <c r="L7" s="453">
        <v>130</v>
      </c>
      <c r="M7" s="574">
        <v>0</v>
      </c>
      <c r="N7" s="497">
        <v>120</v>
      </c>
      <c r="O7" s="610">
        <v>130</v>
      </c>
      <c r="P7" s="592" t="s">
        <v>733</v>
      </c>
      <c r="Q7" s="466">
        <v>0</v>
      </c>
      <c r="R7" s="268">
        <v>0</v>
      </c>
      <c r="S7" s="614">
        <v>1160</v>
      </c>
      <c r="T7" s="614">
        <v>43</v>
      </c>
      <c r="U7" s="614">
        <v>45</v>
      </c>
      <c r="V7" s="614">
        <v>4</v>
      </c>
      <c r="W7" s="614">
        <v>1170</v>
      </c>
      <c r="X7" s="614">
        <v>1169</v>
      </c>
      <c r="Y7" s="614">
        <v>1172</v>
      </c>
      <c r="Z7" s="614">
        <v>1173</v>
      </c>
      <c r="AA7" s="614">
        <v>0</v>
      </c>
      <c r="AB7" s="614">
        <v>0</v>
      </c>
      <c r="AC7" s="614">
        <v>0</v>
      </c>
      <c r="AD7" s="614">
        <v>0</v>
      </c>
      <c r="AE7" s="614">
        <v>0</v>
      </c>
      <c r="AF7" s="614">
        <v>0</v>
      </c>
      <c r="AG7" s="614">
        <v>0</v>
      </c>
      <c r="AH7" s="614">
        <v>0</v>
      </c>
      <c r="AI7" s="384" t="s">
        <v>856</v>
      </c>
      <c r="AJ7" s="384" t="s">
        <v>2644</v>
      </c>
      <c r="AK7" s="385" t="s">
        <v>862</v>
      </c>
      <c r="AL7" s="517">
        <v>200</v>
      </c>
      <c r="AM7" s="517">
        <v>200</v>
      </c>
      <c r="AN7" s="592" t="s">
        <v>1932</v>
      </c>
    </row>
    <row r="8" spans="2:40" x14ac:dyDescent="0.4">
      <c r="B8" s="240">
        <v>2</v>
      </c>
      <c r="C8" s="710" t="str">
        <f>'1_Drive및Motor정보'!C8</f>
        <v>INV002</v>
      </c>
      <c r="D8" s="241" t="str">
        <f>'1_Drive및Motor정보'!D8</f>
        <v>SCR ID FAN_S</v>
      </c>
      <c r="F8" s="575" t="s">
        <v>682</v>
      </c>
      <c r="G8" s="575" t="s">
        <v>682</v>
      </c>
      <c r="H8" s="593" t="s">
        <v>682</v>
      </c>
      <c r="I8" s="575" t="s">
        <v>483</v>
      </c>
      <c r="J8" s="576">
        <v>0</v>
      </c>
      <c r="K8" s="498">
        <v>120</v>
      </c>
      <c r="L8" s="454">
        <v>130</v>
      </c>
      <c r="M8" s="576">
        <v>0</v>
      </c>
      <c r="N8" s="498">
        <v>120</v>
      </c>
      <c r="O8" s="611">
        <v>130</v>
      </c>
      <c r="P8" s="593" t="s">
        <v>733</v>
      </c>
      <c r="Q8" s="468">
        <v>0</v>
      </c>
      <c r="R8" s="269">
        <v>0</v>
      </c>
      <c r="S8" s="175">
        <v>1160</v>
      </c>
      <c r="T8" s="175">
        <v>43</v>
      </c>
      <c r="U8" s="175">
        <v>45</v>
      </c>
      <c r="V8" s="175">
        <v>4</v>
      </c>
      <c r="W8" s="175">
        <v>1170</v>
      </c>
      <c r="X8" s="175">
        <v>1169</v>
      </c>
      <c r="Y8" s="175">
        <v>1172</v>
      </c>
      <c r="Z8" s="175">
        <v>1173</v>
      </c>
      <c r="AA8" s="175">
        <v>0</v>
      </c>
      <c r="AB8" s="175">
        <v>0</v>
      </c>
      <c r="AC8" s="175">
        <v>0</v>
      </c>
      <c r="AD8" s="175">
        <v>0</v>
      </c>
      <c r="AE8" s="175">
        <v>0</v>
      </c>
      <c r="AF8" s="175">
        <v>0</v>
      </c>
      <c r="AG8" s="175">
        <v>0</v>
      </c>
      <c r="AH8" s="175">
        <v>0</v>
      </c>
      <c r="AI8" s="616" t="s">
        <v>856</v>
      </c>
      <c r="AJ8" s="616" t="s">
        <v>2644</v>
      </c>
      <c r="AK8" s="618" t="s">
        <v>862</v>
      </c>
      <c r="AL8" s="518">
        <v>200</v>
      </c>
      <c r="AM8" s="518">
        <v>200</v>
      </c>
      <c r="AN8" s="593" t="s">
        <v>1932</v>
      </c>
    </row>
    <row r="9" spans="2:40" x14ac:dyDescent="0.4">
      <c r="B9" s="240">
        <v>3</v>
      </c>
      <c r="C9" s="710">
        <f>'1_Drive및Motor정보'!C9</f>
        <v>0</v>
      </c>
      <c r="D9" s="241">
        <f>'1_Drive및Motor정보'!D9</f>
        <v>0</v>
      </c>
      <c r="F9" s="399" t="s">
        <v>682</v>
      </c>
      <c r="G9" s="399" t="s">
        <v>682</v>
      </c>
      <c r="H9" s="594" t="s">
        <v>682</v>
      </c>
      <c r="I9" s="399" t="s">
        <v>483</v>
      </c>
      <c r="J9" s="577">
        <v>0</v>
      </c>
      <c r="K9" s="499">
        <v>120</v>
      </c>
      <c r="L9" s="455">
        <v>130</v>
      </c>
      <c r="M9" s="577">
        <v>0</v>
      </c>
      <c r="N9" s="499">
        <v>120</v>
      </c>
      <c r="O9" s="612">
        <v>130</v>
      </c>
      <c r="P9" s="594" t="s">
        <v>682</v>
      </c>
      <c r="Q9" s="470">
        <v>0</v>
      </c>
      <c r="R9" s="270">
        <v>0</v>
      </c>
      <c r="S9" s="147">
        <v>1160</v>
      </c>
      <c r="T9" s="147">
        <v>43</v>
      </c>
      <c r="U9" s="147">
        <v>45</v>
      </c>
      <c r="V9" s="147">
        <v>4</v>
      </c>
      <c r="W9" s="147">
        <v>1170</v>
      </c>
      <c r="X9" s="147">
        <v>1169</v>
      </c>
      <c r="Y9" s="147">
        <v>1172</v>
      </c>
      <c r="Z9" s="147">
        <v>1173</v>
      </c>
      <c r="AA9" s="147">
        <v>1140</v>
      </c>
      <c r="AB9" s="147">
        <v>0</v>
      </c>
      <c r="AC9" s="147">
        <v>0</v>
      </c>
      <c r="AD9" s="147">
        <v>0</v>
      </c>
      <c r="AE9" s="147">
        <v>0</v>
      </c>
      <c r="AF9" s="147">
        <v>0</v>
      </c>
      <c r="AG9" s="147">
        <v>0</v>
      </c>
      <c r="AH9" s="147">
        <v>0</v>
      </c>
      <c r="AI9" s="282" t="s">
        <v>856</v>
      </c>
      <c r="AJ9" s="282" t="s">
        <v>2644</v>
      </c>
      <c r="AK9" s="283" t="s">
        <v>862</v>
      </c>
      <c r="AL9" s="519">
        <v>200</v>
      </c>
      <c r="AM9" s="519">
        <v>200</v>
      </c>
      <c r="AN9" s="594" t="s">
        <v>2696</v>
      </c>
    </row>
    <row r="10" spans="2:40" x14ac:dyDescent="0.4">
      <c r="B10" s="240">
        <v>4</v>
      </c>
      <c r="C10" s="710">
        <f>'1_Drive및Motor정보'!C10</f>
        <v>0</v>
      </c>
      <c r="D10" s="241">
        <f>'1_Drive및Motor정보'!D10</f>
        <v>0</v>
      </c>
      <c r="F10" s="575" t="s">
        <v>682</v>
      </c>
      <c r="G10" s="575" t="s">
        <v>682</v>
      </c>
      <c r="H10" s="593" t="s">
        <v>682</v>
      </c>
      <c r="I10" s="575" t="s">
        <v>483</v>
      </c>
      <c r="J10" s="576">
        <v>0</v>
      </c>
      <c r="K10" s="498">
        <v>120</v>
      </c>
      <c r="L10" s="454">
        <v>130</v>
      </c>
      <c r="M10" s="576">
        <v>0</v>
      </c>
      <c r="N10" s="498">
        <v>120</v>
      </c>
      <c r="O10" s="611">
        <v>130</v>
      </c>
      <c r="P10" s="593" t="s">
        <v>682</v>
      </c>
      <c r="Q10" s="468">
        <v>0</v>
      </c>
      <c r="R10" s="269">
        <v>0</v>
      </c>
      <c r="S10" s="175">
        <v>1160</v>
      </c>
      <c r="T10" s="175">
        <v>43</v>
      </c>
      <c r="U10" s="175">
        <v>45</v>
      </c>
      <c r="V10" s="175">
        <v>4</v>
      </c>
      <c r="W10" s="175">
        <v>1170</v>
      </c>
      <c r="X10" s="175">
        <v>1169</v>
      </c>
      <c r="Y10" s="175">
        <v>1172</v>
      </c>
      <c r="Z10" s="175">
        <v>1173</v>
      </c>
      <c r="AA10" s="175">
        <v>1140</v>
      </c>
      <c r="AB10" s="175">
        <v>0</v>
      </c>
      <c r="AC10" s="175">
        <v>0</v>
      </c>
      <c r="AD10" s="175">
        <v>0</v>
      </c>
      <c r="AE10" s="175">
        <v>0</v>
      </c>
      <c r="AF10" s="175">
        <v>0</v>
      </c>
      <c r="AG10" s="175">
        <v>0</v>
      </c>
      <c r="AH10" s="175">
        <v>0</v>
      </c>
      <c r="AI10" s="616" t="s">
        <v>856</v>
      </c>
      <c r="AJ10" s="616" t="s">
        <v>2644</v>
      </c>
      <c r="AK10" s="618" t="s">
        <v>862</v>
      </c>
      <c r="AL10" s="518">
        <v>200</v>
      </c>
      <c r="AM10" s="518">
        <v>200</v>
      </c>
      <c r="AN10" s="593" t="s">
        <v>2696</v>
      </c>
    </row>
    <row r="11" spans="2:40" x14ac:dyDescent="0.4">
      <c r="B11" s="240">
        <v>5</v>
      </c>
      <c r="C11" s="710">
        <f>'1_Drive및Motor정보'!C11</f>
        <v>0</v>
      </c>
      <c r="D11" s="241">
        <f>'1_Drive및Motor정보'!D11</f>
        <v>0</v>
      </c>
      <c r="F11" s="399" t="s">
        <v>682</v>
      </c>
      <c r="G11" s="399" t="s">
        <v>682</v>
      </c>
      <c r="H11" s="594" t="s">
        <v>682</v>
      </c>
      <c r="I11" s="399" t="s">
        <v>483</v>
      </c>
      <c r="J11" s="577">
        <v>0</v>
      </c>
      <c r="K11" s="499">
        <v>120</v>
      </c>
      <c r="L11" s="455">
        <v>130</v>
      </c>
      <c r="M11" s="577">
        <v>0</v>
      </c>
      <c r="N11" s="499">
        <v>120</v>
      </c>
      <c r="O11" s="612">
        <v>130</v>
      </c>
      <c r="P11" s="594" t="s">
        <v>682</v>
      </c>
      <c r="Q11" s="470">
        <v>0</v>
      </c>
      <c r="R11" s="270">
        <v>0</v>
      </c>
      <c r="S11" s="147">
        <v>1160</v>
      </c>
      <c r="T11" s="147">
        <v>43</v>
      </c>
      <c r="U11" s="147">
        <v>45</v>
      </c>
      <c r="V11" s="147">
        <v>4</v>
      </c>
      <c r="W11" s="147">
        <v>1170</v>
      </c>
      <c r="X11" s="147">
        <v>1169</v>
      </c>
      <c r="Y11" s="147">
        <v>1172</v>
      </c>
      <c r="Z11" s="147">
        <v>1173</v>
      </c>
      <c r="AA11" s="147">
        <v>1140</v>
      </c>
      <c r="AB11" s="147">
        <v>0</v>
      </c>
      <c r="AC11" s="147">
        <v>0</v>
      </c>
      <c r="AD11" s="147">
        <v>0</v>
      </c>
      <c r="AE11" s="147">
        <v>0</v>
      </c>
      <c r="AF11" s="147">
        <v>0</v>
      </c>
      <c r="AG11" s="147">
        <v>0</v>
      </c>
      <c r="AH11" s="147">
        <v>0</v>
      </c>
      <c r="AI11" s="282" t="s">
        <v>856</v>
      </c>
      <c r="AJ11" s="282" t="s">
        <v>2644</v>
      </c>
      <c r="AK11" s="283" t="s">
        <v>862</v>
      </c>
      <c r="AL11" s="519">
        <v>200</v>
      </c>
      <c r="AM11" s="519">
        <v>200</v>
      </c>
      <c r="AN11" s="594" t="s">
        <v>2696</v>
      </c>
    </row>
    <row r="12" spans="2:40" x14ac:dyDescent="0.4">
      <c r="B12" s="240">
        <v>6</v>
      </c>
      <c r="C12" s="710">
        <f>'1_Drive및Motor정보'!C12</f>
        <v>0</v>
      </c>
      <c r="D12" s="241">
        <f>'1_Drive및Motor정보'!D12</f>
        <v>0</v>
      </c>
      <c r="F12" s="575" t="s">
        <v>682</v>
      </c>
      <c r="G12" s="575" t="s">
        <v>682</v>
      </c>
      <c r="H12" s="593" t="s">
        <v>682</v>
      </c>
      <c r="I12" s="575" t="s">
        <v>483</v>
      </c>
      <c r="J12" s="576">
        <v>0</v>
      </c>
      <c r="K12" s="498">
        <v>120</v>
      </c>
      <c r="L12" s="454">
        <v>130</v>
      </c>
      <c r="M12" s="576">
        <v>0</v>
      </c>
      <c r="N12" s="498">
        <v>120</v>
      </c>
      <c r="O12" s="611">
        <v>130</v>
      </c>
      <c r="P12" s="593" t="s">
        <v>682</v>
      </c>
      <c r="Q12" s="468">
        <v>0</v>
      </c>
      <c r="R12" s="269">
        <v>0</v>
      </c>
      <c r="S12" s="175">
        <v>1160</v>
      </c>
      <c r="T12" s="175">
        <v>43</v>
      </c>
      <c r="U12" s="175">
        <v>45</v>
      </c>
      <c r="V12" s="175">
        <v>4</v>
      </c>
      <c r="W12" s="175">
        <v>1170</v>
      </c>
      <c r="X12" s="175">
        <v>1169</v>
      </c>
      <c r="Y12" s="175">
        <v>1172</v>
      </c>
      <c r="Z12" s="175">
        <v>1173</v>
      </c>
      <c r="AA12" s="175">
        <v>1140</v>
      </c>
      <c r="AB12" s="175">
        <v>0</v>
      </c>
      <c r="AC12" s="175">
        <v>0</v>
      </c>
      <c r="AD12" s="175">
        <v>0</v>
      </c>
      <c r="AE12" s="175">
        <v>0</v>
      </c>
      <c r="AF12" s="175">
        <v>0</v>
      </c>
      <c r="AG12" s="175">
        <v>0</v>
      </c>
      <c r="AH12" s="175">
        <v>0</v>
      </c>
      <c r="AI12" s="616" t="s">
        <v>856</v>
      </c>
      <c r="AJ12" s="616" t="s">
        <v>2644</v>
      </c>
      <c r="AK12" s="618" t="s">
        <v>862</v>
      </c>
      <c r="AL12" s="518">
        <v>200</v>
      </c>
      <c r="AM12" s="518">
        <v>200</v>
      </c>
      <c r="AN12" s="593" t="s">
        <v>2696</v>
      </c>
    </row>
    <row r="13" spans="2:40" x14ac:dyDescent="0.4">
      <c r="B13" s="240">
        <v>7</v>
      </c>
      <c r="C13" s="710">
        <f>'1_Drive및Motor정보'!C13</f>
        <v>0</v>
      </c>
      <c r="D13" s="241">
        <f>'1_Drive및Motor정보'!D13</f>
        <v>0</v>
      </c>
      <c r="F13" s="399" t="s">
        <v>682</v>
      </c>
      <c r="G13" s="399" t="s">
        <v>682</v>
      </c>
      <c r="H13" s="594" t="s">
        <v>682</v>
      </c>
      <c r="I13" s="399" t="s">
        <v>483</v>
      </c>
      <c r="J13" s="577">
        <v>0</v>
      </c>
      <c r="K13" s="499">
        <v>120</v>
      </c>
      <c r="L13" s="455">
        <v>130</v>
      </c>
      <c r="M13" s="577">
        <v>0</v>
      </c>
      <c r="N13" s="499">
        <v>120</v>
      </c>
      <c r="O13" s="612">
        <v>130</v>
      </c>
      <c r="P13" s="594" t="s">
        <v>682</v>
      </c>
      <c r="Q13" s="470">
        <v>0</v>
      </c>
      <c r="R13" s="270">
        <v>0</v>
      </c>
      <c r="S13" s="147">
        <v>1160</v>
      </c>
      <c r="T13" s="147">
        <v>43</v>
      </c>
      <c r="U13" s="147">
        <v>45</v>
      </c>
      <c r="V13" s="147">
        <v>4</v>
      </c>
      <c r="W13" s="147">
        <v>1170</v>
      </c>
      <c r="X13" s="147">
        <v>1169</v>
      </c>
      <c r="Y13" s="147">
        <v>1172</v>
      </c>
      <c r="Z13" s="147">
        <v>1173</v>
      </c>
      <c r="AA13" s="147">
        <v>1140</v>
      </c>
      <c r="AB13" s="147">
        <v>0</v>
      </c>
      <c r="AC13" s="147">
        <v>0</v>
      </c>
      <c r="AD13" s="147">
        <v>0</v>
      </c>
      <c r="AE13" s="147">
        <v>0</v>
      </c>
      <c r="AF13" s="147">
        <v>0</v>
      </c>
      <c r="AG13" s="147">
        <v>0</v>
      </c>
      <c r="AH13" s="147">
        <v>0</v>
      </c>
      <c r="AI13" s="282" t="s">
        <v>856</v>
      </c>
      <c r="AJ13" s="282" t="s">
        <v>2644</v>
      </c>
      <c r="AK13" s="283" t="s">
        <v>862</v>
      </c>
      <c r="AL13" s="519">
        <v>200</v>
      </c>
      <c r="AM13" s="519">
        <v>200</v>
      </c>
      <c r="AN13" s="594" t="s">
        <v>2696</v>
      </c>
    </row>
    <row r="14" spans="2:40" x14ac:dyDescent="0.4">
      <c r="B14" s="240">
        <v>8</v>
      </c>
      <c r="C14" s="710">
        <f>'1_Drive및Motor정보'!C14</f>
        <v>0</v>
      </c>
      <c r="D14" s="241">
        <f>'1_Drive및Motor정보'!D14</f>
        <v>0</v>
      </c>
      <c r="F14" s="575" t="s">
        <v>682</v>
      </c>
      <c r="G14" s="575" t="s">
        <v>682</v>
      </c>
      <c r="H14" s="593" t="s">
        <v>682</v>
      </c>
      <c r="I14" s="575" t="s">
        <v>483</v>
      </c>
      <c r="J14" s="576">
        <v>0</v>
      </c>
      <c r="K14" s="498">
        <v>120</v>
      </c>
      <c r="L14" s="454">
        <v>130</v>
      </c>
      <c r="M14" s="576">
        <v>0</v>
      </c>
      <c r="N14" s="498">
        <v>120</v>
      </c>
      <c r="O14" s="611">
        <v>130</v>
      </c>
      <c r="P14" s="593" t="s">
        <v>682</v>
      </c>
      <c r="Q14" s="468">
        <v>0</v>
      </c>
      <c r="R14" s="269">
        <v>0</v>
      </c>
      <c r="S14" s="175">
        <v>1160</v>
      </c>
      <c r="T14" s="175">
        <v>43</v>
      </c>
      <c r="U14" s="175">
        <v>45</v>
      </c>
      <c r="V14" s="175">
        <v>4</v>
      </c>
      <c r="W14" s="175">
        <v>1170</v>
      </c>
      <c r="X14" s="175">
        <v>1169</v>
      </c>
      <c r="Y14" s="175">
        <v>1172</v>
      </c>
      <c r="Z14" s="175">
        <v>1173</v>
      </c>
      <c r="AA14" s="175">
        <v>1140</v>
      </c>
      <c r="AB14" s="175">
        <v>0</v>
      </c>
      <c r="AC14" s="175">
        <v>0</v>
      </c>
      <c r="AD14" s="175">
        <v>0</v>
      </c>
      <c r="AE14" s="175">
        <v>0</v>
      </c>
      <c r="AF14" s="175">
        <v>0</v>
      </c>
      <c r="AG14" s="175">
        <v>0</v>
      </c>
      <c r="AH14" s="175">
        <v>0</v>
      </c>
      <c r="AI14" s="616" t="s">
        <v>856</v>
      </c>
      <c r="AJ14" s="616" t="s">
        <v>2644</v>
      </c>
      <c r="AK14" s="618" t="s">
        <v>862</v>
      </c>
      <c r="AL14" s="518">
        <v>200</v>
      </c>
      <c r="AM14" s="518">
        <v>200</v>
      </c>
      <c r="AN14" s="593" t="s">
        <v>2696</v>
      </c>
    </row>
    <row r="15" spans="2:40" x14ac:dyDescent="0.4">
      <c r="B15" s="240">
        <v>9</v>
      </c>
      <c r="C15" s="710">
        <f>'1_Drive및Motor정보'!C15</f>
        <v>0</v>
      </c>
      <c r="D15" s="241">
        <f>'1_Drive및Motor정보'!D15</f>
        <v>0</v>
      </c>
      <c r="F15" s="399" t="s">
        <v>682</v>
      </c>
      <c r="G15" s="399" t="s">
        <v>682</v>
      </c>
      <c r="H15" s="594" t="s">
        <v>682</v>
      </c>
      <c r="I15" s="399" t="s">
        <v>483</v>
      </c>
      <c r="J15" s="577">
        <v>0</v>
      </c>
      <c r="K15" s="499">
        <v>120</v>
      </c>
      <c r="L15" s="455">
        <v>130</v>
      </c>
      <c r="M15" s="577">
        <v>0</v>
      </c>
      <c r="N15" s="499">
        <v>120</v>
      </c>
      <c r="O15" s="612">
        <v>130</v>
      </c>
      <c r="P15" s="594" t="s">
        <v>682</v>
      </c>
      <c r="Q15" s="470">
        <v>0</v>
      </c>
      <c r="R15" s="270">
        <v>0</v>
      </c>
      <c r="S15" s="147">
        <v>1160</v>
      </c>
      <c r="T15" s="147">
        <v>43</v>
      </c>
      <c r="U15" s="147">
        <v>45</v>
      </c>
      <c r="V15" s="147">
        <v>4</v>
      </c>
      <c r="W15" s="147">
        <v>1170</v>
      </c>
      <c r="X15" s="147">
        <v>1169</v>
      </c>
      <c r="Y15" s="147">
        <v>1172</v>
      </c>
      <c r="Z15" s="147">
        <v>1173</v>
      </c>
      <c r="AA15" s="147">
        <v>1140</v>
      </c>
      <c r="AB15" s="147">
        <v>0</v>
      </c>
      <c r="AC15" s="147">
        <v>0</v>
      </c>
      <c r="AD15" s="147">
        <v>0</v>
      </c>
      <c r="AE15" s="147">
        <v>0</v>
      </c>
      <c r="AF15" s="147">
        <v>0</v>
      </c>
      <c r="AG15" s="147">
        <v>0</v>
      </c>
      <c r="AH15" s="147">
        <v>0</v>
      </c>
      <c r="AI15" s="282" t="s">
        <v>856</v>
      </c>
      <c r="AJ15" s="282" t="s">
        <v>2644</v>
      </c>
      <c r="AK15" s="283" t="s">
        <v>862</v>
      </c>
      <c r="AL15" s="519">
        <v>200</v>
      </c>
      <c r="AM15" s="519">
        <v>200</v>
      </c>
      <c r="AN15" s="594" t="s">
        <v>2696</v>
      </c>
    </row>
    <row r="16" spans="2:40" x14ac:dyDescent="0.4">
      <c r="B16" s="240">
        <v>10</v>
      </c>
      <c r="C16" s="710">
        <f>'1_Drive및Motor정보'!C16</f>
        <v>0</v>
      </c>
      <c r="D16" s="241">
        <f>'1_Drive및Motor정보'!D16</f>
        <v>0</v>
      </c>
      <c r="F16" s="575" t="s">
        <v>682</v>
      </c>
      <c r="G16" s="575" t="s">
        <v>682</v>
      </c>
      <c r="H16" s="593" t="s">
        <v>682</v>
      </c>
      <c r="I16" s="575" t="s">
        <v>483</v>
      </c>
      <c r="J16" s="576">
        <v>0</v>
      </c>
      <c r="K16" s="498">
        <v>120</v>
      </c>
      <c r="L16" s="454">
        <v>130</v>
      </c>
      <c r="M16" s="576">
        <v>0</v>
      </c>
      <c r="N16" s="498">
        <v>120</v>
      </c>
      <c r="O16" s="611">
        <v>130</v>
      </c>
      <c r="P16" s="593" t="s">
        <v>682</v>
      </c>
      <c r="Q16" s="468">
        <v>0</v>
      </c>
      <c r="R16" s="269">
        <v>0</v>
      </c>
      <c r="S16" s="175">
        <v>1160</v>
      </c>
      <c r="T16" s="175">
        <v>43</v>
      </c>
      <c r="U16" s="175">
        <v>45</v>
      </c>
      <c r="V16" s="175">
        <v>4</v>
      </c>
      <c r="W16" s="175">
        <v>1170</v>
      </c>
      <c r="X16" s="175">
        <v>1169</v>
      </c>
      <c r="Y16" s="175">
        <v>1172</v>
      </c>
      <c r="Z16" s="175">
        <v>1173</v>
      </c>
      <c r="AA16" s="175">
        <v>1140</v>
      </c>
      <c r="AB16" s="175">
        <v>0</v>
      </c>
      <c r="AC16" s="175">
        <v>0</v>
      </c>
      <c r="AD16" s="175">
        <v>0</v>
      </c>
      <c r="AE16" s="175">
        <v>0</v>
      </c>
      <c r="AF16" s="175">
        <v>0</v>
      </c>
      <c r="AG16" s="175">
        <v>0</v>
      </c>
      <c r="AH16" s="175">
        <v>0</v>
      </c>
      <c r="AI16" s="616" t="s">
        <v>856</v>
      </c>
      <c r="AJ16" s="616" t="s">
        <v>2644</v>
      </c>
      <c r="AK16" s="618" t="s">
        <v>862</v>
      </c>
      <c r="AL16" s="518">
        <v>200</v>
      </c>
      <c r="AM16" s="518">
        <v>200</v>
      </c>
      <c r="AN16" s="593" t="s">
        <v>2696</v>
      </c>
    </row>
    <row r="17" spans="2:40" x14ac:dyDescent="0.4">
      <c r="B17" s="240">
        <v>11</v>
      </c>
      <c r="C17" s="710">
        <f>'1_Drive및Motor정보'!C17</f>
        <v>0</v>
      </c>
      <c r="D17" s="241">
        <f>'1_Drive및Motor정보'!D17</f>
        <v>0</v>
      </c>
      <c r="F17" s="399" t="s">
        <v>682</v>
      </c>
      <c r="G17" s="399" t="s">
        <v>682</v>
      </c>
      <c r="H17" s="594" t="s">
        <v>682</v>
      </c>
      <c r="I17" s="399" t="s">
        <v>483</v>
      </c>
      <c r="J17" s="577">
        <v>0</v>
      </c>
      <c r="K17" s="499">
        <v>120</v>
      </c>
      <c r="L17" s="455">
        <v>130</v>
      </c>
      <c r="M17" s="577">
        <v>0</v>
      </c>
      <c r="N17" s="499">
        <v>120</v>
      </c>
      <c r="O17" s="612">
        <v>130</v>
      </c>
      <c r="P17" s="594" t="s">
        <v>682</v>
      </c>
      <c r="Q17" s="470">
        <v>0</v>
      </c>
      <c r="R17" s="270">
        <v>0</v>
      </c>
      <c r="S17" s="147">
        <v>1160</v>
      </c>
      <c r="T17" s="147">
        <v>43</v>
      </c>
      <c r="U17" s="147">
        <v>45</v>
      </c>
      <c r="V17" s="147">
        <v>4</v>
      </c>
      <c r="W17" s="147">
        <v>1170</v>
      </c>
      <c r="X17" s="147">
        <v>1169</v>
      </c>
      <c r="Y17" s="147">
        <v>1172</v>
      </c>
      <c r="Z17" s="147">
        <v>1173</v>
      </c>
      <c r="AA17" s="147">
        <v>1140</v>
      </c>
      <c r="AB17" s="147">
        <v>0</v>
      </c>
      <c r="AC17" s="147">
        <v>0</v>
      </c>
      <c r="AD17" s="147">
        <v>0</v>
      </c>
      <c r="AE17" s="147">
        <v>0</v>
      </c>
      <c r="AF17" s="147">
        <v>0</v>
      </c>
      <c r="AG17" s="147">
        <v>0</v>
      </c>
      <c r="AH17" s="147">
        <v>0</v>
      </c>
      <c r="AI17" s="282" t="s">
        <v>856</v>
      </c>
      <c r="AJ17" s="282" t="s">
        <v>2644</v>
      </c>
      <c r="AK17" s="283" t="s">
        <v>862</v>
      </c>
      <c r="AL17" s="519">
        <v>200</v>
      </c>
      <c r="AM17" s="519">
        <v>200</v>
      </c>
      <c r="AN17" s="594" t="s">
        <v>2696</v>
      </c>
    </row>
    <row r="18" spans="2:40" x14ac:dyDescent="0.4">
      <c r="B18" s="240">
        <v>12</v>
      </c>
      <c r="C18" s="710">
        <f>'1_Drive및Motor정보'!C18</f>
        <v>0</v>
      </c>
      <c r="D18" s="241">
        <f>'1_Drive및Motor정보'!D18</f>
        <v>0</v>
      </c>
      <c r="F18" s="575" t="s">
        <v>682</v>
      </c>
      <c r="G18" s="575" t="s">
        <v>682</v>
      </c>
      <c r="H18" s="593" t="s">
        <v>682</v>
      </c>
      <c r="I18" s="575" t="s">
        <v>483</v>
      </c>
      <c r="J18" s="576">
        <v>0</v>
      </c>
      <c r="K18" s="498">
        <v>120</v>
      </c>
      <c r="L18" s="454">
        <v>130</v>
      </c>
      <c r="M18" s="576">
        <v>0</v>
      </c>
      <c r="N18" s="498">
        <v>120</v>
      </c>
      <c r="O18" s="611">
        <v>130</v>
      </c>
      <c r="P18" s="593" t="s">
        <v>682</v>
      </c>
      <c r="Q18" s="468">
        <v>0</v>
      </c>
      <c r="R18" s="269">
        <v>0</v>
      </c>
      <c r="S18" s="175">
        <v>1160</v>
      </c>
      <c r="T18" s="175">
        <v>43</v>
      </c>
      <c r="U18" s="175">
        <v>45</v>
      </c>
      <c r="V18" s="175">
        <v>4</v>
      </c>
      <c r="W18" s="175">
        <v>1170</v>
      </c>
      <c r="X18" s="175">
        <v>1169</v>
      </c>
      <c r="Y18" s="175">
        <v>1172</v>
      </c>
      <c r="Z18" s="175">
        <v>1173</v>
      </c>
      <c r="AA18" s="175">
        <v>1140</v>
      </c>
      <c r="AB18" s="175">
        <v>0</v>
      </c>
      <c r="AC18" s="175">
        <v>0</v>
      </c>
      <c r="AD18" s="175">
        <v>0</v>
      </c>
      <c r="AE18" s="175">
        <v>0</v>
      </c>
      <c r="AF18" s="175">
        <v>0</v>
      </c>
      <c r="AG18" s="175">
        <v>0</v>
      </c>
      <c r="AH18" s="175">
        <v>0</v>
      </c>
      <c r="AI18" s="616" t="s">
        <v>856</v>
      </c>
      <c r="AJ18" s="616" t="s">
        <v>2644</v>
      </c>
      <c r="AK18" s="618" t="s">
        <v>862</v>
      </c>
      <c r="AL18" s="518">
        <v>200</v>
      </c>
      <c r="AM18" s="518">
        <v>200</v>
      </c>
      <c r="AN18" s="593" t="s">
        <v>2696</v>
      </c>
    </row>
    <row r="19" spans="2:40" x14ac:dyDescent="0.4">
      <c r="B19" s="240">
        <v>13</v>
      </c>
      <c r="C19" s="710">
        <f>'1_Drive및Motor정보'!C19</f>
        <v>0</v>
      </c>
      <c r="D19" s="241">
        <f>'1_Drive및Motor정보'!D19</f>
        <v>0</v>
      </c>
      <c r="F19" s="399" t="s">
        <v>682</v>
      </c>
      <c r="G19" s="399" t="s">
        <v>682</v>
      </c>
      <c r="H19" s="594" t="s">
        <v>682</v>
      </c>
      <c r="I19" s="399" t="s">
        <v>483</v>
      </c>
      <c r="J19" s="577">
        <v>0</v>
      </c>
      <c r="K19" s="499">
        <v>120</v>
      </c>
      <c r="L19" s="455">
        <v>130</v>
      </c>
      <c r="M19" s="577">
        <v>0</v>
      </c>
      <c r="N19" s="499">
        <v>120</v>
      </c>
      <c r="O19" s="612">
        <v>130</v>
      </c>
      <c r="P19" s="594" t="s">
        <v>682</v>
      </c>
      <c r="Q19" s="470">
        <v>0</v>
      </c>
      <c r="R19" s="270">
        <v>0</v>
      </c>
      <c r="S19" s="147">
        <v>1160</v>
      </c>
      <c r="T19" s="147">
        <v>43</v>
      </c>
      <c r="U19" s="147">
        <v>45</v>
      </c>
      <c r="V19" s="147">
        <v>4</v>
      </c>
      <c r="W19" s="147">
        <v>1170</v>
      </c>
      <c r="X19" s="147">
        <v>1169</v>
      </c>
      <c r="Y19" s="147">
        <v>1172</v>
      </c>
      <c r="Z19" s="147">
        <v>1173</v>
      </c>
      <c r="AA19" s="147">
        <v>1140</v>
      </c>
      <c r="AB19" s="147">
        <v>0</v>
      </c>
      <c r="AC19" s="147">
        <v>0</v>
      </c>
      <c r="AD19" s="147">
        <v>0</v>
      </c>
      <c r="AE19" s="147">
        <v>0</v>
      </c>
      <c r="AF19" s="147">
        <v>0</v>
      </c>
      <c r="AG19" s="147">
        <v>0</v>
      </c>
      <c r="AH19" s="147">
        <v>0</v>
      </c>
      <c r="AI19" s="282" t="s">
        <v>856</v>
      </c>
      <c r="AJ19" s="282" t="s">
        <v>2644</v>
      </c>
      <c r="AK19" s="283" t="s">
        <v>862</v>
      </c>
      <c r="AL19" s="519">
        <v>200</v>
      </c>
      <c r="AM19" s="519">
        <v>200</v>
      </c>
      <c r="AN19" s="594" t="s">
        <v>2696</v>
      </c>
    </row>
    <row r="20" spans="2:40" x14ac:dyDescent="0.4">
      <c r="B20" s="240">
        <v>14</v>
      </c>
      <c r="C20" s="710">
        <f>'1_Drive및Motor정보'!C20</f>
        <v>0</v>
      </c>
      <c r="D20" s="241">
        <f>'1_Drive및Motor정보'!D20</f>
        <v>0</v>
      </c>
      <c r="F20" s="575" t="s">
        <v>682</v>
      </c>
      <c r="G20" s="575" t="s">
        <v>682</v>
      </c>
      <c r="H20" s="593" t="s">
        <v>682</v>
      </c>
      <c r="I20" s="575" t="s">
        <v>483</v>
      </c>
      <c r="J20" s="576">
        <v>0</v>
      </c>
      <c r="K20" s="498">
        <v>120</v>
      </c>
      <c r="L20" s="454">
        <v>130</v>
      </c>
      <c r="M20" s="576">
        <v>0</v>
      </c>
      <c r="N20" s="498">
        <v>120</v>
      </c>
      <c r="O20" s="611">
        <v>130</v>
      </c>
      <c r="P20" s="593" t="s">
        <v>682</v>
      </c>
      <c r="Q20" s="468">
        <v>0</v>
      </c>
      <c r="R20" s="269">
        <v>0</v>
      </c>
      <c r="S20" s="175">
        <v>1160</v>
      </c>
      <c r="T20" s="175">
        <v>43</v>
      </c>
      <c r="U20" s="175">
        <v>45</v>
      </c>
      <c r="V20" s="175">
        <v>4</v>
      </c>
      <c r="W20" s="175">
        <v>1170</v>
      </c>
      <c r="X20" s="175">
        <v>1169</v>
      </c>
      <c r="Y20" s="175">
        <v>1172</v>
      </c>
      <c r="Z20" s="175">
        <v>1173</v>
      </c>
      <c r="AA20" s="175">
        <v>1140</v>
      </c>
      <c r="AB20" s="175">
        <v>0</v>
      </c>
      <c r="AC20" s="175">
        <v>0</v>
      </c>
      <c r="AD20" s="175">
        <v>0</v>
      </c>
      <c r="AE20" s="175">
        <v>0</v>
      </c>
      <c r="AF20" s="175">
        <v>0</v>
      </c>
      <c r="AG20" s="175">
        <v>0</v>
      </c>
      <c r="AH20" s="175">
        <v>0</v>
      </c>
      <c r="AI20" s="616" t="s">
        <v>856</v>
      </c>
      <c r="AJ20" s="616" t="s">
        <v>2644</v>
      </c>
      <c r="AK20" s="618" t="s">
        <v>862</v>
      </c>
      <c r="AL20" s="518">
        <v>200</v>
      </c>
      <c r="AM20" s="518">
        <v>200</v>
      </c>
      <c r="AN20" s="593" t="s">
        <v>2696</v>
      </c>
    </row>
    <row r="21" spans="2:40" x14ac:dyDescent="0.4">
      <c r="B21" s="240">
        <v>15</v>
      </c>
      <c r="C21" s="710">
        <f>'1_Drive및Motor정보'!C21</f>
        <v>0</v>
      </c>
      <c r="D21" s="241">
        <f>'1_Drive및Motor정보'!D21</f>
        <v>0</v>
      </c>
      <c r="F21" s="399" t="s">
        <v>682</v>
      </c>
      <c r="G21" s="399" t="s">
        <v>682</v>
      </c>
      <c r="H21" s="594" t="s">
        <v>682</v>
      </c>
      <c r="I21" s="399" t="s">
        <v>483</v>
      </c>
      <c r="J21" s="577">
        <v>0</v>
      </c>
      <c r="K21" s="499">
        <v>120</v>
      </c>
      <c r="L21" s="455">
        <v>130</v>
      </c>
      <c r="M21" s="577">
        <v>0</v>
      </c>
      <c r="N21" s="499">
        <v>120</v>
      </c>
      <c r="O21" s="612">
        <v>130</v>
      </c>
      <c r="P21" s="594" t="s">
        <v>682</v>
      </c>
      <c r="Q21" s="470">
        <v>0</v>
      </c>
      <c r="R21" s="270">
        <v>0</v>
      </c>
      <c r="S21" s="147">
        <v>1160</v>
      </c>
      <c r="T21" s="147">
        <v>43</v>
      </c>
      <c r="U21" s="147">
        <v>45</v>
      </c>
      <c r="V21" s="147">
        <v>4</v>
      </c>
      <c r="W21" s="147">
        <v>1170</v>
      </c>
      <c r="X21" s="147">
        <v>1169</v>
      </c>
      <c r="Y21" s="147">
        <v>1172</v>
      </c>
      <c r="Z21" s="147">
        <v>1173</v>
      </c>
      <c r="AA21" s="147">
        <v>1140</v>
      </c>
      <c r="AB21" s="147">
        <v>0</v>
      </c>
      <c r="AC21" s="147">
        <v>0</v>
      </c>
      <c r="AD21" s="147">
        <v>0</v>
      </c>
      <c r="AE21" s="147">
        <v>0</v>
      </c>
      <c r="AF21" s="147">
        <v>0</v>
      </c>
      <c r="AG21" s="147">
        <v>0</v>
      </c>
      <c r="AH21" s="147">
        <v>0</v>
      </c>
      <c r="AI21" s="282" t="s">
        <v>856</v>
      </c>
      <c r="AJ21" s="282" t="s">
        <v>2644</v>
      </c>
      <c r="AK21" s="283" t="s">
        <v>862</v>
      </c>
      <c r="AL21" s="519">
        <v>200</v>
      </c>
      <c r="AM21" s="519">
        <v>200</v>
      </c>
      <c r="AN21" s="594" t="s">
        <v>2696</v>
      </c>
    </row>
    <row r="22" spans="2:40" x14ac:dyDescent="0.4">
      <c r="B22" s="240">
        <v>16</v>
      </c>
      <c r="C22" s="710">
        <f>'1_Drive및Motor정보'!C22</f>
        <v>0</v>
      </c>
      <c r="D22" s="241">
        <f>'1_Drive및Motor정보'!D22</f>
        <v>0</v>
      </c>
      <c r="F22" s="575" t="s">
        <v>682</v>
      </c>
      <c r="G22" s="575" t="s">
        <v>682</v>
      </c>
      <c r="H22" s="593" t="s">
        <v>682</v>
      </c>
      <c r="I22" s="575" t="s">
        <v>483</v>
      </c>
      <c r="J22" s="576">
        <v>0</v>
      </c>
      <c r="K22" s="498">
        <v>120</v>
      </c>
      <c r="L22" s="454">
        <v>130</v>
      </c>
      <c r="M22" s="576">
        <v>0</v>
      </c>
      <c r="N22" s="498">
        <v>120</v>
      </c>
      <c r="O22" s="611">
        <v>130</v>
      </c>
      <c r="P22" s="593" t="s">
        <v>682</v>
      </c>
      <c r="Q22" s="468">
        <v>0</v>
      </c>
      <c r="R22" s="269">
        <v>0</v>
      </c>
      <c r="S22" s="175">
        <v>1160</v>
      </c>
      <c r="T22" s="175">
        <v>43</v>
      </c>
      <c r="U22" s="175">
        <v>45</v>
      </c>
      <c r="V22" s="175">
        <v>4</v>
      </c>
      <c r="W22" s="175">
        <v>1170</v>
      </c>
      <c r="X22" s="175">
        <v>1169</v>
      </c>
      <c r="Y22" s="175">
        <v>1172</v>
      </c>
      <c r="Z22" s="175">
        <v>1173</v>
      </c>
      <c r="AA22" s="175">
        <v>1140</v>
      </c>
      <c r="AB22" s="175">
        <v>0</v>
      </c>
      <c r="AC22" s="175">
        <v>0</v>
      </c>
      <c r="AD22" s="175">
        <v>0</v>
      </c>
      <c r="AE22" s="175">
        <v>0</v>
      </c>
      <c r="AF22" s="175">
        <v>0</v>
      </c>
      <c r="AG22" s="175">
        <v>0</v>
      </c>
      <c r="AH22" s="175">
        <v>0</v>
      </c>
      <c r="AI22" s="616" t="s">
        <v>856</v>
      </c>
      <c r="AJ22" s="616" t="s">
        <v>2644</v>
      </c>
      <c r="AK22" s="618" t="s">
        <v>862</v>
      </c>
      <c r="AL22" s="518">
        <v>200</v>
      </c>
      <c r="AM22" s="518">
        <v>200</v>
      </c>
      <c r="AN22" s="593" t="s">
        <v>2696</v>
      </c>
    </row>
    <row r="23" spans="2:40" x14ac:dyDescent="0.4">
      <c r="B23" s="240">
        <v>17</v>
      </c>
      <c r="C23" s="710">
        <f>'1_Drive및Motor정보'!C23</f>
        <v>0</v>
      </c>
      <c r="D23" s="241">
        <f>'1_Drive및Motor정보'!D23</f>
        <v>0</v>
      </c>
      <c r="F23" s="399" t="s">
        <v>682</v>
      </c>
      <c r="G23" s="399" t="s">
        <v>682</v>
      </c>
      <c r="H23" s="594" t="s">
        <v>682</v>
      </c>
      <c r="I23" s="399" t="s">
        <v>483</v>
      </c>
      <c r="J23" s="577">
        <v>0</v>
      </c>
      <c r="K23" s="499">
        <v>120</v>
      </c>
      <c r="L23" s="455">
        <v>130</v>
      </c>
      <c r="M23" s="577">
        <v>0</v>
      </c>
      <c r="N23" s="499">
        <v>120</v>
      </c>
      <c r="O23" s="612">
        <v>130</v>
      </c>
      <c r="P23" s="594" t="s">
        <v>682</v>
      </c>
      <c r="Q23" s="470">
        <v>0</v>
      </c>
      <c r="R23" s="270">
        <v>0</v>
      </c>
      <c r="S23" s="147">
        <v>1160</v>
      </c>
      <c r="T23" s="147">
        <v>43</v>
      </c>
      <c r="U23" s="147">
        <v>45</v>
      </c>
      <c r="V23" s="147">
        <v>4</v>
      </c>
      <c r="W23" s="147">
        <v>1170</v>
      </c>
      <c r="X23" s="147">
        <v>1169</v>
      </c>
      <c r="Y23" s="147">
        <v>1172</v>
      </c>
      <c r="Z23" s="147">
        <v>1173</v>
      </c>
      <c r="AA23" s="147">
        <v>1140</v>
      </c>
      <c r="AB23" s="147">
        <v>0</v>
      </c>
      <c r="AC23" s="147">
        <v>0</v>
      </c>
      <c r="AD23" s="147">
        <v>0</v>
      </c>
      <c r="AE23" s="147">
        <v>0</v>
      </c>
      <c r="AF23" s="147">
        <v>0</v>
      </c>
      <c r="AG23" s="147">
        <v>0</v>
      </c>
      <c r="AH23" s="147">
        <v>0</v>
      </c>
      <c r="AI23" s="282" t="s">
        <v>856</v>
      </c>
      <c r="AJ23" s="282" t="s">
        <v>2644</v>
      </c>
      <c r="AK23" s="283" t="s">
        <v>862</v>
      </c>
      <c r="AL23" s="519">
        <v>200</v>
      </c>
      <c r="AM23" s="519">
        <v>200</v>
      </c>
      <c r="AN23" s="594" t="s">
        <v>2696</v>
      </c>
    </row>
    <row r="24" spans="2:40" x14ac:dyDescent="0.4">
      <c r="B24" s="240">
        <v>18</v>
      </c>
      <c r="C24" s="710">
        <f>'1_Drive및Motor정보'!C24</f>
        <v>0</v>
      </c>
      <c r="D24" s="241">
        <f>'1_Drive및Motor정보'!D24</f>
        <v>0</v>
      </c>
      <c r="F24" s="575" t="s">
        <v>682</v>
      </c>
      <c r="G24" s="575" t="s">
        <v>682</v>
      </c>
      <c r="H24" s="593" t="s">
        <v>682</v>
      </c>
      <c r="I24" s="575" t="s">
        <v>483</v>
      </c>
      <c r="J24" s="576">
        <v>0</v>
      </c>
      <c r="K24" s="498">
        <v>120</v>
      </c>
      <c r="L24" s="454">
        <v>130</v>
      </c>
      <c r="M24" s="576">
        <v>0</v>
      </c>
      <c r="N24" s="498">
        <v>120</v>
      </c>
      <c r="O24" s="611">
        <v>130</v>
      </c>
      <c r="P24" s="593" t="s">
        <v>682</v>
      </c>
      <c r="Q24" s="468">
        <v>0</v>
      </c>
      <c r="R24" s="269">
        <v>0</v>
      </c>
      <c r="S24" s="175">
        <v>1160</v>
      </c>
      <c r="T24" s="175">
        <v>43</v>
      </c>
      <c r="U24" s="175">
        <v>45</v>
      </c>
      <c r="V24" s="175">
        <v>4</v>
      </c>
      <c r="W24" s="175">
        <v>1170</v>
      </c>
      <c r="X24" s="175">
        <v>1169</v>
      </c>
      <c r="Y24" s="175">
        <v>1172</v>
      </c>
      <c r="Z24" s="175">
        <v>1173</v>
      </c>
      <c r="AA24" s="175">
        <v>1140</v>
      </c>
      <c r="AB24" s="175">
        <v>0</v>
      </c>
      <c r="AC24" s="175">
        <v>0</v>
      </c>
      <c r="AD24" s="175">
        <v>0</v>
      </c>
      <c r="AE24" s="175">
        <v>0</v>
      </c>
      <c r="AF24" s="175">
        <v>0</v>
      </c>
      <c r="AG24" s="175">
        <v>0</v>
      </c>
      <c r="AH24" s="175">
        <v>0</v>
      </c>
      <c r="AI24" s="616" t="s">
        <v>856</v>
      </c>
      <c r="AJ24" s="616" t="s">
        <v>2644</v>
      </c>
      <c r="AK24" s="618" t="s">
        <v>862</v>
      </c>
      <c r="AL24" s="518">
        <v>200</v>
      </c>
      <c r="AM24" s="518">
        <v>200</v>
      </c>
      <c r="AN24" s="593" t="s">
        <v>2696</v>
      </c>
    </row>
    <row r="25" spans="2:40" x14ac:dyDescent="0.4">
      <c r="B25" s="240">
        <v>19</v>
      </c>
      <c r="C25" s="710">
        <f>'1_Drive및Motor정보'!C25</f>
        <v>0</v>
      </c>
      <c r="D25" s="241">
        <f>'1_Drive및Motor정보'!D25</f>
        <v>0</v>
      </c>
      <c r="F25" s="399" t="s">
        <v>682</v>
      </c>
      <c r="G25" s="399" t="s">
        <v>682</v>
      </c>
      <c r="H25" s="594" t="s">
        <v>682</v>
      </c>
      <c r="I25" s="399" t="s">
        <v>483</v>
      </c>
      <c r="J25" s="577">
        <v>0</v>
      </c>
      <c r="K25" s="499">
        <v>120</v>
      </c>
      <c r="L25" s="455">
        <v>130</v>
      </c>
      <c r="M25" s="577">
        <v>0</v>
      </c>
      <c r="N25" s="499">
        <v>120</v>
      </c>
      <c r="O25" s="612">
        <v>130</v>
      </c>
      <c r="P25" s="594" t="s">
        <v>682</v>
      </c>
      <c r="Q25" s="470">
        <v>0</v>
      </c>
      <c r="R25" s="270">
        <v>0</v>
      </c>
      <c r="S25" s="147">
        <v>1160</v>
      </c>
      <c r="T25" s="147">
        <v>43</v>
      </c>
      <c r="U25" s="147">
        <v>45</v>
      </c>
      <c r="V25" s="147">
        <v>4</v>
      </c>
      <c r="W25" s="147">
        <v>1170</v>
      </c>
      <c r="X25" s="147">
        <v>1169</v>
      </c>
      <c r="Y25" s="147">
        <v>1172</v>
      </c>
      <c r="Z25" s="147">
        <v>1173</v>
      </c>
      <c r="AA25" s="147">
        <v>1140</v>
      </c>
      <c r="AB25" s="147">
        <v>0</v>
      </c>
      <c r="AC25" s="147">
        <v>0</v>
      </c>
      <c r="AD25" s="147">
        <v>0</v>
      </c>
      <c r="AE25" s="147">
        <v>0</v>
      </c>
      <c r="AF25" s="147">
        <v>0</v>
      </c>
      <c r="AG25" s="147">
        <v>0</v>
      </c>
      <c r="AH25" s="147">
        <v>0</v>
      </c>
      <c r="AI25" s="282" t="s">
        <v>856</v>
      </c>
      <c r="AJ25" s="282" t="s">
        <v>2644</v>
      </c>
      <c r="AK25" s="283" t="s">
        <v>862</v>
      </c>
      <c r="AL25" s="519">
        <v>200</v>
      </c>
      <c r="AM25" s="519">
        <v>200</v>
      </c>
      <c r="AN25" s="594" t="s">
        <v>2696</v>
      </c>
    </row>
    <row r="26" spans="2:40" x14ac:dyDescent="0.4">
      <c r="B26" s="240">
        <v>20</v>
      </c>
      <c r="C26" s="710">
        <f>'1_Drive및Motor정보'!C26</f>
        <v>0</v>
      </c>
      <c r="D26" s="241">
        <f>'1_Drive및Motor정보'!D26</f>
        <v>0</v>
      </c>
      <c r="F26" s="575" t="s">
        <v>682</v>
      </c>
      <c r="G26" s="575" t="s">
        <v>682</v>
      </c>
      <c r="H26" s="593" t="s">
        <v>682</v>
      </c>
      <c r="I26" s="575" t="s">
        <v>483</v>
      </c>
      <c r="J26" s="576">
        <v>0</v>
      </c>
      <c r="K26" s="498">
        <v>120</v>
      </c>
      <c r="L26" s="454">
        <v>130</v>
      </c>
      <c r="M26" s="576">
        <v>0</v>
      </c>
      <c r="N26" s="498">
        <v>120</v>
      </c>
      <c r="O26" s="611">
        <v>130</v>
      </c>
      <c r="P26" s="593" t="s">
        <v>682</v>
      </c>
      <c r="Q26" s="468">
        <v>0</v>
      </c>
      <c r="R26" s="269">
        <v>0</v>
      </c>
      <c r="S26" s="175">
        <v>1160</v>
      </c>
      <c r="T26" s="175">
        <v>43</v>
      </c>
      <c r="U26" s="175">
        <v>45</v>
      </c>
      <c r="V26" s="175">
        <v>4</v>
      </c>
      <c r="W26" s="175">
        <v>1170</v>
      </c>
      <c r="X26" s="175">
        <v>1169</v>
      </c>
      <c r="Y26" s="175">
        <v>1172</v>
      </c>
      <c r="Z26" s="175">
        <v>1173</v>
      </c>
      <c r="AA26" s="175">
        <v>1140</v>
      </c>
      <c r="AB26" s="175">
        <v>0</v>
      </c>
      <c r="AC26" s="175">
        <v>0</v>
      </c>
      <c r="AD26" s="175">
        <v>0</v>
      </c>
      <c r="AE26" s="175">
        <v>0</v>
      </c>
      <c r="AF26" s="175">
        <v>0</v>
      </c>
      <c r="AG26" s="175">
        <v>0</v>
      </c>
      <c r="AH26" s="175">
        <v>0</v>
      </c>
      <c r="AI26" s="616" t="s">
        <v>856</v>
      </c>
      <c r="AJ26" s="616" t="s">
        <v>2644</v>
      </c>
      <c r="AK26" s="618" t="s">
        <v>862</v>
      </c>
      <c r="AL26" s="518">
        <v>200</v>
      </c>
      <c r="AM26" s="518">
        <v>200</v>
      </c>
      <c r="AN26" s="593" t="s">
        <v>2696</v>
      </c>
    </row>
    <row r="27" spans="2:40" x14ac:dyDescent="0.4">
      <c r="B27" s="240">
        <v>21</v>
      </c>
      <c r="C27" s="710">
        <f>'1_Drive및Motor정보'!C27</f>
        <v>0</v>
      </c>
      <c r="D27" s="241">
        <f>'1_Drive및Motor정보'!D27</f>
        <v>0</v>
      </c>
      <c r="F27" s="399" t="s">
        <v>682</v>
      </c>
      <c r="G27" s="399" t="s">
        <v>682</v>
      </c>
      <c r="H27" s="594" t="s">
        <v>682</v>
      </c>
      <c r="I27" s="399" t="s">
        <v>483</v>
      </c>
      <c r="J27" s="577">
        <v>0</v>
      </c>
      <c r="K27" s="499">
        <v>120</v>
      </c>
      <c r="L27" s="455">
        <v>130</v>
      </c>
      <c r="M27" s="577">
        <v>0</v>
      </c>
      <c r="N27" s="499">
        <v>120</v>
      </c>
      <c r="O27" s="612">
        <v>130</v>
      </c>
      <c r="P27" s="594" t="s">
        <v>682</v>
      </c>
      <c r="Q27" s="470">
        <v>0</v>
      </c>
      <c r="R27" s="270">
        <v>0</v>
      </c>
      <c r="S27" s="147">
        <v>1160</v>
      </c>
      <c r="T27" s="147">
        <v>43</v>
      </c>
      <c r="U27" s="147">
        <v>45</v>
      </c>
      <c r="V27" s="147">
        <v>4</v>
      </c>
      <c r="W27" s="147">
        <v>1170</v>
      </c>
      <c r="X27" s="147">
        <v>1169</v>
      </c>
      <c r="Y27" s="147">
        <v>1172</v>
      </c>
      <c r="Z27" s="147">
        <v>1173</v>
      </c>
      <c r="AA27" s="147">
        <v>1140</v>
      </c>
      <c r="AB27" s="147">
        <v>0</v>
      </c>
      <c r="AC27" s="147">
        <v>0</v>
      </c>
      <c r="AD27" s="147">
        <v>0</v>
      </c>
      <c r="AE27" s="147">
        <v>0</v>
      </c>
      <c r="AF27" s="147">
        <v>0</v>
      </c>
      <c r="AG27" s="147">
        <v>0</v>
      </c>
      <c r="AH27" s="147">
        <v>0</v>
      </c>
      <c r="AI27" s="282" t="s">
        <v>856</v>
      </c>
      <c r="AJ27" s="282" t="s">
        <v>2644</v>
      </c>
      <c r="AK27" s="283" t="s">
        <v>862</v>
      </c>
      <c r="AL27" s="519">
        <v>200</v>
      </c>
      <c r="AM27" s="519">
        <v>200</v>
      </c>
      <c r="AN27" s="594" t="s">
        <v>2696</v>
      </c>
    </row>
    <row r="28" spans="2:40" x14ac:dyDescent="0.4">
      <c r="B28" s="240">
        <v>22</v>
      </c>
      <c r="C28" s="710">
        <f>'1_Drive및Motor정보'!C28</f>
        <v>0</v>
      </c>
      <c r="D28" s="241">
        <f>'1_Drive및Motor정보'!D28</f>
        <v>0</v>
      </c>
      <c r="F28" s="575" t="s">
        <v>682</v>
      </c>
      <c r="G28" s="575" t="s">
        <v>682</v>
      </c>
      <c r="H28" s="593" t="s">
        <v>682</v>
      </c>
      <c r="I28" s="575" t="s">
        <v>483</v>
      </c>
      <c r="J28" s="576">
        <v>0</v>
      </c>
      <c r="K28" s="498">
        <v>120</v>
      </c>
      <c r="L28" s="454">
        <v>130</v>
      </c>
      <c r="M28" s="576">
        <v>0</v>
      </c>
      <c r="N28" s="498">
        <v>120</v>
      </c>
      <c r="O28" s="611">
        <v>130</v>
      </c>
      <c r="P28" s="593" t="s">
        <v>682</v>
      </c>
      <c r="Q28" s="468">
        <v>0</v>
      </c>
      <c r="R28" s="269">
        <v>0</v>
      </c>
      <c r="S28" s="175">
        <v>1160</v>
      </c>
      <c r="T28" s="175">
        <v>43</v>
      </c>
      <c r="U28" s="175">
        <v>45</v>
      </c>
      <c r="V28" s="175">
        <v>4</v>
      </c>
      <c r="W28" s="175">
        <v>1170</v>
      </c>
      <c r="X28" s="175">
        <v>1169</v>
      </c>
      <c r="Y28" s="175">
        <v>1172</v>
      </c>
      <c r="Z28" s="175">
        <v>1173</v>
      </c>
      <c r="AA28" s="175">
        <v>1140</v>
      </c>
      <c r="AB28" s="175">
        <v>0</v>
      </c>
      <c r="AC28" s="175">
        <v>0</v>
      </c>
      <c r="AD28" s="175">
        <v>0</v>
      </c>
      <c r="AE28" s="175">
        <v>0</v>
      </c>
      <c r="AF28" s="175">
        <v>0</v>
      </c>
      <c r="AG28" s="175">
        <v>0</v>
      </c>
      <c r="AH28" s="175">
        <v>0</v>
      </c>
      <c r="AI28" s="616" t="s">
        <v>856</v>
      </c>
      <c r="AJ28" s="616" t="s">
        <v>2644</v>
      </c>
      <c r="AK28" s="618" t="s">
        <v>862</v>
      </c>
      <c r="AL28" s="518">
        <v>200</v>
      </c>
      <c r="AM28" s="518">
        <v>200</v>
      </c>
      <c r="AN28" s="593" t="s">
        <v>2696</v>
      </c>
    </row>
    <row r="29" spans="2:40" x14ac:dyDescent="0.4">
      <c r="B29" s="240">
        <v>23</v>
      </c>
      <c r="C29" s="710">
        <f>'1_Drive및Motor정보'!C29</f>
        <v>0</v>
      </c>
      <c r="D29" s="241">
        <f>'1_Drive및Motor정보'!D29</f>
        <v>0</v>
      </c>
      <c r="F29" s="399" t="s">
        <v>682</v>
      </c>
      <c r="G29" s="399" t="s">
        <v>682</v>
      </c>
      <c r="H29" s="594" t="s">
        <v>682</v>
      </c>
      <c r="I29" s="399" t="s">
        <v>483</v>
      </c>
      <c r="J29" s="577">
        <v>0</v>
      </c>
      <c r="K29" s="499">
        <v>120</v>
      </c>
      <c r="L29" s="455">
        <v>130</v>
      </c>
      <c r="M29" s="577">
        <v>0</v>
      </c>
      <c r="N29" s="499">
        <v>120</v>
      </c>
      <c r="O29" s="612">
        <v>130</v>
      </c>
      <c r="P29" s="594" t="s">
        <v>682</v>
      </c>
      <c r="Q29" s="470">
        <v>0</v>
      </c>
      <c r="R29" s="270">
        <v>0</v>
      </c>
      <c r="S29" s="147">
        <v>1160</v>
      </c>
      <c r="T29" s="147">
        <v>43</v>
      </c>
      <c r="U29" s="147">
        <v>45</v>
      </c>
      <c r="V29" s="147">
        <v>4</v>
      </c>
      <c r="W29" s="147">
        <v>1170</v>
      </c>
      <c r="X29" s="147">
        <v>1169</v>
      </c>
      <c r="Y29" s="147">
        <v>1172</v>
      </c>
      <c r="Z29" s="147">
        <v>1173</v>
      </c>
      <c r="AA29" s="147">
        <v>1140</v>
      </c>
      <c r="AB29" s="147">
        <v>0</v>
      </c>
      <c r="AC29" s="147">
        <v>0</v>
      </c>
      <c r="AD29" s="147">
        <v>0</v>
      </c>
      <c r="AE29" s="147">
        <v>0</v>
      </c>
      <c r="AF29" s="147">
        <v>0</v>
      </c>
      <c r="AG29" s="147">
        <v>0</v>
      </c>
      <c r="AH29" s="147">
        <v>0</v>
      </c>
      <c r="AI29" s="282" t="s">
        <v>856</v>
      </c>
      <c r="AJ29" s="282" t="s">
        <v>2644</v>
      </c>
      <c r="AK29" s="283" t="s">
        <v>862</v>
      </c>
      <c r="AL29" s="519">
        <v>200</v>
      </c>
      <c r="AM29" s="519">
        <v>200</v>
      </c>
      <c r="AN29" s="594" t="s">
        <v>2696</v>
      </c>
    </row>
    <row r="30" spans="2:40" x14ac:dyDescent="0.4">
      <c r="B30" s="240">
        <v>24</v>
      </c>
      <c r="C30" s="710">
        <f>'1_Drive및Motor정보'!C30</f>
        <v>0</v>
      </c>
      <c r="D30" s="241">
        <f>'1_Drive및Motor정보'!D30</f>
        <v>0</v>
      </c>
      <c r="F30" s="575" t="s">
        <v>682</v>
      </c>
      <c r="G30" s="575" t="s">
        <v>682</v>
      </c>
      <c r="H30" s="593" t="s">
        <v>682</v>
      </c>
      <c r="I30" s="575" t="s">
        <v>483</v>
      </c>
      <c r="J30" s="576">
        <v>0</v>
      </c>
      <c r="K30" s="498">
        <v>120</v>
      </c>
      <c r="L30" s="454">
        <v>130</v>
      </c>
      <c r="M30" s="576">
        <v>0</v>
      </c>
      <c r="N30" s="498">
        <v>120</v>
      </c>
      <c r="O30" s="611">
        <v>130</v>
      </c>
      <c r="P30" s="593" t="s">
        <v>682</v>
      </c>
      <c r="Q30" s="468">
        <v>0</v>
      </c>
      <c r="R30" s="269">
        <v>0</v>
      </c>
      <c r="S30" s="175">
        <v>1160</v>
      </c>
      <c r="T30" s="175">
        <v>43</v>
      </c>
      <c r="U30" s="175">
        <v>45</v>
      </c>
      <c r="V30" s="175">
        <v>4</v>
      </c>
      <c r="W30" s="175">
        <v>1170</v>
      </c>
      <c r="X30" s="175">
        <v>1169</v>
      </c>
      <c r="Y30" s="175">
        <v>1172</v>
      </c>
      <c r="Z30" s="175">
        <v>1173</v>
      </c>
      <c r="AA30" s="175">
        <v>1140</v>
      </c>
      <c r="AB30" s="175">
        <v>0</v>
      </c>
      <c r="AC30" s="175">
        <v>0</v>
      </c>
      <c r="AD30" s="175">
        <v>0</v>
      </c>
      <c r="AE30" s="175">
        <v>0</v>
      </c>
      <c r="AF30" s="175">
        <v>0</v>
      </c>
      <c r="AG30" s="175">
        <v>0</v>
      </c>
      <c r="AH30" s="175">
        <v>0</v>
      </c>
      <c r="AI30" s="616" t="s">
        <v>856</v>
      </c>
      <c r="AJ30" s="616" t="s">
        <v>2644</v>
      </c>
      <c r="AK30" s="618" t="s">
        <v>862</v>
      </c>
      <c r="AL30" s="518">
        <v>200</v>
      </c>
      <c r="AM30" s="518">
        <v>200</v>
      </c>
      <c r="AN30" s="593" t="s">
        <v>2696</v>
      </c>
    </row>
    <row r="31" spans="2:40" x14ac:dyDescent="0.4">
      <c r="B31" s="240">
        <v>25</v>
      </c>
      <c r="C31" s="710">
        <f>'1_Drive및Motor정보'!C31</f>
        <v>0</v>
      </c>
      <c r="D31" s="241">
        <f>'1_Drive및Motor정보'!D31</f>
        <v>0</v>
      </c>
      <c r="F31" s="399" t="s">
        <v>682</v>
      </c>
      <c r="G31" s="399" t="s">
        <v>682</v>
      </c>
      <c r="H31" s="594" t="s">
        <v>682</v>
      </c>
      <c r="I31" s="399" t="s">
        <v>483</v>
      </c>
      <c r="J31" s="577">
        <v>0</v>
      </c>
      <c r="K31" s="499">
        <v>120</v>
      </c>
      <c r="L31" s="455">
        <v>130</v>
      </c>
      <c r="M31" s="577">
        <v>0</v>
      </c>
      <c r="N31" s="499">
        <v>120</v>
      </c>
      <c r="O31" s="612">
        <v>130</v>
      </c>
      <c r="P31" s="594" t="s">
        <v>682</v>
      </c>
      <c r="Q31" s="470">
        <v>0</v>
      </c>
      <c r="R31" s="270">
        <v>0</v>
      </c>
      <c r="S31" s="147">
        <v>1160</v>
      </c>
      <c r="T31" s="147">
        <v>43</v>
      </c>
      <c r="U31" s="147">
        <v>45</v>
      </c>
      <c r="V31" s="147">
        <v>4</v>
      </c>
      <c r="W31" s="147">
        <v>1170</v>
      </c>
      <c r="X31" s="147">
        <v>1169</v>
      </c>
      <c r="Y31" s="147">
        <v>1172</v>
      </c>
      <c r="Z31" s="147">
        <v>1173</v>
      </c>
      <c r="AA31" s="147">
        <v>1140</v>
      </c>
      <c r="AB31" s="147">
        <v>0</v>
      </c>
      <c r="AC31" s="147">
        <v>0</v>
      </c>
      <c r="AD31" s="147">
        <v>0</v>
      </c>
      <c r="AE31" s="147">
        <v>0</v>
      </c>
      <c r="AF31" s="147">
        <v>0</v>
      </c>
      <c r="AG31" s="147">
        <v>0</v>
      </c>
      <c r="AH31" s="147">
        <v>0</v>
      </c>
      <c r="AI31" s="282" t="s">
        <v>856</v>
      </c>
      <c r="AJ31" s="282" t="s">
        <v>2644</v>
      </c>
      <c r="AK31" s="283" t="s">
        <v>862</v>
      </c>
      <c r="AL31" s="519">
        <v>200</v>
      </c>
      <c r="AM31" s="519">
        <v>200</v>
      </c>
      <c r="AN31" s="594" t="s">
        <v>2696</v>
      </c>
    </row>
    <row r="32" spans="2:40" x14ac:dyDescent="0.4">
      <c r="B32" s="240">
        <v>26</v>
      </c>
      <c r="C32" s="710">
        <f>'1_Drive및Motor정보'!C32</f>
        <v>0</v>
      </c>
      <c r="D32" s="241">
        <f>'1_Drive및Motor정보'!D32</f>
        <v>0</v>
      </c>
      <c r="F32" s="575" t="s">
        <v>682</v>
      </c>
      <c r="G32" s="575" t="s">
        <v>682</v>
      </c>
      <c r="H32" s="593" t="s">
        <v>682</v>
      </c>
      <c r="I32" s="575" t="s">
        <v>483</v>
      </c>
      <c r="J32" s="576">
        <v>0</v>
      </c>
      <c r="K32" s="498">
        <v>120</v>
      </c>
      <c r="L32" s="454">
        <v>130</v>
      </c>
      <c r="M32" s="576">
        <v>0</v>
      </c>
      <c r="N32" s="498">
        <v>120</v>
      </c>
      <c r="O32" s="611">
        <v>130</v>
      </c>
      <c r="P32" s="593" t="s">
        <v>682</v>
      </c>
      <c r="Q32" s="468">
        <v>0</v>
      </c>
      <c r="R32" s="269">
        <v>0</v>
      </c>
      <c r="S32" s="175">
        <v>1160</v>
      </c>
      <c r="T32" s="175">
        <v>43</v>
      </c>
      <c r="U32" s="175">
        <v>45</v>
      </c>
      <c r="V32" s="175">
        <v>4</v>
      </c>
      <c r="W32" s="175">
        <v>1170</v>
      </c>
      <c r="X32" s="175">
        <v>1169</v>
      </c>
      <c r="Y32" s="175">
        <v>1172</v>
      </c>
      <c r="Z32" s="175">
        <v>1173</v>
      </c>
      <c r="AA32" s="175">
        <v>1140</v>
      </c>
      <c r="AB32" s="175">
        <v>0</v>
      </c>
      <c r="AC32" s="175">
        <v>0</v>
      </c>
      <c r="AD32" s="175">
        <v>0</v>
      </c>
      <c r="AE32" s="175">
        <v>0</v>
      </c>
      <c r="AF32" s="175">
        <v>0</v>
      </c>
      <c r="AG32" s="175">
        <v>0</v>
      </c>
      <c r="AH32" s="175">
        <v>0</v>
      </c>
      <c r="AI32" s="616" t="s">
        <v>856</v>
      </c>
      <c r="AJ32" s="616" t="s">
        <v>2644</v>
      </c>
      <c r="AK32" s="618" t="s">
        <v>862</v>
      </c>
      <c r="AL32" s="518">
        <v>200</v>
      </c>
      <c r="AM32" s="518">
        <v>200</v>
      </c>
      <c r="AN32" s="593" t="s">
        <v>2696</v>
      </c>
    </row>
    <row r="33" spans="2:40" x14ac:dyDescent="0.4">
      <c r="B33" s="240">
        <v>27</v>
      </c>
      <c r="C33" s="710">
        <f>'1_Drive및Motor정보'!C33</f>
        <v>0</v>
      </c>
      <c r="D33" s="241">
        <f>'1_Drive및Motor정보'!D33</f>
        <v>0</v>
      </c>
      <c r="F33" s="399" t="s">
        <v>682</v>
      </c>
      <c r="G33" s="399" t="s">
        <v>682</v>
      </c>
      <c r="H33" s="594" t="s">
        <v>682</v>
      </c>
      <c r="I33" s="399" t="s">
        <v>483</v>
      </c>
      <c r="J33" s="577">
        <v>0</v>
      </c>
      <c r="K33" s="499">
        <v>120</v>
      </c>
      <c r="L33" s="455">
        <v>130</v>
      </c>
      <c r="M33" s="577">
        <v>0</v>
      </c>
      <c r="N33" s="499">
        <v>120</v>
      </c>
      <c r="O33" s="612">
        <v>130</v>
      </c>
      <c r="P33" s="594" t="s">
        <v>682</v>
      </c>
      <c r="Q33" s="470">
        <v>0</v>
      </c>
      <c r="R33" s="270">
        <v>0</v>
      </c>
      <c r="S33" s="147">
        <v>1160</v>
      </c>
      <c r="T33" s="147">
        <v>43</v>
      </c>
      <c r="U33" s="147">
        <v>45</v>
      </c>
      <c r="V33" s="147">
        <v>4</v>
      </c>
      <c r="W33" s="147">
        <v>1170</v>
      </c>
      <c r="X33" s="147">
        <v>1169</v>
      </c>
      <c r="Y33" s="147">
        <v>1172</v>
      </c>
      <c r="Z33" s="147">
        <v>1173</v>
      </c>
      <c r="AA33" s="147">
        <v>1140</v>
      </c>
      <c r="AB33" s="147">
        <v>0</v>
      </c>
      <c r="AC33" s="147">
        <v>0</v>
      </c>
      <c r="AD33" s="147">
        <v>0</v>
      </c>
      <c r="AE33" s="147">
        <v>0</v>
      </c>
      <c r="AF33" s="147">
        <v>0</v>
      </c>
      <c r="AG33" s="147">
        <v>0</v>
      </c>
      <c r="AH33" s="147">
        <v>0</v>
      </c>
      <c r="AI33" s="282" t="s">
        <v>856</v>
      </c>
      <c r="AJ33" s="282" t="s">
        <v>2644</v>
      </c>
      <c r="AK33" s="283" t="s">
        <v>862</v>
      </c>
      <c r="AL33" s="519">
        <v>200</v>
      </c>
      <c r="AM33" s="519">
        <v>200</v>
      </c>
      <c r="AN33" s="594" t="s">
        <v>2696</v>
      </c>
    </row>
    <row r="34" spans="2:40" x14ac:dyDescent="0.4">
      <c r="B34" s="240">
        <v>28</v>
      </c>
      <c r="C34" s="710">
        <f>'1_Drive및Motor정보'!C34</f>
        <v>0</v>
      </c>
      <c r="D34" s="241">
        <f>'1_Drive및Motor정보'!D34</f>
        <v>0</v>
      </c>
      <c r="F34" s="575" t="s">
        <v>682</v>
      </c>
      <c r="G34" s="575" t="s">
        <v>682</v>
      </c>
      <c r="H34" s="593" t="s">
        <v>682</v>
      </c>
      <c r="I34" s="575" t="s">
        <v>483</v>
      </c>
      <c r="J34" s="576">
        <v>0</v>
      </c>
      <c r="K34" s="498">
        <v>120</v>
      </c>
      <c r="L34" s="454">
        <v>130</v>
      </c>
      <c r="M34" s="576">
        <v>0</v>
      </c>
      <c r="N34" s="498">
        <v>120</v>
      </c>
      <c r="O34" s="611">
        <v>130</v>
      </c>
      <c r="P34" s="593" t="s">
        <v>682</v>
      </c>
      <c r="Q34" s="468">
        <v>0</v>
      </c>
      <c r="R34" s="269">
        <v>0</v>
      </c>
      <c r="S34" s="175">
        <v>1160</v>
      </c>
      <c r="T34" s="175">
        <v>43</v>
      </c>
      <c r="U34" s="175">
        <v>45</v>
      </c>
      <c r="V34" s="175">
        <v>4</v>
      </c>
      <c r="W34" s="175">
        <v>1170</v>
      </c>
      <c r="X34" s="175">
        <v>1169</v>
      </c>
      <c r="Y34" s="175">
        <v>1172</v>
      </c>
      <c r="Z34" s="175">
        <v>1173</v>
      </c>
      <c r="AA34" s="175">
        <v>1140</v>
      </c>
      <c r="AB34" s="175">
        <v>0</v>
      </c>
      <c r="AC34" s="175">
        <v>0</v>
      </c>
      <c r="AD34" s="175">
        <v>0</v>
      </c>
      <c r="AE34" s="175">
        <v>0</v>
      </c>
      <c r="AF34" s="175">
        <v>0</v>
      </c>
      <c r="AG34" s="175">
        <v>0</v>
      </c>
      <c r="AH34" s="175">
        <v>0</v>
      </c>
      <c r="AI34" s="616" t="s">
        <v>856</v>
      </c>
      <c r="AJ34" s="616" t="s">
        <v>2644</v>
      </c>
      <c r="AK34" s="618" t="s">
        <v>862</v>
      </c>
      <c r="AL34" s="518">
        <v>200</v>
      </c>
      <c r="AM34" s="518">
        <v>200</v>
      </c>
      <c r="AN34" s="593" t="s">
        <v>2696</v>
      </c>
    </row>
    <row r="35" spans="2:40" x14ac:dyDescent="0.4">
      <c r="B35" s="240">
        <v>29</v>
      </c>
      <c r="C35" s="710">
        <f>'1_Drive및Motor정보'!C35</f>
        <v>0</v>
      </c>
      <c r="D35" s="241">
        <f>'1_Drive및Motor정보'!D35</f>
        <v>0</v>
      </c>
      <c r="F35" s="399" t="s">
        <v>682</v>
      </c>
      <c r="G35" s="399" t="s">
        <v>682</v>
      </c>
      <c r="H35" s="594" t="s">
        <v>682</v>
      </c>
      <c r="I35" s="399" t="s">
        <v>483</v>
      </c>
      <c r="J35" s="577">
        <v>0</v>
      </c>
      <c r="K35" s="499">
        <v>120</v>
      </c>
      <c r="L35" s="455">
        <v>130</v>
      </c>
      <c r="M35" s="577">
        <v>0</v>
      </c>
      <c r="N35" s="499">
        <v>120</v>
      </c>
      <c r="O35" s="612">
        <v>130</v>
      </c>
      <c r="P35" s="594" t="s">
        <v>682</v>
      </c>
      <c r="Q35" s="470">
        <v>0</v>
      </c>
      <c r="R35" s="270">
        <v>0</v>
      </c>
      <c r="S35" s="147">
        <v>1160</v>
      </c>
      <c r="T35" s="147">
        <v>43</v>
      </c>
      <c r="U35" s="147">
        <v>45</v>
      </c>
      <c r="V35" s="147">
        <v>4</v>
      </c>
      <c r="W35" s="147">
        <v>1170</v>
      </c>
      <c r="X35" s="147">
        <v>1169</v>
      </c>
      <c r="Y35" s="147">
        <v>1172</v>
      </c>
      <c r="Z35" s="147">
        <v>1173</v>
      </c>
      <c r="AA35" s="147">
        <v>1140</v>
      </c>
      <c r="AB35" s="147">
        <v>0</v>
      </c>
      <c r="AC35" s="147">
        <v>0</v>
      </c>
      <c r="AD35" s="147">
        <v>0</v>
      </c>
      <c r="AE35" s="147">
        <v>0</v>
      </c>
      <c r="AF35" s="147">
        <v>0</v>
      </c>
      <c r="AG35" s="147">
        <v>0</v>
      </c>
      <c r="AH35" s="147">
        <v>0</v>
      </c>
      <c r="AI35" s="282" t="s">
        <v>856</v>
      </c>
      <c r="AJ35" s="282" t="s">
        <v>2644</v>
      </c>
      <c r="AK35" s="283" t="s">
        <v>862</v>
      </c>
      <c r="AL35" s="519">
        <v>200</v>
      </c>
      <c r="AM35" s="519">
        <v>200</v>
      </c>
      <c r="AN35" s="594" t="s">
        <v>2696</v>
      </c>
    </row>
    <row r="36" spans="2:40" x14ac:dyDescent="0.4">
      <c r="B36" s="240">
        <v>30</v>
      </c>
      <c r="C36" s="710">
        <f>'1_Drive및Motor정보'!C36</f>
        <v>0</v>
      </c>
      <c r="D36" s="241">
        <f>'1_Drive및Motor정보'!D36</f>
        <v>0</v>
      </c>
      <c r="F36" s="575" t="s">
        <v>682</v>
      </c>
      <c r="G36" s="575" t="s">
        <v>682</v>
      </c>
      <c r="H36" s="593" t="s">
        <v>682</v>
      </c>
      <c r="I36" s="575" t="s">
        <v>483</v>
      </c>
      <c r="J36" s="576">
        <v>0</v>
      </c>
      <c r="K36" s="498">
        <v>120</v>
      </c>
      <c r="L36" s="454">
        <v>130</v>
      </c>
      <c r="M36" s="576">
        <v>0</v>
      </c>
      <c r="N36" s="498">
        <v>120</v>
      </c>
      <c r="O36" s="611">
        <v>130</v>
      </c>
      <c r="P36" s="593" t="s">
        <v>682</v>
      </c>
      <c r="Q36" s="468">
        <v>0</v>
      </c>
      <c r="R36" s="269">
        <v>0</v>
      </c>
      <c r="S36" s="175">
        <v>1160</v>
      </c>
      <c r="T36" s="175">
        <v>43</v>
      </c>
      <c r="U36" s="175">
        <v>45</v>
      </c>
      <c r="V36" s="175">
        <v>4</v>
      </c>
      <c r="W36" s="175">
        <v>1170</v>
      </c>
      <c r="X36" s="175">
        <v>1169</v>
      </c>
      <c r="Y36" s="175">
        <v>1172</v>
      </c>
      <c r="Z36" s="175">
        <v>1173</v>
      </c>
      <c r="AA36" s="175">
        <v>1140</v>
      </c>
      <c r="AB36" s="175">
        <v>0</v>
      </c>
      <c r="AC36" s="175">
        <v>0</v>
      </c>
      <c r="AD36" s="175">
        <v>0</v>
      </c>
      <c r="AE36" s="175">
        <v>0</v>
      </c>
      <c r="AF36" s="175">
        <v>0</v>
      </c>
      <c r="AG36" s="175">
        <v>0</v>
      </c>
      <c r="AH36" s="175">
        <v>0</v>
      </c>
      <c r="AI36" s="616" t="s">
        <v>856</v>
      </c>
      <c r="AJ36" s="616" t="s">
        <v>2644</v>
      </c>
      <c r="AK36" s="618" t="s">
        <v>862</v>
      </c>
      <c r="AL36" s="518">
        <v>200</v>
      </c>
      <c r="AM36" s="518">
        <v>200</v>
      </c>
      <c r="AN36" s="593" t="s">
        <v>2696</v>
      </c>
    </row>
    <row r="37" spans="2:40" x14ac:dyDescent="0.4">
      <c r="B37" s="240">
        <v>31</v>
      </c>
      <c r="C37" s="710">
        <f>'1_Drive및Motor정보'!C37</f>
        <v>0</v>
      </c>
      <c r="D37" s="241">
        <f>'1_Drive및Motor정보'!D37</f>
        <v>0</v>
      </c>
      <c r="F37" s="399" t="s">
        <v>682</v>
      </c>
      <c r="G37" s="399" t="s">
        <v>682</v>
      </c>
      <c r="H37" s="594" t="s">
        <v>682</v>
      </c>
      <c r="I37" s="399" t="s">
        <v>483</v>
      </c>
      <c r="J37" s="577">
        <v>0</v>
      </c>
      <c r="K37" s="499">
        <v>120</v>
      </c>
      <c r="L37" s="455">
        <v>130</v>
      </c>
      <c r="M37" s="577">
        <v>0</v>
      </c>
      <c r="N37" s="499">
        <v>120</v>
      </c>
      <c r="O37" s="612">
        <v>130</v>
      </c>
      <c r="P37" s="594" t="s">
        <v>682</v>
      </c>
      <c r="Q37" s="470">
        <v>0</v>
      </c>
      <c r="R37" s="270">
        <v>0</v>
      </c>
      <c r="S37" s="147">
        <v>1160</v>
      </c>
      <c r="T37" s="147">
        <v>43</v>
      </c>
      <c r="U37" s="147">
        <v>45</v>
      </c>
      <c r="V37" s="147">
        <v>4</v>
      </c>
      <c r="W37" s="147">
        <v>1170</v>
      </c>
      <c r="X37" s="147">
        <v>1169</v>
      </c>
      <c r="Y37" s="147">
        <v>1172</v>
      </c>
      <c r="Z37" s="147">
        <v>1173</v>
      </c>
      <c r="AA37" s="147">
        <v>1140</v>
      </c>
      <c r="AB37" s="147">
        <v>0</v>
      </c>
      <c r="AC37" s="147">
        <v>0</v>
      </c>
      <c r="AD37" s="147">
        <v>0</v>
      </c>
      <c r="AE37" s="147">
        <v>0</v>
      </c>
      <c r="AF37" s="147">
        <v>0</v>
      </c>
      <c r="AG37" s="147">
        <v>0</v>
      </c>
      <c r="AH37" s="147">
        <v>0</v>
      </c>
      <c r="AI37" s="282" t="s">
        <v>856</v>
      </c>
      <c r="AJ37" s="282" t="s">
        <v>2644</v>
      </c>
      <c r="AK37" s="283" t="s">
        <v>862</v>
      </c>
      <c r="AL37" s="519">
        <v>200</v>
      </c>
      <c r="AM37" s="519">
        <v>200</v>
      </c>
      <c r="AN37" s="594" t="s">
        <v>2696</v>
      </c>
    </row>
    <row r="38" spans="2:40" x14ac:dyDescent="0.4">
      <c r="B38" s="240">
        <v>32</v>
      </c>
      <c r="C38" s="710">
        <f>'1_Drive및Motor정보'!C38</f>
        <v>0</v>
      </c>
      <c r="D38" s="241">
        <f>'1_Drive및Motor정보'!D38</f>
        <v>0</v>
      </c>
      <c r="F38" s="575" t="s">
        <v>682</v>
      </c>
      <c r="G38" s="575" t="s">
        <v>682</v>
      </c>
      <c r="H38" s="593" t="s">
        <v>682</v>
      </c>
      <c r="I38" s="575" t="s">
        <v>483</v>
      </c>
      <c r="J38" s="576">
        <v>0</v>
      </c>
      <c r="K38" s="498">
        <v>120</v>
      </c>
      <c r="L38" s="454">
        <v>130</v>
      </c>
      <c r="M38" s="576">
        <v>0</v>
      </c>
      <c r="N38" s="498">
        <v>120</v>
      </c>
      <c r="O38" s="611">
        <v>130</v>
      </c>
      <c r="P38" s="593" t="s">
        <v>682</v>
      </c>
      <c r="Q38" s="468">
        <v>0</v>
      </c>
      <c r="R38" s="269">
        <v>0</v>
      </c>
      <c r="S38" s="175">
        <v>1160</v>
      </c>
      <c r="T38" s="175">
        <v>43</v>
      </c>
      <c r="U38" s="175">
        <v>45</v>
      </c>
      <c r="V38" s="175">
        <v>4</v>
      </c>
      <c r="W38" s="175">
        <v>1170</v>
      </c>
      <c r="X38" s="175">
        <v>1169</v>
      </c>
      <c r="Y38" s="175">
        <v>1172</v>
      </c>
      <c r="Z38" s="175">
        <v>1173</v>
      </c>
      <c r="AA38" s="175">
        <v>1140</v>
      </c>
      <c r="AB38" s="175">
        <v>0</v>
      </c>
      <c r="AC38" s="175">
        <v>0</v>
      </c>
      <c r="AD38" s="175">
        <v>0</v>
      </c>
      <c r="AE38" s="175">
        <v>0</v>
      </c>
      <c r="AF38" s="175">
        <v>0</v>
      </c>
      <c r="AG38" s="175">
        <v>0</v>
      </c>
      <c r="AH38" s="175">
        <v>0</v>
      </c>
      <c r="AI38" s="616" t="s">
        <v>856</v>
      </c>
      <c r="AJ38" s="616" t="s">
        <v>2644</v>
      </c>
      <c r="AK38" s="618" t="s">
        <v>862</v>
      </c>
      <c r="AL38" s="518">
        <v>200</v>
      </c>
      <c r="AM38" s="518">
        <v>200</v>
      </c>
      <c r="AN38" s="593" t="s">
        <v>2696</v>
      </c>
    </row>
    <row r="39" spans="2:40" x14ac:dyDescent="0.4">
      <c r="B39" s="240">
        <v>33</v>
      </c>
      <c r="C39" s="710">
        <f>'1_Drive및Motor정보'!C39</f>
        <v>0</v>
      </c>
      <c r="D39" s="241">
        <f>'1_Drive및Motor정보'!D39</f>
        <v>0</v>
      </c>
      <c r="F39" s="399" t="s">
        <v>682</v>
      </c>
      <c r="G39" s="399" t="s">
        <v>682</v>
      </c>
      <c r="H39" s="594" t="s">
        <v>682</v>
      </c>
      <c r="I39" s="399" t="s">
        <v>483</v>
      </c>
      <c r="J39" s="577">
        <v>0</v>
      </c>
      <c r="K39" s="499">
        <v>120</v>
      </c>
      <c r="L39" s="455">
        <v>130</v>
      </c>
      <c r="M39" s="577">
        <v>0</v>
      </c>
      <c r="N39" s="499">
        <v>120</v>
      </c>
      <c r="O39" s="612">
        <v>130</v>
      </c>
      <c r="P39" s="594" t="s">
        <v>682</v>
      </c>
      <c r="Q39" s="470">
        <v>0</v>
      </c>
      <c r="R39" s="270">
        <v>0</v>
      </c>
      <c r="S39" s="147">
        <v>1160</v>
      </c>
      <c r="T39" s="147">
        <v>43</v>
      </c>
      <c r="U39" s="147">
        <v>45</v>
      </c>
      <c r="V39" s="147">
        <v>4</v>
      </c>
      <c r="W39" s="147">
        <v>1170</v>
      </c>
      <c r="X39" s="147">
        <v>1169</v>
      </c>
      <c r="Y39" s="147">
        <v>1172</v>
      </c>
      <c r="Z39" s="147">
        <v>1173</v>
      </c>
      <c r="AA39" s="147">
        <v>1140</v>
      </c>
      <c r="AB39" s="147">
        <v>0</v>
      </c>
      <c r="AC39" s="147">
        <v>0</v>
      </c>
      <c r="AD39" s="147">
        <v>0</v>
      </c>
      <c r="AE39" s="147">
        <v>0</v>
      </c>
      <c r="AF39" s="147">
        <v>0</v>
      </c>
      <c r="AG39" s="147">
        <v>0</v>
      </c>
      <c r="AH39" s="147">
        <v>0</v>
      </c>
      <c r="AI39" s="282" t="s">
        <v>856</v>
      </c>
      <c r="AJ39" s="282" t="s">
        <v>2644</v>
      </c>
      <c r="AK39" s="283" t="s">
        <v>862</v>
      </c>
      <c r="AL39" s="519">
        <v>200</v>
      </c>
      <c r="AM39" s="519">
        <v>200</v>
      </c>
      <c r="AN39" s="594" t="s">
        <v>2696</v>
      </c>
    </row>
    <row r="40" spans="2:40" x14ac:dyDescent="0.4">
      <c r="B40" s="240">
        <v>34</v>
      </c>
      <c r="C40" s="710">
        <f>'1_Drive및Motor정보'!C40</f>
        <v>0</v>
      </c>
      <c r="D40" s="241">
        <f>'1_Drive및Motor정보'!D40</f>
        <v>0</v>
      </c>
      <c r="F40" s="575" t="s">
        <v>682</v>
      </c>
      <c r="G40" s="575" t="s">
        <v>682</v>
      </c>
      <c r="H40" s="593" t="s">
        <v>682</v>
      </c>
      <c r="I40" s="575" t="s">
        <v>483</v>
      </c>
      <c r="J40" s="576">
        <v>0</v>
      </c>
      <c r="K40" s="498">
        <v>120</v>
      </c>
      <c r="L40" s="454">
        <v>130</v>
      </c>
      <c r="M40" s="576">
        <v>0</v>
      </c>
      <c r="N40" s="498">
        <v>120</v>
      </c>
      <c r="O40" s="611">
        <v>130</v>
      </c>
      <c r="P40" s="593" t="s">
        <v>682</v>
      </c>
      <c r="Q40" s="468">
        <v>0</v>
      </c>
      <c r="R40" s="269">
        <v>0</v>
      </c>
      <c r="S40" s="175">
        <v>1160</v>
      </c>
      <c r="T40" s="175">
        <v>43</v>
      </c>
      <c r="U40" s="175">
        <v>45</v>
      </c>
      <c r="V40" s="175">
        <v>4</v>
      </c>
      <c r="W40" s="175">
        <v>1170</v>
      </c>
      <c r="X40" s="175">
        <v>1169</v>
      </c>
      <c r="Y40" s="175">
        <v>1172</v>
      </c>
      <c r="Z40" s="175">
        <v>1173</v>
      </c>
      <c r="AA40" s="175">
        <v>1140</v>
      </c>
      <c r="AB40" s="175">
        <v>0</v>
      </c>
      <c r="AC40" s="175">
        <v>0</v>
      </c>
      <c r="AD40" s="175">
        <v>0</v>
      </c>
      <c r="AE40" s="175">
        <v>0</v>
      </c>
      <c r="AF40" s="175">
        <v>0</v>
      </c>
      <c r="AG40" s="175">
        <v>0</v>
      </c>
      <c r="AH40" s="175">
        <v>0</v>
      </c>
      <c r="AI40" s="616" t="s">
        <v>856</v>
      </c>
      <c r="AJ40" s="616" t="s">
        <v>2644</v>
      </c>
      <c r="AK40" s="618" t="s">
        <v>862</v>
      </c>
      <c r="AL40" s="518">
        <v>200</v>
      </c>
      <c r="AM40" s="518">
        <v>200</v>
      </c>
      <c r="AN40" s="593" t="s">
        <v>2696</v>
      </c>
    </row>
    <row r="41" spans="2:40" ht="18" thickBot="1" x14ac:dyDescent="0.45">
      <c r="B41" s="242">
        <v>35</v>
      </c>
      <c r="C41" s="711">
        <f>'1_Drive및Motor정보'!C41</f>
        <v>0</v>
      </c>
      <c r="D41" s="243">
        <f>'1_Drive및Motor정보'!D41</f>
        <v>0</v>
      </c>
      <c r="F41" s="451" t="s">
        <v>682</v>
      </c>
      <c r="G41" s="451" t="s">
        <v>682</v>
      </c>
      <c r="H41" s="595" t="s">
        <v>682</v>
      </c>
      <c r="I41" s="451" t="s">
        <v>483</v>
      </c>
      <c r="J41" s="578">
        <v>0</v>
      </c>
      <c r="K41" s="500">
        <v>120</v>
      </c>
      <c r="L41" s="456">
        <v>130</v>
      </c>
      <c r="M41" s="578">
        <v>0</v>
      </c>
      <c r="N41" s="500">
        <v>120</v>
      </c>
      <c r="O41" s="613">
        <v>130</v>
      </c>
      <c r="P41" s="595" t="s">
        <v>682</v>
      </c>
      <c r="Q41" s="472">
        <v>0</v>
      </c>
      <c r="R41" s="271">
        <v>0</v>
      </c>
      <c r="S41" s="153">
        <v>1160</v>
      </c>
      <c r="T41" s="153">
        <v>43</v>
      </c>
      <c r="U41" s="153">
        <v>45</v>
      </c>
      <c r="V41" s="153">
        <v>4</v>
      </c>
      <c r="W41" s="153">
        <v>1170</v>
      </c>
      <c r="X41" s="153">
        <v>1169</v>
      </c>
      <c r="Y41" s="153">
        <v>1172</v>
      </c>
      <c r="Z41" s="153">
        <v>1173</v>
      </c>
      <c r="AA41" s="153">
        <v>1140</v>
      </c>
      <c r="AB41" s="153">
        <v>0</v>
      </c>
      <c r="AC41" s="153">
        <v>0</v>
      </c>
      <c r="AD41" s="153">
        <v>0</v>
      </c>
      <c r="AE41" s="153">
        <v>0</v>
      </c>
      <c r="AF41" s="153">
        <v>0</v>
      </c>
      <c r="AG41" s="153">
        <v>0</v>
      </c>
      <c r="AH41" s="153">
        <v>0</v>
      </c>
      <c r="AI41" s="372" t="s">
        <v>856</v>
      </c>
      <c r="AJ41" s="372" t="s">
        <v>2644</v>
      </c>
      <c r="AK41" s="373" t="s">
        <v>862</v>
      </c>
      <c r="AL41" s="520">
        <v>200</v>
      </c>
      <c r="AM41" s="520">
        <v>200</v>
      </c>
      <c r="AN41" s="595" t="s">
        <v>2696</v>
      </c>
    </row>
  </sheetData>
  <sheetProtection algorithmName="SHA-512" hashValue="wWwytQFdVtQep1eYUKkbKaA2cDqconQ70TCMhuXDVKpilIqYTSaTyzb57C8wyzibNP3wyE5MpsP/i8fIRMWJyw==" saltValue="E5dYPAwuzn3G77t2wfgG6A==" spinCount="100000" sheet="1"/>
  <mergeCells count="41">
    <mergeCell ref="AN2:AN5"/>
    <mergeCell ref="B2:B5"/>
    <mergeCell ref="C2:C5"/>
    <mergeCell ref="D2:D5"/>
    <mergeCell ref="Q3:Q4"/>
    <mergeCell ref="R3:R4"/>
    <mergeCell ref="H3:H5"/>
    <mergeCell ref="I3:I5"/>
    <mergeCell ref="J3:L3"/>
    <mergeCell ref="M3:O3"/>
    <mergeCell ref="I2:O2"/>
    <mergeCell ref="J4:J5"/>
    <mergeCell ref="M4:M5"/>
    <mergeCell ref="F2:H2"/>
    <mergeCell ref="F3:F5"/>
    <mergeCell ref="G3:G5"/>
    <mergeCell ref="S3:Z3"/>
    <mergeCell ref="AA3:AH3"/>
    <mergeCell ref="U4:U5"/>
    <mergeCell ref="V4:V5"/>
    <mergeCell ref="W4:W5"/>
    <mergeCell ref="AB4:AB5"/>
    <mergeCell ref="S4:S5"/>
    <mergeCell ref="T4:T5"/>
    <mergeCell ref="AA4:AA5"/>
    <mergeCell ref="P2:P5"/>
    <mergeCell ref="AL2:AL4"/>
    <mergeCell ref="AM2:AM4"/>
    <mergeCell ref="AI3:AI5"/>
    <mergeCell ref="AJ3:AJ5"/>
    <mergeCell ref="AK3:AK5"/>
    <mergeCell ref="Q2:AK2"/>
    <mergeCell ref="AC4:AC5"/>
    <mergeCell ref="AD4:AD5"/>
    <mergeCell ref="AE4:AE5"/>
    <mergeCell ref="AF4:AF5"/>
    <mergeCell ref="AG4:AG5"/>
    <mergeCell ref="X4:X5"/>
    <mergeCell ref="Y4:Y5"/>
    <mergeCell ref="Z4:Z5"/>
    <mergeCell ref="AH4:AH5"/>
  </mergeCells>
  <phoneticPr fontId="2" type="noConversion"/>
  <conditionalFormatting sqref="F6:F41">
    <cfRule type="expression" dxfId="79" priority="42">
      <formula>$F6=""</formula>
    </cfRule>
  </conditionalFormatting>
  <conditionalFormatting sqref="G6:G41">
    <cfRule type="expression" dxfId="78" priority="41">
      <formula>$G6=""</formula>
    </cfRule>
  </conditionalFormatting>
  <conditionalFormatting sqref="H6:H41">
    <cfRule type="expression" dxfId="77" priority="40">
      <formula>$H6=""</formula>
    </cfRule>
  </conditionalFormatting>
  <conditionalFormatting sqref="J6:J41">
    <cfRule type="expression" dxfId="76" priority="39">
      <formula>OR($J6&lt;0,$J6="")</formula>
    </cfRule>
  </conditionalFormatting>
  <conditionalFormatting sqref="I6:I41">
    <cfRule type="expression" dxfId="75" priority="38">
      <formula>$I6=""</formula>
    </cfRule>
  </conditionalFormatting>
  <conditionalFormatting sqref="K6:K41">
    <cfRule type="expression" dxfId="74" priority="37">
      <formula>$K6=""</formula>
    </cfRule>
  </conditionalFormatting>
  <conditionalFormatting sqref="L6:L41">
    <cfRule type="expression" dxfId="73" priority="36">
      <formula>$L6=""</formula>
    </cfRule>
  </conditionalFormatting>
  <conditionalFormatting sqref="N6:N41">
    <cfRule type="expression" dxfId="72" priority="35">
      <formula>$N6=""</formula>
    </cfRule>
  </conditionalFormatting>
  <conditionalFormatting sqref="O6:O41">
    <cfRule type="expression" dxfId="71" priority="34">
      <formula>$O6=""</formula>
    </cfRule>
  </conditionalFormatting>
  <conditionalFormatting sqref="M6:M41">
    <cfRule type="expression" dxfId="70" priority="33">
      <formula>OR($M6&lt;0,$M6="")</formula>
    </cfRule>
  </conditionalFormatting>
  <conditionalFormatting sqref="Q6:Q41">
    <cfRule type="expression" dxfId="69" priority="7">
      <formula>$Q6&gt;0</formula>
    </cfRule>
    <cfRule type="expression" dxfId="68" priority="31">
      <formula>OR($Q6&lt;0,$Q6="")</formula>
    </cfRule>
  </conditionalFormatting>
  <conditionalFormatting sqref="R6:R41">
    <cfRule type="expression" dxfId="67" priority="6">
      <formula>$R6&gt;0</formula>
    </cfRule>
    <cfRule type="expression" dxfId="66" priority="30">
      <formula>OR($R6&lt;0,$R6="")</formula>
    </cfRule>
  </conditionalFormatting>
  <conditionalFormatting sqref="S6:S41">
    <cfRule type="expression" dxfId="65" priority="29">
      <formula>OR($S6&lt;0,$S6="")</formula>
    </cfRule>
  </conditionalFormatting>
  <conditionalFormatting sqref="T6:T41">
    <cfRule type="expression" dxfId="64" priority="28">
      <formula>OR($T6&lt;0,$T6="")</formula>
    </cfRule>
  </conditionalFormatting>
  <conditionalFormatting sqref="U6:U41">
    <cfRule type="expression" dxfId="63" priority="27">
      <formula>OR($U6&lt;0,$U6="")</formula>
    </cfRule>
  </conditionalFormatting>
  <conditionalFormatting sqref="V6:V41">
    <cfRule type="expression" dxfId="62" priority="26">
      <formula>OR($V6&lt;0,$V6="")</formula>
    </cfRule>
  </conditionalFormatting>
  <conditionalFormatting sqref="W6:W41">
    <cfRule type="expression" dxfId="61" priority="25">
      <formula>OR($W6&lt;0,$W6="")</formula>
    </cfRule>
  </conditionalFormatting>
  <conditionalFormatting sqref="X6:X41">
    <cfRule type="expression" dxfId="60" priority="24">
      <formula>OR($X6&lt;0,$X6="")</formula>
    </cfRule>
  </conditionalFormatting>
  <conditionalFormatting sqref="Y6:Y41">
    <cfRule type="expression" dxfId="59" priority="23">
      <formula>OR($Y6&lt;0,$Y6="")</formula>
    </cfRule>
  </conditionalFormatting>
  <conditionalFormatting sqref="Z6:Z41">
    <cfRule type="expression" dxfId="58" priority="22">
      <formula>OR($Z6&lt;0,$Z6="")</formula>
    </cfRule>
  </conditionalFormatting>
  <conditionalFormatting sqref="AA6:AA41">
    <cfRule type="expression" dxfId="57" priority="21">
      <formula>OR($AA6&lt;0,$AA6="")</formula>
    </cfRule>
  </conditionalFormatting>
  <conditionalFormatting sqref="AB6:AB41">
    <cfRule type="expression" dxfId="56" priority="20">
      <formula>OR($AB6&lt;0,$AB6="")</formula>
    </cfRule>
  </conditionalFormatting>
  <conditionalFormatting sqref="AC6:AC41">
    <cfRule type="expression" dxfId="55" priority="19">
      <formula>OR($AC6&lt;0,$AC6="")</formula>
    </cfRule>
  </conditionalFormatting>
  <conditionalFormatting sqref="AD6:AD41">
    <cfRule type="expression" dxfId="54" priority="18">
      <formula>OR($AD6&lt;0,$AD6="")</formula>
    </cfRule>
  </conditionalFormatting>
  <conditionalFormatting sqref="AE6:AE41">
    <cfRule type="expression" dxfId="53" priority="17">
      <formula>OR($AE6&lt;0,$AE6="")</formula>
    </cfRule>
  </conditionalFormatting>
  <conditionalFormatting sqref="AF6:AF41">
    <cfRule type="expression" dxfId="52" priority="16">
      <formula>OR($AF6&lt;0,$AF6="")</formula>
    </cfRule>
  </conditionalFormatting>
  <conditionalFormatting sqref="AG6:AG41">
    <cfRule type="expression" dxfId="51" priority="15">
      <formula>OR($AG6&lt;0,$AG6="")</formula>
    </cfRule>
  </conditionalFormatting>
  <conditionalFormatting sqref="AH6:AH41">
    <cfRule type="expression" dxfId="50" priority="14">
      <formula>OR($AH6&lt;0,$AH6="")</formula>
    </cfRule>
  </conditionalFormatting>
  <conditionalFormatting sqref="AI6:AI41">
    <cfRule type="expression" dxfId="49" priority="5">
      <formula>$AI6="1 / ProfiDrive"</formula>
    </cfRule>
    <cfRule type="expression" dxfId="48" priority="13">
      <formula>$AI6=""</formula>
    </cfRule>
  </conditionalFormatting>
  <conditionalFormatting sqref="AJ6:AJ41">
    <cfRule type="expression" dxfId="47" priority="4">
      <formula>$AJ6="0 / Normal"</formula>
    </cfRule>
    <cfRule type="expression" dxfId="46" priority="12">
      <formula>$AJ6=""</formula>
    </cfRule>
  </conditionalFormatting>
  <conditionalFormatting sqref="AK6:AK41">
    <cfRule type="expression" dxfId="45" priority="3">
      <formula>$AK6="0 / Normal"</formula>
    </cfRule>
    <cfRule type="expression" dxfId="44" priority="11">
      <formula>$AK6=""</formula>
    </cfRule>
  </conditionalFormatting>
  <conditionalFormatting sqref="AL6:AL41">
    <cfRule type="expression" dxfId="43" priority="10">
      <formula>OR($AL6&lt;0,$AL6="")</formula>
    </cfRule>
  </conditionalFormatting>
  <conditionalFormatting sqref="AM6:AM41">
    <cfRule type="expression" dxfId="42" priority="9">
      <formula>OR($AM6&lt;0,$AM6="")</formula>
    </cfRule>
  </conditionalFormatting>
  <conditionalFormatting sqref="AN6:AN41">
    <cfRule type="expression" dxfId="41" priority="8">
      <formula>$AN6=""</formula>
    </cfRule>
  </conditionalFormatting>
  <conditionalFormatting sqref="P6:P41">
    <cfRule type="expression" dxfId="40" priority="1">
      <formula>$P6=""</formula>
    </cfRule>
  </conditionalFormatting>
  <dataValidations disablePrompts="1" count="2">
    <dataValidation type="list" allowBlank="1" showInputMessage="1" showErrorMessage="1" sqref="AI6:AI41">
      <formula1>"0 / Standard, 1 / ProfiDrive"</formula1>
    </dataValidation>
    <dataValidation type="list" allowBlank="1" showInputMessage="1" showErrorMessage="1" sqref="AN6:AN41">
      <formula1>"1 / I/O Terminal, 2 / Keypad Cntrl, 3 / Fieldbus"</formula1>
    </dataValidation>
  </dataValidations>
  <pageMargins left="0.7" right="0.7" top="0.75" bottom="0.75" header="0.3" footer="0.3"/>
  <pageSetup paperSize="9" orientation="portrait" horizontalDpi="4294967293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3" id="{23DB586E-1BC3-4A80-AEE4-CEBE8334D24C}">
            <xm:f>AND('1_Drive및Motor정보'!$H7=690,#REF!&lt;1.5)</xm:f>
            <x14:dxf>
              <fill>
                <patternFill>
                  <bgColor rgb="FFFF0000"/>
                </patternFill>
              </fill>
            </x14:dxf>
          </x14:cfRule>
          <x14:cfRule type="expression" priority="44" id="{8C31F001-A079-436A-B738-890864F9D0E5}">
            <xm:f>AND('1_Drive및Motor정보'!$H7=500,#REF!&lt;3.6)</xm:f>
            <x14:dxf>
              <fill>
                <patternFill>
                  <bgColor rgb="FFFF0000"/>
                </patternFill>
              </fill>
            </x14:dxf>
          </x14:cfRule>
          <xm:sqref>AN7:AN41</xm:sqref>
        </x14:conditionalFormatting>
        <x14:conditionalFormatting xmlns:xm="http://schemas.microsoft.com/office/excel/2006/main">
          <x14:cfRule type="expression" priority="2" id="{A1BA548A-5DA5-448F-8588-7F24DD614FE5}">
            <xm:f>'1_Drive및Motor정보'!$J6=0</xm:f>
            <x14:dxf>
              <font>
                <color theme="1" tint="0.499984740745262"/>
              </font>
              <fill>
                <patternFill>
                  <bgColor theme="0" tint="-0.14996795556505021"/>
                </patternFill>
              </fill>
            </x14:dxf>
          </x14:cfRule>
          <xm:sqref>C6:AN41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PosDrive정보!$S$15:$S$18</xm:f>
          </x14:formula1>
          <xm:sqref>F6:I41</xm:sqref>
        </x14:dataValidation>
        <x14:dataValidation type="list" allowBlank="1" showInputMessage="1" showErrorMessage="1">
          <x14:formula1>
            <xm:f>PosDrive정보!$S$42:$S$46</xm:f>
          </x14:formula1>
          <xm:sqref>AJ6:AK41</xm:sqref>
        </x14:dataValidation>
        <x14:dataValidation type="list" allowBlank="1" showInputMessage="1" showErrorMessage="1">
          <x14:formula1>
            <xm:f>PosDrive정보!$S$16:$S$18</xm:f>
          </x14:formula1>
          <xm:sqref>P6:P41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12</vt:i4>
      </vt:variant>
    </vt:vector>
  </HeadingPairs>
  <TitlesOfParts>
    <vt:vector size="12" baseType="lpstr">
      <vt:lpstr>PosDrive정보</vt:lpstr>
      <vt:lpstr>시운전순서</vt:lpstr>
      <vt:lpstr>1_Drive및Motor정보</vt:lpstr>
      <vt:lpstr>2_OPT카드설정(1)</vt:lpstr>
      <vt:lpstr>2_OPT카드설정(2)</vt:lpstr>
      <vt:lpstr>3_운전방안(1)</vt:lpstr>
      <vt:lpstr>3_운전방안(2)</vt:lpstr>
      <vt:lpstr>3_운전방안(3)</vt:lpstr>
      <vt:lpstr>3_운전방안(4)</vt:lpstr>
      <vt:lpstr>4_시운전설정(Par)</vt:lpstr>
      <vt:lpstr>ShopTest절차</vt:lpstr>
      <vt:lpstr>기직TEST(포장)</vt:lpstr>
    </vt:vector>
  </TitlesOfParts>
  <Company>포스코ICT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2022-08-24T05:48:35Z</cp:lastPrinted>
  <dcterms:created xsi:type="dcterms:W3CDTF">2021-09-02T06:55:23Z</dcterms:created>
  <dcterms:modified xsi:type="dcterms:W3CDTF">2023-05-11T23:28:13Z</dcterms:modified>
</cp:coreProperties>
</file>