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ACON\Manual\"/>
    </mc:Choice>
  </mc:AlternateContent>
  <bookViews>
    <workbookView xWindow="0" yWindow="0" windowWidth="8484" windowHeight="9000" tabRatio="800" firstSheet="2" activeTab="7"/>
  </bookViews>
  <sheets>
    <sheet name="PosDrive정보" sheetId="32" r:id="rId1"/>
    <sheet name="사용방법" sheetId="3" r:id="rId2"/>
    <sheet name="1_시스템정보" sheetId="34" r:id="rId3"/>
    <sheet name="2_Board설정(1)" sheetId="33" r:id="rId4"/>
    <sheet name="2_Board설정(2)" sheetId="39" r:id="rId5"/>
    <sheet name="3_Setup(1)" sheetId="6" r:id="rId6"/>
    <sheet name="3_Setup(2)" sheetId="35" r:id="rId7"/>
    <sheet name="3_Setup(3)" sheetId="37" r:id="rId8"/>
    <sheet name="3_Setup(4)" sheetId="38" r:id="rId9"/>
    <sheet name="3_Setup(5)" sheetId="42" r:id="rId10"/>
    <sheet name="4_시운전설정(Par)" sheetId="41" r:id="rId11"/>
    <sheet name="ShopTest절차" sheetId="43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1" i="38" l="1"/>
  <c r="L40" i="38"/>
  <c r="L39" i="38"/>
  <c r="L38" i="38"/>
  <c r="L37" i="38"/>
  <c r="L36" i="38"/>
  <c r="L35" i="38"/>
  <c r="L34" i="38"/>
  <c r="L33" i="38"/>
  <c r="L32" i="38"/>
  <c r="L31" i="38"/>
  <c r="L30" i="38"/>
  <c r="L29" i="38"/>
  <c r="L28" i="38"/>
  <c r="L27" i="38"/>
  <c r="L26" i="38"/>
  <c r="L25" i="38"/>
  <c r="L24" i="38"/>
  <c r="L23" i="38"/>
  <c r="L22" i="38"/>
  <c r="L21" i="38"/>
  <c r="L20" i="38"/>
  <c r="L19" i="38"/>
  <c r="L18" i="38"/>
  <c r="L17" i="38"/>
  <c r="L16" i="38"/>
  <c r="L15" i="38"/>
  <c r="L14" i="38"/>
  <c r="L13" i="38"/>
  <c r="L12" i="38"/>
  <c r="L11" i="38"/>
  <c r="L10" i="38"/>
  <c r="L9" i="38"/>
  <c r="L8" i="38"/>
  <c r="L7" i="38"/>
  <c r="L6" i="38"/>
  <c r="AQ270" i="41" l="1"/>
  <c r="AP270" i="41"/>
  <c r="AO270" i="41"/>
  <c r="AN270" i="41"/>
  <c r="AM270" i="41"/>
  <c r="AL270" i="41"/>
  <c r="AK270" i="41"/>
  <c r="AJ270" i="41"/>
  <c r="AI270" i="41"/>
  <c r="AH270" i="41"/>
  <c r="AG270" i="41"/>
  <c r="AF270" i="41"/>
  <c r="AE270" i="41"/>
  <c r="AD270" i="41"/>
  <c r="AC270" i="41"/>
  <c r="AB270" i="41"/>
  <c r="AA270" i="41"/>
  <c r="Z270" i="41"/>
  <c r="Y270" i="41"/>
  <c r="X270" i="41"/>
  <c r="W270" i="41"/>
  <c r="V270" i="41"/>
  <c r="U270" i="41"/>
  <c r="T270" i="41"/>
  <c r="S270" i="41"/>
  <c r="R270" i="41"/>
  <c r="Q270" i="41"/>
  <c r="P270" i="41"/>
  <c r="O270" i="41"/>
  <c r="N270" i="41"/>
  <c r="M270" i="41"/>
  <c r="L270" i="41"/>
  <c r="K270" i="41"/>
  <c r="J270" i="41"/>
  <c r="I270" i="41"/>
  <c r="AQ271" i="41"/>
  <c r="AP271" i="41"/>
  <c r="AO271" i="41"/>
  <c r="AN271" i="41"/>
  <c r="AM271" i="41"/>
  <c r="AL271" i="41"/>
  <c r="AK271" i="41"/>
  <c r="AJ271" i="41"/>
  <c r="AI271" i="41"/>
  <c r="AH271" i="41"/>
  <c r="AG271" i="41"/>
  <c r="AF271" i="41"/>
  <c r="AE271" i="41"/>
  <c r="AD271" i="41"/>
  <c r="AC271" i="41"/>
  <c r="AB271" i="41"/>
  <c r="AA271" i="41"/>
  <c r="Z271" i="41"/>
  <c r="Y271" i="41"/>
  <c r="X271" i="41"/>
  <c r="W271" i="41"/>
  <c r="V271" i="41"/>
  <c r="U271" i="41"/>
  <c r="T271" i="41"/>
  <c r="S271" i="41"/>
  <c r="R271" i="41"/>
  <c r="Q271" i="41"/>
  <c r="P271" i="41"/>
  <c r="O271" i="41"/>
  <c r="N271" i="41"/>
  <c r="M271" i="41"/>
  <c r="L271" i="41"/>
  <c r="K271" i="41"/>
  <c r="J271" i="41"/>
  <c r="I271" i="41"/>
  <c r="AQ202" i="41" l="1"/>
  <c r="AP202" i="41"/>
  <c r="AO202" i="41"/>
  <c r="AN202" i="41"/>
  <c r="AM202" i="41"/>
  <c r="AL202" i="41"/>
  <c r="AK202" i="41"/>
  <c r="AJ202" i="41"/>
  <c r="AI202" i="41"/>
  <c r="AH202" i="41"/>
  <c r="AG202" i="41"/>
  <c r="AF202" i="41"/>
  <c r="AE202" i="41"/>
  <c r="AD202" i="41"/>
  <c r="AC202" i="41"/>
  <c r="AB202" i="41"/>
  <c r="AA202" i="41"/>
  <c r="Z202" i="41"/>
  <c r="Y202" i="41"/>
  <c r="X202" i="41"/>
  <c r="W202" i="41"/>
  <c r="V202" i="41"/>
  <c r="U202" i="41"/>
  <c r="T202" i="41"/>
  <c r="S202" i="41"/>
  <c r="R202" i="41"/>
  <c r="Q202" i="41"/>
  <c r="P202" i="41"/>
  <c r="O202" i="41"/>
  <c r="N202" i="41"/>
  <c r="M202" i="41"/>
  <c r="L202" i="41"/>
  <c r="K202" i="41"/>
  <c r="J202" i="41"/>
  <c r="I202" i="41"/>
  <c r="AQ209" i="41"/>
  <c r="AP209" i="41"/>
  <c r="AO209" i="41"/>
  <c r="AN209" i="41"/>
  <c r="AM209" i="41"/>
  <c r="AL209" i="41"/>
  <c r="AK209" i="41"/>
  <c r="AJ209" i="41"/>
  <c r="AI209" i="41"/>
  <c r="AH209" i="41"/>
  <c r="AG209" i="41"/>
  <c r="AF209" i="41"/>
  <c r="AE209" i="41"/>
  <c r="AD209" i="41"/>
  <c r="AC209" i="41"/>
  <c r="AB209" i="41"/>
  <c r="AA209" i="41"/>
  <c r="Z209" i="41"/>
  <c r="Y209" i="41"/>
  <c r="X209" i="41"/>
  <c r="W209" i="41"/>
  <c r="V209" i="41"/>
  <c r="U209" i="41"/>
  <c r="T209" i="41"/>
  <c r="S209" i="41"/>
  <c r="R209" i="41"/>
  <c r="Q209" i="41"/>
  <c r="P209" i="41"/>
  <c r="O209" i="41"/>
  <c r="N209" i="41"/>
  <c r="M209" i="41"/>
  <c r="L209" i="41"/>
  <c r="K209" i="41"/>
  <c r="J209" i="41"/>
  <c r="I209" i="41"/>
  <c r="AQ201" i="41"/>
  <c r="AP201" i="41"/>
  <c r="AO201" i="41"/>
  <c r="AN201" i="41"/>
  <c r="AM201" i="41"/>
  <c r="AL201" i="41"/>
  <c r="AK201" i="41"/>
  <c r="AJ201" i="41"/>
  <c r="AI201" i="41"/>
  <c r="AH201" i="41"/>
  <c r="AG201" i="41"/>
  <c r="AF201" i="41"/>
  <c r="AE201" i="41"/>
  <c r="AD201" i="41"/>
  <c r="AC201" i="41"/>
  <c r="AB201" i="41"/>
  <c r="AA201" i="41"/>
  <c r="Z201" i="41"/>
  <c r="Y201" i="41"/>
  <c r="X201" i="41"/>
  <c r="W201" i="41"/>
  <c r="V201" i="41"/>
  <c r="U201" i="41"/>
  <c r="T201" i="41"/>
  <c r="S201" i="41"/>
  <c r="R201" i="41"/>
  <c r="Q201" i="41"/>
  <c r="P201" i="41"/>
  <c r="O201" i="41"/>
  <c r="N201" i="41"/>
  <c r="M201" i="41"/>
  <c r="L201" i="41"/>
  <c r="K201" i="41"/>
  <c r="J201" i="41"/>
  <c r="I201" i="41"/>
  <c r="AQ208" i="41"/>
  <c r="AP208" i="41"/>
  <c r="AO208" i="41"/>
  <c r="AN208" i="41"/>
  <c r="AM208" i="41"/>
  <c r="AL208" i="41"/>
  <c r="AK208" i="41"/>
  <c r="AJ208" i="41"/>
  <c r="AI208" i="41"/>
  <c r="AH208" i="41"/>
  <c r="AG208" i="41"/>
  <c r="AF208" i="41"/>
  <c r="AE208" i="41"/>
  <c r="AD208" i="41"/>
  <c r="AC208" i="41"/>
  <c r="AB208" i="41"/>
  <c r="AA208" i="41"/>
  <c r="Z208" i="41"/>
  <c r="Y208" i="41"/>
  <c r="X208" i="41"/>
  <c r="W208" i="41"/>
  <c r="V208" i="41"/>
  <c r="U208" i="41"/>
  <c r="T208" i="41"/>
  <c r="S208" i="41"/>
  <c r="R208" i="41"/>
  <c r="Q208" i="41"/>
  <c r="P208" i="41"/>
  <c r="O208" i="41"/>
  <c r="N208" i="41"/>
  <c r="M208" i="41"/>
  <c r="L208" i="41"/>
  <c r="K208" i="41"/>
  <c r="J208" i="41"/>
  <c r="I208" i="41"/>
  <c r="AQ198" i="41"/>
  <c r="AP198" i="41"/>
  <c r="AO198" i="41"/>
  <c r="AN198" i="41"/>
  <c r="AM198" i="41"/>
  <c r="AL198" i="41"/>
  <c r="AK198" i="41"/>
  <c r="AJ198" i="41"/>
  <c r="AI198" i="41"/>
  <c r="AH198" i="41"/>
  <c r="AG198" i="41"/>
  <c r="AF198" i="41"/>
  <c r="AE198" i="41"/>
  <c r="AD198" i="41"/>
  <c r="AC198" i="41"/>
  <c r="AB198" i="41"/>
  <c r="AA198" i="41"/>
  <c r="Z198" i="41"/>
  <c r="Y198" i="41"/>
  <c r="X198" i="41"/>
  <c r="W198" i="41"/>
  <c r="V198" i="41"/>
  <c r="U198" i="41"/>
  <c r="T198" i="41"/>
  <c r="S198" i="41"/>
  <c r="R198" i="41"/>
  <c r="Q198" i="41"/>
  <c r="P198" i="41"/>
  <c r="O198" i="41"/>
  <c r="N198" i="41"/>
  <c r="M198" i="41"/>
  <c r="L198" i="41"/>
  <c r="K198" i="41"/>
  <c r="J198" i="41"/>
  <c r="I198" i="41"/>
  <c r="AQ205" i="41"/>
  <c r="AP205" i="41"/>
  <c r="AO205" i="41"/>
  <c r="AN205" i="41"/>
  <c r="AM205" i="41"/>
  <c r="AL205" i="41"/>
  <c r="AK205" i="41"/>
  <c r="AJ205" i="41"/>
  <c r="AI205" i="41"/>
  <c r="AH205" i="41"/>
  <c r="AG205" i="41"/>
  <c r="AF205" i="41"/>
  <c r="AE205" i="41"/>
  <c r="AD205" i="41"/>
  <c r="AC205" i="41"/>
  <c r="AB205" i="41"/>
  <c r="AA205" i="41"/>
  <c r="Z205" i="41"/>
  <c r="Y205" i="41"/>
  <c r="X205" i="41"/>
  <c r="W205" i="41"/>
  <c r="V205" i="41"/>
  <c r="U205" i="41"/>
  <c r="T205" i="41"/>
  <c r="S205" i="41"/>
  <c r="R205" i="41"/>
  <c r="Q205" i="41"/>
  <c r="P205" i="41"/>
  <c r="O205" i="41"/>
  <c r="N205" i="41"/>
  <c r="M205" i="41"/>
  <c r="L205" i="41"/>
  <c r="K205" i="41"/>
  <c r="J205" i="41"/>
  <c r="I205" i="41"/>
  <c r="AQ204" i="41"/>
  <c r="AP204" i="41"/>
  <c r="AO204" i="41"/>
  <c r="AN204" i="41"/>
  <c r="AM204" i="41"/>
  <c r="AL204" i="41"/>
  <c r="AK204" i="41"/>
  <c r="AJ204" i="41"/>
  <c r="AI204" i="41"/>
  <c r="AH204" i="41"/>
  <c r="AG204" i="41"/>
  <c r="AF204" i="41"/>
  <c r="AE204" i="41"/>
  <c r="AD204" i="41"/>
  <c r="AC204" i="41"/>
  <c r="AB204" i="41"/>
  <c r="AA204" i="41"/>
  <c r="Z204" i="41"/>
  <c r="Y204" i="41"/>
  <c r="X204" i="41"/>
  <c r="W204" i="41"/>
  <c r="V204" i="41"/>
  <c r="U204" i="41"/>
  <c r="T204" i="41"/>
  <c r="S204" i="41"/>
  <c r="R204" i="41"/>
  <c r="Q204" i="41"/>
  <c r="P204" i="41"/>
  <c r="O204" i="41"/>
  <c r="N204" i="41"/>
  <c r="M204" i="41"/>
  <c r="L204" i="41"/>
  <c r="K204" i="41"/>
  <c r="J204" i="41"/>
  <c r="I204" i="41"/>
  <c r="AQ197" i="41"/>
  <c r="AP197" i="41"/>
  <c r="AO197" i="41"/>
  <c r="AN197" i="41"/>
  <c r="AM197" i="41"/>
  <c r="AL197" i="41"/>
  <c r="AK197" i="41"/>
  <c r="AJ197" i="41"/>
  <c r="AI197" i="41"/>
  <c r="AH197" i="41"/>
  <c r="AG197" i="41"/>
  <c r="AF197" i="41"/>
  <c r="AE197" i="41"/>
  <c r="AD197" i="41"/>
  <c r="AC197" i="41"/>
  <c r="AB197" i="41"/>
  <c r="AA197" i="41"/>
  <c r="Z197" i="41"/>
  <c r="Y197" i="41"/>
  <c r="X197" i="41"/>
  <c r="W197" i="41"/>
  <c r="V197" i="41"/>
  <c r="U197" i="41"/>
  <c r="T197" i="41"/>
  <c r="S197" i="41"/>
  <c r="R197" i="41"/>
  <c r="Q197" i="41"/>
  <c r="P197" i="41"/>
  <c r="O197" i="41"/>
  <c r="N197" i="41"/>
  <c r="M197" i="41"/>
  <c r="L197" i="41"/>
  <c r="K197" i="41"/>
  <c r="J197" i="41"/>
  <c r="I197" i="41"/>
  <c r="AF41" i="37" l="1"/>
  <c r="AF40" i="37"/>
  <c r="AF39" i="37"/>
  <c r="AF38" i="37"/>
  <c r="AF37" i="37"/>
  <c r="AF36" i="37"/>
  <c r="AF35" i="37"/>
  <c r="AF34" i="37"/>
  <c r="AF33" i="37"/>
  <c r="AF32" i="37"/>
  <c r="AF31" i="37"/>
  <c r="AF30" i="37"/>
  <c r="AF29" i="37"/>
  <c r="AF28" i="37"/>
  <c r="AF27" i="37"/>
  <c r="AF26" i="37"/>
  <c r="AF25" i="37"/>
  <c r="AF24" i="37"/>
  <c r="AF23" i="37"/>
  <c r="AF22" i="37"/>
  <c r="AF21" i="37"/>
  <c r="AF20" i="37"/>
  <c r="AF19" i="37"/>
  <c r="AF18" i="37"/>
  <c r="AF17" i="37"/>
  <c r="AF16" i="37"/>
  <c r="AF15" i="37"/>
  <c r="AF14" i="37"/>
  <c r="AF13" i="37"/>
  <c r="AF12" i="37"/>
  <c r="AF11" i="37"/>
  <c r="AF10" i="37"/>
  <c r="AF9" i="37"/>
  <c r="AF8" i="37"/>
  <c r="AF7" i="37"/>
  <c r="AF6" i="37"/>
  <c r="L41" i="37" l="1"/>
  <c r="L40" i="37"/>
  <c r="L39" i="37"/>
  <c r="L38" i="37"/>
  <c r="L37" i="37"/>
  <c r="L36" i="37"/>
  <c r="L35" i="37"/>
  <c r="L34" i="37"/>
  <c r="L33" i="37"/>
  <c r="L32" i="37"/>
  <c r="L31" i="37"/>
  <c r="L30" i="37"/>
  <c r="L29" i="37"/>
  <c r="L28" i="37"/>
  <c r="L27" i="37"/>
  <c r="L26" i="37"/>
  <c r="L25" i="37"/>
  <c r="L24" i="37"/>
  <c r="L23" i="37"/>
  <c r="L22" i="37"/>
  <c r="L21" i="37"/>
  <c r="L20" i="37"/>
  <c r="L19" i="37"/>
  <c r="L18" i="37"/>
  <c r="L17" i="37"/>
  <c r="L16" i="37"/>
  <c r="L15" i="37"/>
  <c r="L14" i="37"/>
  <c r="L13" i="37"/>
  <c r="L12" i="37"/>
  <c r="L11" i="37"/>
  <c r="L10" i="37"/>
  <c r="L9" i="37"/>
  <c r="L8" i="37"/>
  <c r="AQ104" i="41" l="1"/>
  <c r="AP104" i="41"/>
  <c r="AO104" i="41"/>
  <c r="AN104" i="41"/>
  <c r="AM104" i="41"/>
  <c r="AL104" i="41"/>
  <c r="AK104" i="41"/>
  <c r="AJ104" i="41"/>
  <c r="AI104" i="41"/>
  <c r="AH104" i="41"/>
  <c r="AG104" i="41"/>
  <c r="AF104" i="41"/>
  <c r="AE104" i="41"/>
  <c r="AD104" i="41"/>
  <c r="AC104" i="41"/>
  <c r="AB104" i="41"/>
  <c r="AA104" i="41"/>
  <c r="Z104" i="41"/>
  <c r="Y104" i="41"/>
  <c r="X104" i="41"/>
  <c r="W104" i="41"/>
  <c r="V104" i="41"/>
  <c r="U104" i="41"/>
  <c r="T104" i="41"/>
  <c r="S104" i="41"/>
  <c r="R104" i="41"/>
  <c r="Q104" i="41"/>
  <c r="P104" i="41"/>
  <c r="O104" i="41"/>
  <c r="N104" i="41"/>
  <c r="M104" i="41"/>
  <c r="L104" i="41"/>
  <c r="K104" i="41"/>
  <c r="J104" i="41"/>
  <c r="I104" i="41"/>
  <c r="AQ194" i="41" l="1"/>
  <c r="AP194" i="41"/>
  <c r="AO194" i="41"/>
  <c r="AN194" i="41"/>
  <c r="AM194" i="41"/>
  <c r="AL194" i="41"/>
  <c r="AK194" i="41"/>
  <c r="AJ194" i="41"/>
  <c r="AI194" i="41"/>
  <c r="AH194" i="41"/>
  <c r="AG194" i="41"/>
  <c r="AF194" i="41"/>
  <c r="AE194" i="41"/>
  <c r="AD194" i="41"/>
  <c r="AC194" i="41"/>
  <c r="AB194" i="41"/>
  <c r="AA194" i="41"/>
  <c r="Z194" i="41"/>
  <c r="Y194" i="41"/>
  <c r="X194" i="41"/>
  <c r="W194" i="41"/>
  <c r="V194" i="41"/>
  <c r="U194" i="41"/>
  <c r="T194" i="41"/>
  <c r="S194" i="41"/>
  <c r="R194" i="41"/>
  <c r="Q194" i="41"/>
  <c r="P194" i="41"/>
  <c r="O194" i="41"/>
  <c r="N194" i="41"/>
  <c r="M194" i="41"/>
  <c r="L194" i="41"/>
  <c r="K194" i="41"/>
  <c r="J194" i="41"/>
  <c r="I194" i="41"/>
  <c r="AQ189" i="41" l="1"/>
  <c r="AP189" i="41"/>
  <c r="AO189" i="41"/>
  <c r="AN189" i="41"/>
  <c r="AM189" i="41"/>
  <c r="AL189" i="41"/>
  <c r="AK189" i="41"/>
  <c r="AJ189" i="41"/>
  <c r="AI189" i="41"/>
  <c r="AH189" i="41"/>
  <c r="AG189" i="41"/>
  <c r="AF189" i="41"/>
  <c r="AE189" i="41"/>
  <c r="AD189" i="41"/>
  <c r="AC189" i="41"/>
  <c r="AB189" i="41"/>
  <c r="AA189" i="41"/>
  <c r="Z189" i="41"/>
  <c r="Y189" i="41"/>
  <c r="X189" i="41"/>
  <c r="W189" i="41"/>
  <c r="V189" i="41"/>
  <c r="U189" i="41"/>
  <c r="T189" i="41"/>
  <c r="S189" i="41"/>
  <c r="R189" i="41"/>
  <c r="Q189" i="41"/>
  <c r="P189" i="41"/>
  <c r="O189" i="41"/>
  <c r="N189" i="41"/>
  <c r="M189" i="41"/>
  <c r="L189" i="41"/>
  <c r="K189" i="41"/>
  <c r="J189" i="41"/>
  <c r="I189" i="41"/>
  <c r="AQ180" i="41"/>
  <c r="AP180" i="41"/>
  <c r="AO180" i="41"/>
  <c r="AN180" i="41"/>
  <c r="AM180" i="41"/>
  <c r="AL180" i="41"/>
  <c r="AK180" i="41"/>
  <c r="AJ180" i="41"/>
  <c r="AI180" i="41"/>
  <c r="AH180" i="41"/>
  <c r="AG180" i="41"/>
  <c r="AF180" i="41"/>
  <c r="AE180" i="41"/>
  <c r="AD180" i="41"/>
  <c r="AC180" i="41"/>
  <c r="AB180" i="41"/>
  <c r="AA180" i="41"/>
  <c r="Z180" i="41"/>
  <c r="Y180" i="41"/>
  <c r="X180" i="41"/>
  <c r="W180" i="41"/>
  <c r="V180" i="41"/>
  <c r="U180" i="41"/>
  <c r="T180" i="41"/>
  <c r="S180" i="41"/>
  <c r="R180" i="41"/>
  <c r="Q180" i="41"/>
  <c r="P180" i="41"/>
  <c r="O180" i="41"/>
  <c r="N180" i="41"/>
  <c r="M180" i="41"/>
  <c r="L180" i="41"/>
  <c r="K180" i="41"/>
  <c r="J180" i="41"/>
  <c r="I180" i="41"/>
  <c r="AC41" i="42"/>
  <c r="AC40" i="42"/>
  <c r="AC39" i="42"/>
  <c r="AC38" i="42"/>
  <c r="AC37" i="42"/>
  <c r="AC36" i="42"/>
  <c r="AC35" i="42"/>
  <c r="AK546" i="41" s="1"/>
  <c r="AC34" i="42"/>
  <c r="AC33" i="42"/>
  <c r="AC32" i="42"/>
  <c r="AC31" i="42"/>
  <c r="AC30" i="42"/>
  <c r="AC29" i="42"/>
  <c r="AE546" i="41" s="1"/>
  <c r="AC28" i="42"/>
  <c r="AC27" i="42"/>
  <c r="AC546" i="41" s="1"/>
  <c r="AC26" i="42"/>
  <c r="AC25" i="42"/>
  <c r="AC24" i="42"/>
  <c r="AC23" i="42"/>
  <c r="AC22" i="42"/>
  <c r="AC21" i="42"/>
  <c r="W546" i="41" s="1"/>
  <c r="AC20" i="42"/>
  <c r="AC19" i="42"/>
  <c r="U546" i="41" s="1"/>
  <c r="AC18" i="42"/>
  <c r="AC17" i="42"/>
  <c r="S546" i="41" s="1"/>
  <c r="AC16" i="42"/>
  <c r="AC15" i="42"/>
  <c r="AC14" i="42"/>
  <c r="AC13" i="42"/>
  <c r="O546" i="41" s="1"/>
  <c r="AC12" i="42"/>
  <c r="AC11" i="42"/>
  <c r="M546" i="41" s="1"/>
  <c r="AC10" i="42"/>
  <c r="L546" i="41" s="1"/>
  <c r="AC9" i="42"/>
  <c r="K546" i="41" s="1"/>
  <c r="AC8" i="42"/>
  <c r="J546" i="41" s="1"/>
  <c r="AC7" i="42"/>
  <c r="I546" i="41" s="1"/>
  <c r="AQ546" i="41"/>
  <c r="AP546" i="41"/>
  <c r="AO546" i="41"/>
  <c r="AN546" i="41"/>
  <c r="AM546" i="41"/>
  <c r="AL546" i="41"/>
  <c r="AJ546" i="41"/>
  <c r="AI546" i="41"/>
  <c r="AH546" i="41"/>
  <c r="AG546" i="41"/>
  <c r="AF546" i="41"/>
  <c r="AD546" i="41"/>
  <c r="AB546" i="41"/>
  <c r="AA546" i="41"/>
  <c r="Z546" i="41"/>
  <c r="Y546" i="41"/>
  <c r="X546" i="41"/>
  <c r="V546" i="41"/>
  <c r="T546" i="41"/>
  <c r="R546" i="41"/>
  <c r="Q546" i="41"/>
  <c r="P546" i="41"/>
  <c r="N546" i="41"/>
  <c r="AQ545" i="41"/>
  <c r="AP545" i="41"/>
  <c r="AO545" i="41"/>
  <c r="AN545" i="41"/>
  <c r="AM545" i="41"/>
  <c r="AL545" i="41"/>
  <c r="AK545" i="41"/>
  <c r="AJ545" i="41"/>
  <c r="AI545" i="41"/>
  <c r="AH545" i="41"/>
  <c r="AG545" i="41"/>
  <c r="AF545" i="41"/>
  <c r="AE545" i="41"/>
  <c r="AD545" i="41"/>
  <c r="AC545" i="41"/>
  <c r="AB545" i="41"/>
  <c r="AA545" i="41"/>
  <c r="Z545" i="41"/>
  <c r="Y545" i="41"/>
  <c r="X545" i="41"/>
  <c r="W545" i="41"/>
  <c r="V545" i="41"/>
  <c r="U545" i="41"/>
  <c r="T545" i="41"/>
  <c r="S545" i="41"/>
  <c r="R545" i="41"/>
  <c r="Q545" i="41"/>
  <c r="P545" i="41"/>
  <c r="O545" i="41"/>
  <c r="N545" i="41"/>
  <c r="M545" i="41"/>
  <c r="L545" i="41"/>
  <c r="K545" i="41"/>
  <c r="J545" i="41"/>
  <c r="I545" i="41"/>
  <c r="AQ543" i="41"/>
  <c r="AP543" i="41"/>
  <c r="AO543" i="41"/>
  <c r="AN543" i="41"/>
  <c r="AM543" i="41"/>
  <c r="AL543" i="41"/>
  <c r="AK543" i="41"/>
  <c r="AJ543" i="41"/>
  <c r="AI543" i="41"/>
  <c r="AH543" i="41"/>
  <c r="AG543" i="41"/>
  <c r="AF543" i="41"/>
  <c r="AE543" i="41"/>
  <c r="AD543" i="41"/>
  <c r="AC543" i="41"/>
  <c r="AB543" i="41"/>
  <c r="AA543" i="41"/>
  <c r="Z543" i="41"/>
  <c r="Y543" i="41"/>
  <c r="X543" i="41"/>
  <c r="W543" i="41"/>
  <c r="V543" i="41"/>
  <c r="U543" i="41"/>
  <c r="T543" i="41"/>
  <c r="S543" i="41"/>
  <c r="R543" i="41"/>
  <c r="Q543" i="41"/>
  <c r="P543" i="41"/>
  <c r="O543" i="41"/>
  <c r="N543" i="41"/>
  <c r="M543" i="41"/>
  <c r="L543" i="41"/>
  <c r="K543" i="41"/>
  <c r="J543" i="41"/>
  <c r="I543" i="41"/>
  <c r="AQ544" i="41"/>
  <c r="AP544" i="41"/>
  <c r="AO544" i="41"/>
  <c r="AN544" i="41"/>
  <c r="AM544" i="41"/>
  <c r="AL544" i="41"/>
  <c r="AK544" i="41"/>
  <c r="AJ544" i="41"/>
  <c r="AI544" i="41"/>
  <c r="AH544" i="41"/>
  <c r="AG544" i="41"/>
  <c r="AF544" i="41"/>
  <c r="AE544" i="41"/>
  <c r="AD544" i="41"/>
  <c r="AC544" i="41"/>
  <c r="AB544" i="41"/>
  <c r="AA544" i="41"/>
  <c r="Z544" i="41"/>
  <c r="Y544" i="41"/>
  <c r="X544" i="41"/>
  <c r="W544" i="41"/>
  <c r="V544" i="41"/>
  <c r="U544" i="41"/>
  <c r="T544" i="41"/>
  <c r="S544" i="41"/>
  <c r="R544" i="41"/>
  <c r="Q544" i="41"/>
  <c r="P544" i="41"/>
  <c r="O544" i="41"/>
  <c r="N544" i="41"/>
  <c r="M544" i="41"/>
  <c r="I544" i="41"/>
  <c r="AA41" i="42"/>
  <c r="AA40" i="42"/>
  <c r="AA39" i="42"/>
  <c r="AA38" i="42"/>
  <c r="AA37" i="42"/>
  <c r="AA36" i="42"/>
  <c r="AA35" i="42"/>
  <c r="AA34" i="42"/>
  <c r="AA33" i="42"/>
  <c r="AA32" i="42"/>
  <c r="AA31" i="42"/>
  <c r="AA30" i="42"/>
  <c r="AA29" i="42"/>
  <c r="AA28" i="42"/>
  <c r="AA27" i="42"/>
  <c r="AA26" i="42"/>
  <c r="AA25" i="42"/>
  <c r="AA24" i="42"/>
  <c r="AA23" i="42"/>
  <c r="AA22" i="42"/>
  <c r="AA21" i="42"/>
  <c r="AA20" i="42"/>
  <c r="AA19" i="42"/>
  <c r="AA18" i="42"/>
  <c r="AA17" i="42"/>
  <c r="AA16" i="42"/>
  <c r="AA15" i="42"/>
  <c r="AA14" i="42"/>
  <c r="AA13" i="42"/>
  <c r="AA12" i="42"/>
  <c r="AA11" i="42"/>
  <c r="AA10" i="42"/>
  <c r="L544" i="41" s="1"/>
  <c r="AA9" i="42"/>
  <c r="K544" i="41" s="1"/>
  <c r="AA8" i="42"/>
  <c r="J544" i="41" s="1"/>
  <c r="AA7" i="42"/>
  <c r="AQ178" i="41"/>
  <c r="AP178" i="41"/>
  <c r="AO178" i="41"/>
  <c r="AN178" i="41"/>
  <c r="AM178" i="41"/>
  <c r="AL178" i="41"/>
  <c r="AK178" i="41"/>
  <c r="AJ178" i="41"/>
  <c r="AI178" i="41"/>
  <c r="AH178" i="41"/>
  <c r="AG178" i="41"/>
  <c r="AF178" i="41"/>
  <c r="AE178" i="41"/>
  <c r="AD178" i="41"/>
  <c r="AC178" i="41"/>
  <c r="AB178" i="41"/>
  <c r="AA178" i="41"/>
  <c r="Z178" i="41"/>
  <c r="Y178" i="41"/>
  <c r="X178" i="41"/>
  <c r="W178" i="41"/>
  <c r="V178" i="41"/>
  <c r="U178" i="41"/>
  <c r="T178" i="41"/>
  <c r="S178" i="41"/>
  <c r="R178" i="41"/>
  <c r="Q178" i="41"/>
  <c r="P178" i="41"/>
  <c r="O178" i="41"/>
  <c r="N178" i="41"/>
  <c r="M178" i="41"/>
  <c r="L178" i="41"/>
  <c r="K178" i="41"/>
  <c r="J178" i="41"/>
  <c r="I178" i="41"/>
  <c r="AQ173" i="41"/>
  <c r="AP173" i="41"/>
  <c r="AO173" i="41"/>
  <c r="AN173" i="41"/>
  <c r="AM173" i="41"/>
  <c r="AL173" i="41"/>
  <c r="AK173" i="41"/>
  <c r="AJ173" i="41"/>
  <c r="AI173" i="41"/>
  <c r="AH173" i="41"/>
  <c r="AG173" i="41"/>
  <c r="AF173" i="41"/>
  <c r="AE173" i="41"/>
  <c r="AD173" i="41"/>
  <c r="AC173" i="41"/>
  <c r="AB173" i="41"/>
  <c r="AA173" i="41"/>
  <c r="Z173" i="41"/>
  <c r="Y173" i="41"/>
  <c r="X173" i="41"/>
  <c r="W173" i="41"/>
  <c r="V173" i="41"/>
  <c r="U173" i="41"/>
  <c r="T173" i="41"/>
  <c r="S173" i="41"/>
  <c r="R173" i="41"/>
  <c r="Q173" i="41"/>
  <c r="P173" i="41"/>
  <c r="O173" i="41"/>
  <c r="N173" i="41"/>
  <c r="M173" i="41"/>
  <c r="L173" i="41"/>
  <c r="K173" i="41"/>
  <c r="J173" i="41"/>
  <c r="I173" i="41"/>
  <c r="Y41" i="42" l="1"/>
  <c r="Y40" i="42"/>
  <c r="Y39" i="42"/>
  <c r="Y38" i="42"/>
  <c r="Y37" i="42"/>
  <c r="Y36" i="42"/>
  <c r="Y35" i="42"/>
  <c r="Y34" i="42"/>
  <c r="Y33" i="42"/>
  <c r="Y32" i="42"/>
  <c r="Y31" i="42"/>
  <c r="Y30" i="42"/>
  <c r="Y29" i="42"/>
  <c r="Y28" i="42"/>
  <c r="Y27" i="42"/>
  <c r="Y26" i="42"/>
  <c r="Y25" i="42"/>
  <c r="Y24" i="42"/>
  <c r="Y23" i="42"/>
  <c r="Y22" i="42"/>
  <c r="Y21" i="42"/>
  <c r="Y20" i="42"/>
  <c r="Y19" i="42"/>
  <c r="Y18" i="42"/>
  <c r="Y17" i="42"/>
  <c r="Y16" i="42"/>
  <c r="Y15" i="42"/>
  <c r="Y14" i="42"/>
  <c r="Y13" i="42"/>
  <c r="Y12" i="42"/>
  <c r="Y11" i="42"/>
  <c r="Y10" i="42"/>
  <c r="Y9" i="42"/>
  <c r="Y8" i="42"/>
  <c r="Y7" i="42"/>
  <c r="Y6" i="42"/>
  <c r="X41" i="42"/>
  <c r="X40" i="42"/>
  <c r="X39" i="42"/>
  <c r="X38" i="42"/>
  <c r="X37" i="42"/>
  <c r="X36" i="42"/>
  <c r="X35" i="42"/>
  <c r="X34" i="42"/>
  <c r="X33" i="42"/>
  <c r="X32" i="42"/>
  <c r="X31" i="42"/>
  <c r="X30" i="42"/>
  <c r="X29" i="42"/>
  <c r="X28" i="42"/>
  <c r="X27" i="42"/>
  <c r="X26" i="42"/>
  <c r="X25" i="42"/>
  <c r="X24" i="42"/>
  <c r="X23" i="42"/>
  <c r="X22" i="42"/>
  <c r="X21" i="42"/>
  <c r="X20" i="42"/>
  <c r="X19" i="42"/>
  <c r="X18" i="42"/>
  <c r="X17" i="42"/>
  <c r="X16" i="42"/>
  <c r="X15" i="42"/>
  <c r="X14" i="42"/>
  <c r="X13" i="42"/>
  <c r="X12" i="42"/>
  <c r="X11" i="42"/>
  <c r="X10" i="42"/>
  <c r="X9" i="42"/>
  <c r="X8" i="42"/>
  <c r="X7" i="42"/>
  <c r="X6" i="42"/>
  <c r="AQ804" i="41" l="1"/>
  <c r="AP804" i="41"/>
  <c r="AO804" i="41"/>
  <c r="AN804" i="41"/>
  <c r="AM804" i="41"/>
  <c r="AL804" i="41"/>
  <c r="AK804" i="41"/>
  <c r="AJ804" i="41"/>
  <c r="AI804" i="41"/>
  <c r="AH804" i="41"/>
  <c r="AG804" i="41"/>
  <c r="AF804" i="41"/>
  <c r="AE804" i="41"/>
  <c r="AD804" i="41"/>
  <c r="AC804" i="41"/>
  <c r="AB804" i="41"/>
  <c r="AA804" i="41"/>
  <c r="Z804" i="41"/>
  <c r="Y804" i="41"/>
  <c r="X804" i="41"/>
  <c r="W804" i="41"/>
  <c r="V804" i="41"/>
  <c r="U804" i="41"/>
  <c r="T804" i="41"/>
  <c r="S804" i="41"/>
  <c r="R804" i="41"/>
  <c r="Q804" i="41"/>
  <c r="P804" i="41"/>
  <c r="O804" i="41"/>
  <c r="N804" i="41"/>
  <c r="M804" i="41"/>
  <c r="L804" i="41"/>
  <c r="K804" i="41"/>
  <c r="J804" i="41"/>
  <c r="I804" i="41"/>
  <c r="AQ786" i="41"/>
  <c r="AP786" i="41"/>
  <c r="AO786" i="41"/>
  <c r="AN786" i="41"/>
  <c r="AM786" i="41"/>
  <c r="AL786" i="41"/>
  <c r="AK786" i="41"/>
  <c r="AJ786" i="41"/>
  <c r="AI786" i="41"/>
  <c r="AH786" i="41"/>
  <c r="AG786" i="41"/>
  <c r="AF786" i="41"/>
  <c r="AE786" i="41"/>
  <c r="AD786" i="41"/>
  <c r="AC786" i="41"/>
  <c r="AB786" i="41"/>
  <c r="AA786" i="41"/>
  <c r="Z786" i="41"/>
  <c r="Y786" i="41"/>
  <c r="X786" i="41"/>
  <c r="W786" i="41"/>
  <c r="V786" i="41"/>
  <c r="U786" i="41"/>
  <c r="T786" i="41"/>
  <c r="S786" i="41"/>
  <c r="R786" i="41"/>
  <c r="Q786" i="41"/>
  <c r="P786" i="41"/>
  <c r="O786" i="41"/>
  <c r="N786" i="41"/>
  <c r="M786" i="41"/>
  <c r="L786" i="41"/>
  <c r="K786" i="41"/>
  <c r="J786" i="41"/>
  <c r="I786" i="41"/>
  <c r="AB41" i="33"/>
  <c r="AB40" i="33"/>
  <c r="AB39" i="33"/>
  <c r="AB38" i="33"/>
  <c r="AB37" i="33"/>
  <c r="AB36" i="33"/>
  <c r="AB35" i="33"/>
  <c r="AB34" i="33"/>
  <c r="AB33" i="33"/>
  <c r="AB32" i="33"/>
  <c r="AB31" i="33"/>
  <c r="AB30" i="33"/>
  <c r="AB29" i="33"/>
  <c r="AB28" i="33"/>
  <c r="AB27" i="33"/>
  <c r="AB26" i="33"/>
  <c r="AB25" i="33"/>
  <c r="AB24" i="33"/>
  <c r="AB23" i="33"/>
  <c r="AB22" i="33"/>
  <c r="AB21" i="33"/>
  <c r="AB20" i="33"/>
  <c r="AB19" i="33"/>
  <c r="AB18" i="33"/>
  <c r="AB17" i="33"/>
  <c r="AB16" i="33"/>
  <c r="AB15" i="33"/>
  <c r="AB14" i="33"/>
  <c r="AB13" i="33"/>
  <c r="AB12" i="33"/>
  <c r="AB11" i="33"/>
  <c r="AB10" i="33"/>
  <c r="AB9" i="33"/>
  <c r="AB8" i="33"/>
  <c r="AB7" i="33"/>
  <c r="AQ573" i="41"/>
  <c r="AP573" i="41"/>
  <c r="AO573" i="41"/>
  <c r="AN573" i="41"/>
  <c r="AM573" i="41"/>
  <c r="AL573" i="41"/>
  <c r="AK573" i="41"/>
  <c r="AJ573" i="41"/>
  <c r="AI573" i="41"/>
  <c r="AH573" i="41"/>
  <c r="AG573" i="41"/>
  <c r="AF573" i="41"/>
  <c r="AE573" i="41"/>
  <c r="AD573" i="41"/>
  <c r="AC573" i="41"/>
  <c r="AB573" i="41"/>
  <c r="AA573" i="41"/>
  <c r="Z573" i="41"/>
  <c r="Y573" i="41"/>
  <c r="X573" i="41"/>
  <c r="W573" i="41"/>
  <c r="V573" i="41"/>
  <c r="U573" i="41"/>
  <c r="T573" i="41"/>
  <c r="S573" i="41"/>
  <c r="R573" i="41"/>
  <c r="Q573" i="41"/>
  <c r="P573" i="41"/>
  <c r="O573" i="41"/>
  <c r="N573" i="41"/>
  <c r="M573" i="41"/>
  <c r="L573" i="41"/>
  <c r="K573" i="41"/>
  <c r="J573" i="41"/>
  <c r="I573" i="41"/>
  <c r="AQ572" i="41"/>
  <c r="AP572" i="41"/>
  <c r="AO572" i="41"/>
  <c r="AN572" i="41"/>
  <c r="AM572" i="41"/>
  <c r="AL572" i="41"/>
  <c r="AK572" i="41"/>
  <c r="AJ572" i="41"/>
  <c r="AI572" i="41"/>
  <c r="AH572" i="41"/>
  <c r="AG572" i="41"/>
  <c r="AF572" i="41"/>
  <c r="AE572" i="41"/>
  <c r="AD572" i="41"/>
  <c r="AC572" i="41"/>
  <c r="AB572" i="41"/>
  <c r="AA572" i="41"/>
  <c r="Z572" i="41"/>
  <c r="Y572" i="41"/>
  <c r="X572" i="41"/>
  <c r="W572" i="41"/>
  <c r="V572" i="41"/>
  <c r="U572" i="41"/>
  <c r="T572" i="41"/>
  <c r="S572" i="41"/>
  <c r="R572" i="41"/>
  <c r="Q572" i="41"/>
  <c r="P572" i="41"/>
  <c r="O572" i="41"/>
  <c r="N572" i="41"/>
  <c r="M572" i="41"/>
  <c r="L572" i="41"/>
  <c r="K572" i="41"/>
  <c r="J572" i="41"/>
  <c r="I572" i="41"/>
  <c r="AQ570" i="41"/>
  <c r="AP570" i="41"/>
  <c r="AO570" i="41"/>
  <c r="AN570" i="41"/>
  <c r="AM570" i="41"/>
  <c r="AL570" i="41"/>
  <c r="AK570" i="41"/>
  <c r="AJ570" i="41"/>
  <c r="AI570" i="41"/>
  <c r="AH570" i="41"/>
  <c r="AG570" i="41"/>
  <c r="AF570" i="41"/>
  <c r="AE570" i="41"/>
  <c r="AD570" i="41"/>
  <c r="AC570" i="41"/>
  <c r="AB570" i="41"/>
  <c r="AA570" i="41"/>
  <c r="Z570" i="41"/>
  <c r="Y570" i="41"/>
  <c r="X570" i="41"/>
  <c r="W570" i="41"/>
  <c r="V570" i="41"/>
  <c r="U570" i="41"/>
  <c r="T570" i="41"/>
  <c r="S570" i="41"/>
  <c r="R570" i="41"/>
  <c r="Q570" i="41"/>
  <c r="P570" i="41"/>
  <c r="O570" i="41"/>
  <c r="N570" i="41"/>
  <c r="M570" i="41"/>
  <c r="L570" i="41"/>
  <c r="K570" i="41"/>
  <c r="J570" i="41"/>
  <c r="I570" i="41"/>
  <c r="AQ569" i="41"/>
  <c r="AP569" i="41"/>
  <c r="AO569" i="41"/>
  <c r="AN569" i="41"/>
  <c r="AM569" i="41"/>
  <c r="AL569" i="41"/>
  <c r="AK569" i="41"/>
  <c r="AJ569" i="41"/>
  <c r="AI569" i="41"/>
  <c r="AH569" i="41"/>
  <c r="AG569" i="41"/>
  <c r="AF569" i="41"/>
  <c r="AE569" i="41"/>
  <c r="AD569" i="41"/>
  <c r="AC569" i="41"/>
  <c r="AB569" i="41"/>
  <c r="AA569" i="41"/>
  <c r="Z569" i="41"/>
  <c r="Y569" i="41"/>
  <c r="X569" i="41"/>
  <c r="W569" i="41"/>
  <c r="V569" i="41"/>
  <c r="U569" i="41"/>
  <c r="T569" i="41"/>
  <c r="S569" i="41"/>
  <c r="R569" i="41"/>
  <c r="Q569" i="41"/>
  <c r="P569" i="41"/>
  <c r="O569" i="41"/>
  <c r="N569" i="41"/>
  <c r="M569" i="41"/>
  <c r="L569" i="41"/>
  <c r="K569" i="41"/>
  <c r="J569" i="41"/>
  <c r="I569" i="41"/>
  <c r="AQ571" i="41"/>
  <c r="AP571" i="41"/>
  <c r="AO571" i="41"/>
  <c r="AN571" i="41"/>
  <c r="AM571" i="41"/>
  <c r="AL571" i="41"/>
  <c r="AK571" i="41"/>
  <c r="AJ571" i="41"/>
  <c r="AI571" i="41"/>
  <c r="AH571" i="41"/>
  <c r="AG571" i="41"/>
  <c r="AF571" i="41"/>
  <c r="AE571" i="41"/>
  <c r="AD571" i="41"/>
  <c r="AC571" i="41"/>
  <c r="AB571" i="41"/>
  <c r="AA571" i="41"/>
  <c r="Z571" i="41"/>
  <c r="Y571" i="41"/>
  <c r="X571" i="41"/>
  <c r="W571" i="41"/>
  <c r="V571" i="41"/>
  <c r="U571" i="41"/>
  <c r="T571" i="41"/>
  <c r="S571" i="41"/>
  <c r="R571" i="41"/>
  <c r="Q571" i="41"/>
  <c r="P571" i="41"/>
  <c r="O571" i="41"/>
  <c r="N571" i="41"/>
  <c r="M571" i="41"/>
  <c r="L571" i="41"/>
  <c r="K571" i="41"/>
  <c r="J571" i="41"/>
  <c r="I571" i="41"/>
  <c r="AQ540" i="41"/>
  <c r="AP540" i="41"/>
  <c r="AO540" i="41"/>
  <c r="AN540" i="41"/>
  <c r="AM540" i="41"/>
  <c r="AL540" i="41"/>
  <c r="AK540" i="41"/>
  <c r="AJ540" i="41"/>
  <c r="AI540" i="41"/>
  <c r="AH540" i="41"/>
  <c r="AG540" i="41"/>
  <c r="AF540" i="41"/>
  <c r="AE540" i="41"/>
  <c r="AD540" i="41"/>
  <c r="AC540" i="41"/>
  <c r="AB540" i="41"/>
  <c r="AA540" i="41"/>
  <c r="Z540" i="41"/>
  <c r="Y540" i="41"/>
  <c r="X540" i="41"/>
  <c r="W540" i="41"/>
  <c r="V540" i="41"/>
  <c r="U540" i="41"/>
  <c r="T540" i="41"/>
  <c r="S540" i="41"/>
  <c r="R540" i="41"/>
  <c r="Q540" i="41"/>
  <c r="P540" i="41"/>
  <c r="O540" i="41"/>
  <c r="N540" i="41"/>
  <c r="M540" i="41"/>
  <c r="L540" i="41"/>
  <c r="K540" i="41"/>
  <c r="J540" i="41"/>
  <c r="I540" i="41"/>
  <c r="AQ539" i="41"/>
  <c r="AP539" i="41"/>
  <c r="AO539" i="41"/>
  <c r="AN539" i="41"/>
  <c r="AM539" i="41"/>
  <c r="AL539" i="41"/>
  <c r="AK539" i="41"/>
  <c r="AJ539" i="41"/>
  <c r="AI539" i="41"/>
  <c r="AH539" i="41"/>
  <c r="AG539" i="41"/>
  <c r="AF539" i="41"/>
  <c r="AE539" i="41"/>
  <c r="AD539" i="41"/>
  <c r="AC539" i="41"/>
  <c r="AB539" i="41"/>
  <c r="AA539" i="41"/>
  <c r="Z539" i="41"/>
  <c r="Y539" i="41"/>
  <c r="X539" i="41"/>
  <c r="W539" i="41"/>
  <c r="V539" i="41"/>
  <c r="U539" i="41"/>
  <c r="T539" i="41"/>
  <c r="S539" i="41"/>
  <c r="R539" i="41"/>
  <c r="Q539" i="41"/>
  <c r="P539" i="41"/>
  <c r="O539" i="41"/>
  <c r="N539" i="41"/>
  <c r="M539" i="41"/>
  <c r="L539" i="41"/>
  <c r="K539" i="41"/>
  <c r="J539" i="41"/>
  <c r="I539" i="41"/>
  <c r="AQ529" i="41"/>
  <c r="AP529" i="41"/>
  <c r="AO529" i="41"/>
  <c r="AN529" i="41"/>
  <c r="AM529" i="41"/>
  <c r="AL529" i="41"/>
  <c r="AK529" i="41"/>
  <c r="AJ529" i="41"/>
  <c r="AI529" i="41"/>
  <c r="AH529" i="41"/>
  <c r="AG529" i="41"/>
  <c r="AF529" i="41"/>
  <c r="AE529" i="41"/>
  <c r="AD529" i="41"/>
  <c r="AC529" i="41"/>
  <c r="AB529" i="41"/>
  <c r="AA529" i="41"/>
  <c r="Z529" i="41"/>
  <c r="Y529" i="41"/>
  <c r="X529" i="41"/>
  <c r="W529" i="41"/>
  <c r="V529" i="41"/>
  <c r="U529" i="41"/>
  <c r="T529" i="41"/>
  <c r="S529" i="41"/>
  <c r="R529" i="41"/>
  <c r="Q529" i="41"/>
  <c r="P529" i="41"/>
  <c r="O529" i="41"/>
  <c r="N529" i="41"/>
  <c r="M529" i="41"/>
  <c r="L529" i="41"/>
  <c r="K529" i="41"/>
  <c r="J529" i="41"/>
  <c r="I529" i="41"/>
  <c r="AQ528" i="41"/>
  <c r="AP528" i="41"/>
  <c r="AO528" i="41"/>
  <c r="AN528" i="41"/>
  <c r="AM528" i="41"/>
  <c r="AL528" i="41"/>
  <c r="AK528" i="41"/>
  <c r="AJ528" i="41"/>
  <c r="AI528" i="41"/>
  <c r="AH528" i="41"/>
  <c r="AG528" i="41"/>
  <c r="AF528" i="41"/>
  <c r="AE528" i="41"/>
  <c r="AD528" i="41"/>
  <c r="AC528" i="41"/>
  <c r="AB528" i="41"/>
  <c r="AA528" i="41"/>
  <c r="Z528" i="41"/>
  <c r="Y528" i="41"/>
  <c r="X528" i="41"/>
  <c r="W528" i="41"/>
  <c r="V528" i="41"/>
  <c r="U528" i="41"/>
  <c r="T528" i="41"/>
  <c r="S528" i="41"/>
  <c r="R528" i="41"/>
  <c r="Q528" i="41"/>
  <c r="P528" i="41"/>
  <c r="O528" i="41"/>
  <c r="N528" i="41"/>
  <c r="M528" i="41"/>
  <c r="L528" i="41"/>
  <c r="K528" i="41"/>
  <c r="J528" i="41"/>
  <c r="I528" i="41"/>
  <c r="AQ527" i="41"/>
  <c r="AP527" i="41"/>
  <c r="AO527" i="41"/>
  <c r="AN527" i="41"/>
  <c r="AM527" i="41"/>
  <c r="AL527" i="41"/>
  <c r="AK527" i="41"/>
  <c r="AJ527" i="41"/>
  <c r="AI527" i="41"/>
  <c r="AH527" i="41"/>
  <c r="AG527" i="41"/>
  <c r="AF527" i="41"/>
  <c r="AE527" i="41"/>
  <c r="AD527" i="41"/>
  <c r="AC527" i="41"/>
  <c r="AB527" i="41"/>
  <c r="AA527" i="41"/>
  <c r="Z527" i="41"/>
  <c r="Y527" i="41"/>
  <c r="X527" i="41"/>
  <c r="W527" i="41"/>
  <c r="V527" i="41"/>
  <c r="U527" i="41"/>
  <c r="T527" i="41"/>
  <c r="S527" i="41"/>
  <c r="R527" i="41"/>
  <c r="Q527" i="41"/>
  <c r="P527" i="41"/>
  <c r="O527" i="41"/>
  <c r="N527" i="41"/>
  <c r="M527" i="41"/>
  <c r="L527" i="41"/>
  <c r="K527" i="41"/>
  <c r="J527" i="41"/>
  <c r="I527" i="41"/>
  <c r="AQ526" i="41"/>
  <c r="AP526" i="41"/>
  <c r="AO526" i="41"/>
  <c r="AN526" i="41"/>
  <c r="AM526" i="41"/>
  <c r="AL526" i="41"/>
  <c r="AK526" i="41"/>
  <c r="AJ526" i="41"/>
  <c r="AI526" i="41"/>
  <c r="AH526" i="41"/>
  <c r="AG526" i="41"/>
  <c r="AF526" i="41"/>
  <c r="AE526" i="41"/>
  <c r="AD526" i="41"/>
  <c r="AC526" i="41"/>
  <c r="AB526" i="41"/>
  <c r="AA526" i="41"/>
  <c r="Z526" i="41"/>
  <c r="Y526" i="41"/>
  <c r="X526" i="41"/>
  <c r="W526" i="41"/>
  <c r="V526" i="41"/>
  <c r="U526" i="41"/>
  <c r="T526" i="41"/>
  <c r="S526" i="41"/>
  <c r="R526" i="41"/>
  <c r="Q526" i="41"/>
  <c r="P526" i="41"/>
  <c r="O526" i="41"/>
  <c r="N526" i="41"/>
  <c r="M526" i="41"/>
  <c r="L526" i="41"/>
  <c r="K526" i="41"/>
  <c r="J526" i="41"/>
  <c r="I526" i="41"/>
  <c r="AQ525" i="41"/>
  <c r="AP525" i="41"/>
  <c r="AO525" i="41"/>
  <c r="AN525" i="41"/>
  <c r="AM525" i="41"/>
  <c r="AL525" i="41"/>
  <c r="AK525" i="41"/>
  <c r="AJ525" i="41"/>
  <c r="AI525" i="41"/>
  <c r="AH525" i="41"/>
  <c r="AG525" i="41"/>
  <c r="AF525" i="41"/>
  <c r="AE525" i="41"/>
  <c r="AD525" i="41"/>
  <c r="AC525" i="41"/>
  <c r="AB525" i="41"/>
  <c r="AA525" i="41"/>
  <c r="Z525" i="41"/>
  <c r="Y525" i="41"/>
  <c r="X525" i="41"/>
  <c r="W525" i="41"/>
  <c r="V525" i="41"/>
  <c r="U525" i="41"/>
  <c r="T525" i="41"/>
  <c r="S525" i="41"/>
  <c r="R525" i="41"/>
  <c r="Q525" i="41"/>
  <c r="P525" i="41"/>
  <c r="O525" i="41"/>
  <c r="N525" i="41"/>
  <c r="M525" i="41"/>
  <c r="L525" i="41"/>
  <c r="K525" i="41"/>
  <c r="J525" i="41"/>
  <c r="I525" i="41"/>
  <c r="P523" i="41"/>
  <c r="O523" i="41"/>
  <c r="N523" i="41"/>
  <c r="M523" i="41"/>
  <c r="L523" i="41"/>
  <c r="K523" i="41"/>
  <c r="J523" i="41"/>
  <c r="I523" i="41"/>
  <c r="P524" i="41"/>
  <c r="O524" i="41"/>
  <c r="N524" i="41"/>
  <c r="M524" i="41"/>
  <c r="L524" i="41"/>
  <c r="K524" i="41"/>
  <c r="J524" i="41"/>
  <c r="I524" i="41"/>
  <c r="AQ524" i="41"/>
  <c r="AP524" i="41"/>
  <c r="AO524" i="41"/>
  <c r="AN524" i="41"/>
  <c r="AM524" i="41"/>
  <c r="AL524" i="41"/>
  <c r="AK524" i="41"/>
  <c r="AJ524" i="41"/>
  <c r="AI524" i="41"/>
  <c r="AH524" i="41"/>
  <c r="AG524" i="41"/>
  <c r="AF524" i="41"/>
  <c r="AE524" i="41"/>
  <c r="AD524" i="41"/>
  <c r="AC524" i="41"/>
  <c r="AB524" i="41"/>
  <c r="AA524" i="41"/>
  <c r="Z524" i="41"/>
  <c r="Y524" i="41"/>
  <c r="X524" i="41"/>
  <c r="W524" i="41"/>
  <c r="V524" i="41"/>
  <c r="U524" i="41"/>
  <c r="T524" i="41"/>
  <c r="S524" i="41"/>
  <c r="R524" i="41"/>
  <c r="Q524" i="41"/>
  <c r="AQ523" i="41"/>
  <c r="AP523" i="41"/>
  <c r="AO523" i="41"/>
  <c r="AN523" i="41"/>
  <c r="AM523" i="41"/>
  <c r="AL523" i="41"/>
  <c r="AK523" i="41"/>
  <c r="AJ523" i="41"/>
  <c r="AI523" i="41"/>
  <c r="AH523" i="41"/>
  <c r="AG523" i="41"/>
  <c r="AF523" i="41"/>
  <c r="AE523" i="41"/>
  <c r="AD523" i="41"/>
  <c r="AC523" i="41"/>
  <c r="AB523" i="41"/>
  <c r="AA523" i="41"/>
  <c r="Z523" i="41"/>
  <c r="Y523" i="41"/>
  <c r="X523" i="41"/>
  <c r="W523" i="41"/>
  <c r="V523" i="41"/>
  <c r="U523" i="41"/>
  <c r="T523" i="41"/>
  <c r="S523" i="41"/>
  <c r="R523" i="41"/>
  <c r="Q523" i="41"/>
  <c r="AQ522" i="41"/>
  <c r="AP522" i="41"/>
  <c r="AO522" i="41"/>
  <c r="AN522" i="41"/>
  <c r="AM522" i="41"/>
  <c r="AL522" i="41"/>
  <c r="AK522" i="41"/>
  <c r="AJ522" i="41"/>
  <c r="AI522" i="41"/>
  <c r="AH522" i="41"/>
  <c r="AG522" i="41"/>
  <c r="AF522" i="41"/>
  <c r="AE522" i="41"/>
  <c r="AD522" i="41"/>
  <c r="AC522" i="41"/>
  <c r="AB522" i="41"/>
  <c r="AA522" i="41"/>
  <c r="Z522" i="41"/>
  <c r="Y522" i="41"/>
  <c r="X522" i="41"/>
  <c r="W522" i="41"/>
  <c r="V522" i="41"/>
  <c r="U522" i="41"/>
  <c r="T522" i="41"/>
  <c r="S522" i="41"/>
  <c r="R522" i="41"/>
  <c r="Q522" i="41"/>
  <c r="P522" i="41"/>
  <c r="O522" i="41"/>
  <c r="N522" i="41"/>
  <c r="M522" i="41"/>
  <c r="L522" i="41"/>
  <c r="K522" i="41"/>
  <c r="J522" i="41"/>
  <c r="I522" i="41"/>
  <c r="AQ513" i="41"/>
  <c r="AP513" i="41"/>
  <c r="AO513" i="41"/>
  <c r="AN513" i="41"/>
  <c r="AM513" i="41"/>
  <c r="AL513" i="41"/>
  <c r="AK513" i="41"/>
  <c r="AJ513" i="41"/>
  <c r="AI513" i="41"/>
  <c r="AH513" i="41"/>
  <c r="AG513" i="41"/>
  <c r="AF513" i="41"/>
  <c r="AE513" i="41"/>
  <c r="AD513" i="41"/>
  <c r="AC513" i="41"/>
  <c r="AB513" i="41"/>
  <c r="AA513" i="41"/>
  <c r="Z513" i="41"/>
  <c r="Y513" i="41"/>
  <c r="X513" i="41"/>
  <c r="W513" i="41"/>
  <c r="V513" i="41"/>
  <c r="U513" i="41"/>
  <c r="T513" i="41"/>
  <c r="S513" i="41"/>
  <c r="R513" i="41"/>
  <c r="Q513" i="41"/>
  <c r="P513" i="41"/>
  <c r="O513" i="41"/>
  <c r="N513" i="41"/>
  <c r="M513" i="41"/>
  <c r="L513" i="41"/>
  <c r="K513" i="41"/>
  <c r="J513" i="41"/>
  <c r="I513" i="41"/>
  <c r="AQ512" i="41"/>
  <c r="AP512" i="41"/>
  <c r="AO512" i="41"/>
  <c r="AN512" i="41"/>
  <c r="AM512" i="41"/>
  <c r="AL512" i="41"/>
  <c r="AK512" i="41"/>
  <c r="AJ512" i="41"/>
  <c r="AI512" i="41"/>
  <c r="AH512" i="41"/>
  <c r="AG512" i="41"/>
  <c r="AF512" i="41"/>
  <c r="AE512" i="41"/>
  <c r="AD512" i="41"/>
  <c r="AC512" i="41"/>
  <c r="AB512" i="41"/>
  <c r="AA512" i="41"/>
  <c r="Z512" i="41"/>
  <c r="Y512" i="41"/>
  <c r="X512" i="41"/>
  <c r="W512" i="41"/>
  <c r="V512" i="41"/>
  <c r="U512" i="41"/>
  <c r="T512" i="41"/>
  <c r="S512" i="41"/>
  <c r="R512" i="41"/>
  <c r="Q512" i="41"/>
  <c r="P512" i="41"/>
  <c r="O512" i="41"/>
  <c r="N512" i="41"/>
  <c r="M512" i="41"/>
  <c r="L512" i="41"/>
  <c r="K512" i="41"/>
  <c r="J512" i="41"/>
  <c r="I512" i="41"/>
  <c r="AQ511" i="41"/>
  <c r="AP511" i="41"/>
  <c r="AO511" i="41"/>
  <c r="AN511" i="41"/>
  <c r="AM511" i="41"/>
  <c r="AL511" i="41"/>
  <c r="AK511" i="41"/>
  <c r="AJ511" i="41"/>
  <c r="AI511" i="41"/>
  <c r="AH511" i="41"/>
  <c r="AG511" i="41"/>
  <c r="AF511" i="41"/>
  <c r="AE511" i="41"/>
  <c r="AD511" i="41"/>
  <c r="AC511" i="41"/>
  <c r="AB511" i="41"/>
  <c r="AA511" i="41"/>
  <c r="Z511" i="41"/>
  <c r="Y511" i="41"/>
  <c r="X511" i="41"/>
  <c r="W511" i="41"/>
  <c r="V511" i="41"/>
  <c r="U511" i="41"/>
  <c r="T511" i="41"/>
  <c r="S511" i="41"/>
  <c r="R511" i="41"/>
  <c r="Q511" i="41"/>
  <c r="P511" i="41"/>
  <c r="O511" i="41"/>
  <c r="N511" i="41"/>
  <c r="M511" i="41"/>
  <c r="L511" i="41"/>
  <c r="K511" i="41"/>
  <c r="J511" i="41"/>
  <c r="I511" i="41"/>
  <c r="AQ510" i="41"/>
  <c r="AP510" i="41"/>
  <c r="AO510" i="41"/>
  <c r="AN510" i="41"/>
  <c r="AM510" i="41"/>
  <c r="AL510" i="41"/>
  <c r="AK510" i="41"/>
  <c r="AJ510" i="41"/>
  <c r="AI510" i="41"/>
  <c r="AH510" i="41"/>
  <c r="AG510" i="41"/>
  <c r="AF510" i="41"/>
  <c r="AE510" i="41"/>
  <c r="AD510" i="41"/>
  <c r="AC510" i="41"/>
  <c r="AB510" i="41"/>
  <c r="AA510" i="41"/>
  <c r="Z510" i="41"/>
  <c r="Y510" i="41"/>
  <c r="X510" i="41"/>
  <c r="W510" i="41"/>
  <c r="V510" i="41"/>
  <c r="U510" i="41"/>
  <c r="T510" i="41"/>
  <c r="S510" i="41"/>
  <c r="R510" i="41"/>
  <c r="Q510" i="41"/>
  <c r="P510" i="41"/>
  <c r="O510" i="41"/>
  <c r="N510" i="41"/>
  <c r="M510" i="41"/>
  <c r="L510" i="41"/>
  <c r="K510" i="41"/>
  <c r="J510" i="41"/>
  <c r="I510" i="41"/>
  <c r="AQ509" i="41"/>
  <c r="AP509" i="41"/>
  <c r="AO509" i="41"/>
  <c r="AN509" i="41"/>
  <c r="AM509" i="41"/>
  <c r="AL509" i="41"/>
  <c r="AK509" i="41"/>
  <c r="AJ509" i="41"/>
  <c r="AI509" i="41"/>
  <c r="AH509" i="41"/>
  <c r="AG509" i="41"/>
  <c r="AF509" i="41"/>
  <c r="AE509" i="41"/>
  <c r="AD509" i="41"/>
  <c r="AC509" i="41"/>
  <c r="AB509" i="41"/>
  <c r="AA509" i="41"/>
  <c r="Z509" i="41"/>
  <c r="Y509" i="41"/>
  <c r="X509" i="41"/>
  <c r="W509" i="41"/>
  <c r="V509" i="41"/>
  <c r="U509" i="41"/>
  <c r="T509" i="41"/>
  <c r="S509" i="41"/>
  <c r="R509" i="41"/>
  <c r="Q509" i="41"/>
  <c r="P509" i="41"/>
  <c r="O509" i="41"/>
  <c r="N509" i="41"/>
  <c r="M509" i="41"/>
  <c r="L509" i="41"/>
  <c r="K509" i="41"/>
  <c r="J509" i="41"/>
  <c r="I509" i="41"/>
  <c r="AQ508" i="41"/>
  <c r="AP508" i="41"/>
  <c r="AO508" i="41"/>
  <c r="AN508" i="41"/>
  <c r="AM508" i="41"/>
  <c r="AL508" i="41"/>
  <c r="AK508" i="41"/>
  <c r="AJ508" i="41"/>
  <c r="AI508" i="41"/>
  <c r="AH508" i="41"/>
  <c r="AG508" i="41"/>
  <c r="AF508" i="41"/>
  <c r="AE508" i="41"/>
  <c r="AD508" i="41"/>
  <c r="AC508" i="41"/>
  <c r="AB508" i="41"/>
  <c r="AA508" i="41"/>
  <c r="Z508" i="41"/>
  <c r="Y508" i="41"/>
  <c r="X508" i="41"/>
  <c r="W508" i="41"/>
  <c r="V508" i="41"/>
  <c r="U508" i="41"/>
  <c r="T508" i="41"/>
  <c r="S508" i="41"/>
  <c r="R508" i="41"/>
  <c r="Q508" i="41"/>
  <c r="P508" i="41"/>
  <c r="O508" i="41"/>
  <c r="N508" i="41"/>
  <c r="M508" i="41"/>
  <c r="L508" i="41"/>
  <c r="K508" i="41"/>
  <c r="J508" i="41"/>
  <c r="I508" i="41"/>
  <c r="AQ507" i="41"/>
  <c r="AP507" i="41"/>
  <c r="AO507" i="41"/>
  <c r="AN507" i="41"/>
  <c r="AM507" i="41"/>
  <c r="AL507" i="41"/>
  <c r="AK507" i="41"/>
  <c r="AJ507" i="41"/>
  <c r="AI507" i="41"/>
  <c r="AH507" i="41"/>
  <c r="AG507" i="41"/>
  <c r="AF507" i="41"/>
  <c r="AE507" i="41"/>
  <c r="AD507" i="41"/>
  <c r="AC507" i="41"/>
  <c r="AB507" i="41"/>
  <c r="AA507" i="41"/>
  <c r="Z507" i="41"/>
  <c r="Y507" i="41"/>
  <c r="X507" i="41"/>
  <c r="W507" i="41"/>
  <c r="V507" i="41"/>
  <c r="U507" i="41"/>
  <c r="T507" i="41"/>
  <c r="S507" i="41"/>
  <c r="R507" i="41"/>
  <c r="Q507" i="41"/>
  <c r="P507" i="41"/>
  <c r="O507" i="41"/>
  <c r="N507" i="41"/>
  <c r="M507" i="41"/>
  <c r="L507" i="41"/>
  <c r="K507" i="41"/>
  <c r="J507" i="41"/>
  <c r="I507" i="41"/>
  <c r="AQ506" i="41"/>
  <c r="AP506" i="41"/>
  <c r="AO506" i="41"/>
  <c r="AN506" i="41"/>
  <c r="AM506" i="41"/>
  <c r="AL506" i="41"/>
  <c r="AK506" i="41"/>
  <c r="AJ506" i="41"/>
  <c r="AI506" i="41"/>
  <c r="AH506" i="41"/>
  <c r="AG506" i="41"/>
  <c r="AF506" i="41"/>
  <c r="AE506" i="41"/>
  <c r="AD506" i="41"/>
  <c r="AC506" i="41"/>
  <c r="AB506" i="41"/>
  <c r="AA506" i="41"/>
  <c r="Z506" i="41"/>
  <c r="Y506" i="41"/>
  <c r="X506" i="41"/>
  <c r="W506" i="41"/>
  <c r="V506" i="41"/>
  <c r="U506" i="41"/>
  <c r="T506" i="41"/>
  <c r="S506" i="41"/>
  <c r="R506" i="41"/>
  <c r="Q506" i="41"/>
  <c r="P506" i="41"/>
  <c r="O506" i="41"/>
  <c r="N506" i="41"/>
  <c r="M506" i="41"/>
  <c r="L506" i="41"/>
  <c r="K506" i="41"/>
  <c r="J506" i="41"/>
  <c r="I506" i="41"/>
  <c r="D41" i="42" l="1"/>
  <c r="C41" i="42"/>
  <c r="D40" i="42"/>
  <c r="C40" i="42"/>
  <c r="D39" i="42"/>
  <c r="C39" i="42"/>
  <c r="D38" i="42"/>
  <c r="C38" i="42"/>
  <c r="D37" i="42"/>
  <c r="C37" i="42"/>
  <c r="D36" i="42"/>
  <c r="C36" i="42"/>
  <c r="D35" i="42"/>
  <c r="C35" i="42"/>
  <c r="D34" i="42"/>
  <c r="C34" i="42"/>
  <c r="D33" i="42"/>
  <c r="C33" i="42"/>
  <c r="D32" i="42"/>
  <c r="C32" i="42"/>
  <c r="D31" i="42"/>
  <c r="C31" i="42"/>
  <c r="D30" i="42"/>
  <c r="C30" i="42"/>
  <c r="D29" i="42"/>
  <c r="C29" i="42"/>
  <c r="D28" i="42"/>
  <c r="C28" i="42"/>
  <c r="D27" i="42"/>
  <c r="C27" i="42"/>
  <c r="D26" i="42"/>
  <c r="C26" i="42"/>
  <c r="D25" i="42"/>
  <c r="C25" i="42"/>
  <c r="D24" i="42"/>
  <c r="C24" i="42"/>
  <c r="D23" i="42"/>
  <c r="C23" i="42"/>
  <c r="D22" i="42"/>
  <c r="C22" i="42"/>
  <c r="D21" i="42"/>
  <c r="C21" i="42"/>
  <c r="D20" i="42"/>
  <c r="C20" i="42"/>
  <c r="D19" i="42"/>
  <c r="C19" i="42"/>
  <c r="D18" i="42"/>
  <c r="C18" i="42"/>
  <c r="D17" i="42"/>
  <c r="C17" i="42"/>
  <c r="D16" i="42"/>
  <c r="C16" i="42"/>
  <c r="D15" i="42"/>
  <c r="C15" i="42"/>
  <c r="D14" i="42"/>
  <c r="C14" i="42"/>
  <c r="D13" i="42"/>
  <c r="C13" i="42"/>
  <c r="D12" i="42"/>
  <c r="C12" i="42"/>
  <c r="D11" i="42"/>
  <c r="C11" i="42"/>
  <c r="D10" i="42"/>
  <c r="C10" i="42"/>
  <c r="D9" i="42"/>
  <c r="C9" i="42"/>
  <c r="D8" i="42"/>
  <c r="C8" i="42"/>
  <c r="D7" i="42"/>
  <c r="C7" i="42"/>
  <c r="D6" i="42"/>
  <c r="C6" i="42"/>
  <c r="AQ498" i="41"/>
  <c r="AP498" i="41"/>
  <c r="AO498" i="41"/>
  <c r="AN498" i="41"/>
  <c r="AM498" i="41"/>
  <c r="AL498" i="41"/>
  <c r="AK498" i="41"/>
  <c r="AJ498" i="41"/>
  <c r="AI498" i="41"/>
  <c r="AH498" i="41"/>
  <c r="AG498" i="41"/>
  <c r="AF498" i="41"/>
  <c r="AE498" i="41"/>
  <c r="AD498" i="41"/>
  <c r="AC498" i="41"/>
  <c r="AB498" i="41"/>
  <c r="AA498" i="41"/>
  <c r="Z498" i="41"/>
  <c r="Y498" i="41"/>
  <c r="X498" i="41"/>
  <c r="W498" i="41"/>
  <c r="V498" i="41"/>
  <c r="U498" i="41"/>
  <c r="T498" i="41"/>
  <c r="S498" i="41"/>
  <c r="R498" i="41"/>
  <c r="Q498" i="41"/>
  <c r="P498" i="41"/>
  <c r="O498" i="41"/>
  <c r="N498" i="41"/>
  <c r="M498" i="41"/>
  <c r="L498" i="41"/>
  <c r="K498" i="41"/>
  <c r="J498" i="41"/>
  <c r="I498" i="41"/>
  <c r="AQ499" i="41"/>
  <c r="AP499" i="41"/>
  <c r="AO499" i="41"/>
  <c r="AN499" i="41"/>
  <c r="AM499" i="41"/>
  <c r="AL499" i="41"/>
  <c r="AK499" i="41"/>
  <c r="AJ499" i="41"/>
  <c r="AI499" i="41"/>
  <c r="AH499" i="41"/>
  <c r="AG499" i="41"/>
  <c r="AF499" i="41"/>
  <c r="AE499" i="41"/>
  <c r="AD499" i="41"/>
  <c r="AC499" i="41"/>
  <c r="AB499" i="41"/>
  <c r="AA499" i="41"/>
  <c r="Z499" i="41"/>
  <c r="Y499" i="41"/>
  <c r="X499" i="41"/>
  <c r="W499" i="41"/>
  <c r="V499" i="41"/>
  <c r="U499" i="41"/>
  <c r="T499" i="41"/>
  <c r="S499" i="41"/>
  <c r="R499" i="41"/>
  <c r="Q499" i="41"/>
  <c r="P499" i="41"/>
  <c r="O499" i="41"/>
  <c r="N499" i="41"/>
  <c r="M499" i="41"/>
  <c r="L499" i="41"/>
  <c r="K499" i="41"/>
  <c r="J499" i="41"/>
  <c r="I499" i="41"/>
  <c r="AQ497" i="41"/>
  <c r="AP497" i="41"/>
  <c r="AO497" i="41"/>
  <c r="AN497" i="41"/>
  <c r="AM497" i="41"/>
  <c r="AL497" i="41"/>
  <c r="AK497" i="41"/>
  <c r="AJ497" i="41"/>
  <c r="AI497" i="41"/>
  <c r="AH497" i="41"/>
  <c r="AG497" i="41"/>
  <c r="AF497" i="41"/>
  <c r="AE497" i="41"/>
  <c r="AD497" i="41"/>
  <c r="AC497" i="41"/>
  <c r="AB497" i="41"/>
  <c r="AA497" i="41"/>
  <c r="Z497" i="41"/>
  <c r="Y497" i="41"/>
  <c r="X497" i="41"/>
  <c r="W497" i="41"/>
  <c r="V497" i="41"/>
  <c r="U497" i="41"/>
  <c r="T497" i="41"/>
  <c r="S497" i="41"/>
  <c r="R497" i="41"/>
  <c r="Q497" i="41"/>
  <c r="P497" i="41"/>
  <c r="O497" i="41"/>
  <c r="N497" i="41"/>
  <c r="M497" i="41"/>
  <c r="L497" i="41"/>
  <c r="K497" i="41"/>
  <c r="J497" i="41"/>
  <c r="I497" i="41"/>
  <c r="AQ495" i="41" l="1"/>
  <c r="AP495" i="41"/>
  <c r="AO495" i="41"/>
  <c r="AN495" i="41"/>
  <c r="AM495" i="41"/>
  <c r="AL495" i="41"/>
  <c r="AK495" i="41"/>
  <c r="AJ495" i="41"/>
  <c r="AI495" i="41"/>
  <c r="AH495" i="41"/>
  <c r="AG495" i="41"/>
  <c r="AF495" i="41"/>
  <c r="AE495" i="41"/>
  <c r="AD495" i="41"/>
  <c r="AC495" i="41"/>
  <c r="AB495" i="41"/>
  <c r="AA495" i="41"/>
  <c r="Z495" i="41"/>
  <c r="Y495" i="41"/>
  <c r="X495" i="41"/>
  <c r="W495" i="41"/>
  <c r="V495" i="41"/>
  <c r="U495" i="41"/>
  <c r="T495" i="41"/>
  <c r="S495" i="41"/>
  <c r="R495" i="41"/>
  <c r="Q495" i="41"/>
  <c r="P495" i="41"/>
  <c r="O495" i="41"/>
  <c r="N495" i="41"/>
  <c r="M495" i="41"/>
  <c r="L495" i="41"/>
  <c r="K495" i="41"/>
  <c r="J495" i="41"/>
  <c r="I495" i="41"/>
  <c r="AQ496" i="41"/>
  <c r="AP496" i="41"/>
  <c r="AO496" i="41"/>
  <c r="AN496" i="41"/>
  <c r="AM496" i="41"/>
  <c r="AL496" i="41"/>
  <c r="AK496" i="41"/>
  <c r="AJ496" i="41"/>
  <c r="AI496" i="41"/>
  <c r="AH496" i="41"/>
  <c r="AG496" i="41"/>
  <c r="AF496" i="41"/>
  <c r="AE496" i="41"/>
  <c r="AD496" i="41"/>
  <c r="AC496" i="41"/>
  <c r="AB496" i="41"/>
  <c r="AA496" i="41"/>
  <c r="Z496" i="41"/>
  <c r="Y496" i="41"/>
  <c r="X496" i="41"/>
  <c r="W496" i="41"/>
  <c r="V496" i="41"/>
  <c r="U496" i="41"/>
  <c r="T496" i="41"/>
  <c r="S496" i="41"/>
  <c r="R496" i="41"/>
  <c r="Q496" i="41"/>
  <c r="P496" i="41"/>
  <c r="O496" i="41"/>
  <c r="N496" i="41"/>
  <c r="M496" i="41"/>
  <c r="L496" i="41"/>
  <c r="K496" i="41"/>
  <c r="J496" i="41"/>
  <c r="I496" i="41"/>
  <c r="AQ493" i="41"/>
  <c r="AP493" i="41"/>
  <c r="AO493" i="41"/>
  <c r="AN493" i="41"/>
  <c r="AM493" i="41"/>
  <c r="AL493" i="41"/>
  <c r="AK493" i="41"/>
  <c r="AJ493" i="41"/>
  <c r="AI493" i="41"/>
  <c r="AH493" i="41"/>
  <c r="AG493" i="41"/>
  <c r="AF493" i="41"/>
  <c r="AE493" i="41"/>
  <c r="AD493" i="41"/>
  <c r="AC493" i="41"/>
  <c r="AB493" i="41"/>
  <c r="AA493" i="41"/>
  <c r="Z493" i="41"/>
  <c r="Y493" i="41"/>
  <c r="X493" i="41"/>
  <c r="W493" i="41"/>
  <c r="V493" i="41"/>
  <c r="U493" i="41"/>
  <c r="T493" i="41"/>
  <c r="S493" i="41"/>
  <c r="R493" i="41"/>
  <c r="Q493" i="41"/>
  <c r="P493" i="41"/>
  <c r="O493" i="41"/>
  <c r="N493" i="41"/>
  <c r="M493" i="41"/>
  <c r="L493" i="41"/>
  <c r="K493" i="41"/>
  <c r="J493" i="41"/>
  <c r="I493" i="41"/>
  <c r="AQ489" i="41" l="1"/>
  <c r="AP489" i="41"/>
  <c r="AO489" i="41"/>
  <c r="AN489" i="41"/>
  <c r="AM489" i="41"/>
  <c r="AL489" i="41"/>
  <c r="AK489" i="41"/>
  <c r="AJ489" i="41"/>
  <c r="AI489" i="41"/>
  <c r="AH489" i="41"/>
  <c r="AG489" i="41"/>
  <c r="AF489" i="41"/>
  <c r="AE489" i="41"/>
  <c r="AD489" i="41"/>
  <c r="AC489" i="41"/>
  <c r="AB489" i="41"/>
  <c r="AA489" i="41"/>
  <c r="Z489" i="41"/>
  <c r="Y489" i="41"/>
  <c r="X489" i="41"/>
  <c r="W489" i="41"/>
  <c r="V489" i="41"/>
  <c r="U489" i="41"/>
  <c r="T489" i="41"/>
  <c r="S489" i="41"/>
  <c r="R489" i="41"/>
  <c r="Q489" i="41"/>
  <c r="P489" i="41"/>
  <c r="O489" i="41"/>
  <c r="N489" i="41"/>
  <c r="M489" i="41"/>
  <c r="L489" i="41"/>
  <c r="K489" i="41"/>
  <c r="J489" i="41"/>
  <c r="I489" i="41"/>
  <c r="AQ486" i="41"/>
  <c r="AP486" i="41"/>
  <c r="AO486" i="41"/>
  <c r="AN486" i="41"/>
  <c r="AM486" i="41"/>
  <c r="AL486" i="41"/>
  <c r="AK486" i="41"/>
  <c r="AJ486" i="41"/>
  <c r="AI486" i="41"/>
  <c r="AH486" i="41"/>
  <c r="AG486" i="41"/>
  <c r="AF486" i="41"/>
  <c r="AE486" i="41"/>
  <c r="AD486" i="41"/>
  <c r="AC486" i="41"/>
  <c r="AB486" i="41"/>
  <c r="AA486" i="41"/>
  <c r="Z486" i="41"/>
  <c r="Y486" i="41"/>
  <c r="X486" i="41"/>
  <c r="W486" i="41"/>
  <c r="V486" i="41"/>
  <c r="U486" i="41"/>
  <c r="T486" i="41"/>
  <c r="S486" i="41"/>
  <c r="R486" i="41"/>
  <c r="Q486" i="41"/>
  <c r="P486" i="41"/>
  <c r="O486" i="41"/>
  <c r="N486" i="41"/>
  <c r="M486" i="41"/>
  <c r="L486" i="41"/>
  <c r="K486" i="41"/>
  <c r="J486" i="41"/>
  <c r="I486" i="41"/>
  <c r="AQ479" i="41"/>
  <c r="AP479" i="41"/>
  <c r="AO479" i="41"/>
  <c r="AN479" i="41"/>
  <c r="AM479" i="41"/>
  <c r="AL479" i="41"/>
  <c r="AK479" i="41"/>
  <c r="AJ479" i="41"/>
  <c r="AI479" i="41"/>
  <c r="AH479" i="41"/>
  <c r="AG479" i="41"/>
  <c r="AF479" i="41"/>
  <c r="AE479" i="41"/>
  <c r="AD479" i="41"/>
  <c r="AC479" i="41"/>
  <c r="AB479" i="41"/>
  <c r="AA479" i="41"/>
  <c r="Z479" i="41"/>
  <c r="Y479" i="41"/>
  <c r="X479" i="41"/>
  <c r="W479" i="41"/>
  <c r="V479" i="41"/>
  <c r="U479" i="41"/>
  <c r="T479" i="41"/>
  <c r="S479" i="41"/>
  <c r="R479" i="41"/>
  <c r="Q479" i="41"/>
  <c r="P479" i="41"/>
  <c r="O479" i="41"/>
  <c r="N479" i="41"/>
  <c r="M479" i="41"/>
  <c r="L479" i="41"/>
  <c r="K479" i="41"/>
  <c r="J479" i="41"/>
  <c r="I479" i="41"/>
  <c r="AQ480" i="41"/>
  <c r="AP480" i="41"/>
  <c r="AO480" i="41"/>
  <c r="AN480" i="41"/>
  <c r="AM480" i="41"/>
  <c r="AL480" i="41"/>
  <c r="AK480" i="41"/>
  <c r="AJ480" i="41"/>
  <c r="AI480" i="41"/>
  <c r="AH480" i="41"/>
  <c r="AG480" i="41"/>
  <c r="AF480" i="41"/>
  <c r="AE480" i="41"/>
  <c r="AD480" i="41"/>
  <c r="AC480" i="41"/>
  <c r="AB480" i="41"/>
  <c r="AA480" i="41"/>
  <c r="Z480" i="41"/>
  <c r="Y480" i="41"/>
  <c r="X480" i="41"/>
  <c r="W480" i="41"/>
  <c r="V480" i="41"/>
  <c r="U480" i="41"/>
  <c r="T480" i="41"/>
  <c r="S480" i="41"/>
  <c r="R480" i="41"/>
  <c r="Q480" i="41"/>
  <c r="P480" i="41"/>
  <c r="O480" i="41"/>
  <c r="N480" i="41"/>
  <c r="M480" i="41"/>
  <c r="L480" i="41"/>
  <c r="K480" i="41"/>
  <c r="J480" i="41"/>
  <c r="I480" i="41"/>
  <c r="AQ481" i="41"/>
  <c r="AP481" i="41"/>
  <c r="AO481" i="41"/>
  <c r="AN481" i="41"/>
  <c r="AM481" i="41"/>
  <c r="AL481" i="41"/>
  <c r="AK481" i="41"/>
  <c r="AJ481" i="41"/>
  <c r="AI481" i="41"/>
  <c r="AH481" i="41"/>
  <c r="AG481" i="41"/>
  <c r="AF481" i="41"/>
  <c r="AE481" i="41"/>
  <c r="AD481" i="41"/>
  <c r="AC481" i="41"/>
  <c r="AB481" i="41"/>
  <c r="AA481" i="41"/>
  <c r="Z481" i="41"/>
  <c r="Y481" i="41"/>
  <c r="X481" i="41"/>
  <c r="W481" i="41"/>
  <c r="V481" i="41"/>
  <c r="U481" i="41"/>
  <c r="T481" i="41"/>
  <c r="S481" i="41"/>
  <c r="R481" i="41"/>
  <c r="Q481" i="41"/>
  <c r="P481" i="41"/>
  <c r="O481" i="41"/>
  <c r="N481" i="41"/>
  <c r="M481" i="41"/>
  <c r="L481" i="41"/>
  <c r="K481" i="41"/>
  <c r="J481" i="41"/>
  <c r="I481" i="41"/>
  <c r="AQ482" i="41"/>
  <c r="AP482" i="41"/>
  <c r="AO482" i="41"/>
  <c r="AN482" i="41"/>
  <c r="AM482" i="41"/>
  <c r="AL482" i="41"/>
  <c r="AK482" i="41"/>
  <c r="AJ482" i="41"/>
  <c r="AI482" i="41"/>
  <c r="AH482" i="41"/>
  <c r="AG482" i="41"/>
  <c r="AF482" i="41"/>
  <c r="AE482" i="41"/>
  <c r="AD482" i="41"/>
  <c r="AC482" i="41"/>
  <c r="AB482" i="41"/>
  <c r="AA482" i="41"/>
  <c r="Z482" i="41"/>
  <c r="Y482" i="41"/>
  <c r="X482" i="41"/>
  <c r="W482" i="41"/>
  <c r="V482" i="41"/>
  <c r="U482" i="41"/>
  <c r="T482" i="41"/>
  <c r="S482" i="41"/>
  <c r="R482" i="41"/>
  <c r="Q482" i="41"/>
  <c r="P482" i="41"/>
  <c r="O482" i="41"/>
  <c r="N482" i="41"/>
  <c r="M482" i="41"/>
  <c r="L482" i="41"/>
  <c r="K482" i="41"/>
  <c r="J482" i="41"/>
  <c r="I482" i="41"/>
  <c r="AQ478" i="41"/>
  <c r="AP478" i="41"/>
  <c r="AO478" i="41"/>
  <c r="AN478" i="41"/>
  <c r="AM478" i="41"/>
  <c r="AL478" i="41"/>
  <c r="AK478" i="41"/>
  <c r="AJ478" i="41"/>
  <c r="AI478" i="41"/>
  <c r="AH478" i="41"/>
  <c r="AG478" i="41"/>
  <c r="AF478" i="41"/>
  <c r="AE478" i="41"/>
  <c r="AD478" i="41"/>
  <c r="AC478" i="41"/>
  <c r="AB478" i="41"/>
  <c r="AA478" i="41"/>
  <c r="Z478" i="41"/>
  <c r="Y478" i="41"/>
  <c r="X478" i="41"/>
  <c r="W478" i="41"/>
  <c r="V478" i="41"/>
  <c r="U478" i="41"/>
  <c r="T478" i="41"/>
  <c r="S478" i="41"/>
  <c r="R478" i="41"/>
  <c r="Q478" i="41"/>
  <c r="P478" i="41"/>
  <c r="O478" i="41"/>
  <c r="N478" i="41"/>
  <c r="M478" i="41"/>
  <c r="L478" i="41"/>
  <c r="K478" i="41"/>
  <c r="J478" i="41"/>
  <c r="I478" i="41"/>
  <c r="AQ476" i="41"/>
  <c r="AP476" i="41"/>
  <c r="AO476" i="41"/>
  <c r="AN476" i="41"/>
  <c r="AM476" i="41"/>
  <c r="AL476" i="41"/>
  <c r="AK476" i="41"/>
  <c r="AJ476" i="41"/>
  <c r="AI476" i="41"/>
  <c r="AH476" i="41"/>
  <c r="AG476" i="41"/>
  <c r="AF476" i="41"/>
  <c r="AE476" i="41"/>
  <c r="AD476" i="41"/>
  <c r="AC476" i="41"/>
  <c r="AB476" i="41"/>
  <c r="AA476" i="41"/>
  <c r="Z476" i="41"/>
  <c r="Y476" i="41"/>
  <c r="X476" i="41"/>
  <c r="W476" i="41"/>
  <c r="V476" i="41"/>
  <c r="U476" i="41"/>
  <c r="T476" i="41"/>
  <c r="S476" i="41"/>
  <c r="R476" i="41"/>
  <c r="Q476" i="41"/>
  <c r="P476" i="41"/>
  <c r="O476" i="41"/>
  <c r="N476" i="41"/>
  <c r="M476" i="41"/>
  <c r="L476" i="41"/>
  <c r="K476" i="41"/>
  <c r="J476" i="41"/>
  <c r="I476" i="41"/>
  <c r="AQ473" i="41"/>
  <c r="AP473" i="41"/>
  <c r="AO473" i="41"/>
  <c r="AN473" i="41"/>
  <c r="AM473" i="41"/>
  <c r="AL473" i="41"/>
  <c r="AK473" i="41"/>
  <c r="AJ473" i="41"/>
  <c r="AI473" i="41"/>
  <c r="AH473" i="41"/>
  <c r="AG473" i="41"/>
  <c r="AF473" i="41"/>
  <c r="AE473" i="41"/>
  <c r="AD473" i="41"/>
  <c r="AC473" i="41"/>
  <c r="AB473" i="41"/>
  <c r="AA473" i="41"/>
  <c r="Z473" i="41"/>
  <c r="Y473" i="41"/>
  <c r="X473" i="41"/>
  <c r="W473" i="41"/>
  <c r="V473" i="41"/>
  <c r="U473" i="41"/>
  <c r="T473" i="41"/>
  <c r="S473" i="41"/>
  <c r="R473" i="41"/>
  <c r="Q473" i="41"/>
  <c r="P473" i="41"/>
  <c r="O473" i="41"/>
  <c r="N473" i="41"/>
  <c r="M473" i="41"/>
  <c r="L473" i="41"/>
  <c r="K473" i="41"/>
  <c r="J473" i="41"/>
  <c r="I473" i="41"/>
  <c r="AQ472" i="41"/>
  <c r="AP472" i="41"/>
  <c r="AO472" i="41"/>
  <c r="AN472" i="41"/>
  <c r="AM472" i="41"/>
  <c r="AL472" i="41"/>
  <c r="AK472" i="41"/>
  <c r="AJ472" i="41"/>
  <c r="AI472" i="41"/>
  <c r="AH472" i="41"/>
  <c r="AG472" i="41"/>
  <c r="AF472" i="41"/>
  <c r="AE472" i="41"/>
  <c r="AD472" i="41"/>
  <c r="AC472" i="41"/>
  <c r="AB472" i="41"/>
  <c r="AA472" i="41"/>
  <c r="Z472" i="41"/>
  <c r="Y472" i="41"/>
  <c r="X472" i="41"/>
  <c r="W472" i="41"/>
  <c r="V472" i="41"/>
  <c r="U472" i="41"/>
  <c r="T472" i="41"/>
  <c r="S472" i="41"/>
  <c r="R472" i="41"/>
  <c r="Q472" i="41"/>
  <c r="P472" i="41"/>
  <c r="O472" i="41"/>
  <c r="N472" i="41"/>
  <c r="M472" i="41"/>
  <c r="L472" i="41"/>
  <c r="K472" i="41"/>
  <c r="J472" i="41"/>
  <c r="I472" i="41"/>
  <c r="AQ471" i="41"/>
  <c r="AP471" i="41"/>
  <c r="AO471" i="41"/>
  <c r="AN471" i="41"/>
  <c r="AM471" i="41"/>
  <c r="AL471" i="41"/>
  <c r="AK471" i="41"/>
  <c r="AJ471" i="41"/>
  <c r="AI471" i="41"/>
  <c r="AH471" i="41"/>
  <c r="AG471" i="41"/>
  <c r="AF471" i="41"/>
  <c r="AE471" i="41"/>
  <c r="AD471" i="41"/>
  <c r="AC471" i="41"/>
  <c r="AB471" i="41"/>
  <c r="AA471" i="41"/>
  <c r="Z471" i="41"/>
  <c r="Y471" i="41"/>
  <c r="X471" i="41"/>
  <c r="W471" i="41"/>
  <c r="V471" i="41"/>
  <c r="U471" i="41"/>
  <c r="T471" i="41"/>
  <c r="S471" i="41"/>
  <c r="R471" i="41"/>
  <c r="Q471" i="41"/>
  <c r="P471" i="41"/>
  <c r="O471" i="41"/>
  <c r="N471" i="41"/>
  <c r="M471" i="41"/>
  <c r="L471" i="41"/>
  <c r="K471" i="41"/>
  <c r="J471" i="41"/>
  <c r="I471" i="41"/>
  <c r="AQ468" i="41"/>
  <c r="AP468" i="41"/>
  <c r="AO468" i="41"/>
  <c r="AN468" i="41"/>
  <c r="AM468" i="41"/>
  <c r="AL468" i="41"/>
  <c r="AK468" i="41"/>
  <c r="AJ468" i="41"/>
  <c r="AI468" i="41"/>
  <c r="AH468" i="41"/>
  <c r="AG468" i="41"/>
  <c r="AF468" i="41"/>
  <c r="AE468" i="41"/>
  <c r="AD468" i="41"/>
  <c r="AC468" i="41"/>
  <c r="AB468" i="41"/>
  <c r="AA468" i="41"/>
  <c r="Z468" i="41"/>
  <c r="Y468" i="41"/>
  <c r="X468" i="41"/>
  <c r="W468" i="41"/>
  <c r="V468" i="41"/>
  <c r="U468" i="41"/>
  <c r="T468" i="41"/>
  <c r="S468" i="41"/>
  <c r="R468" i="41"/>
  <c r="Q468" i="41"/>
  <c r="P468" i="41"/>
  <c r="O468" i="41"/>
  <c r="N468" i="41"/>
  <c r="M468" i="41"/>
  <c r="L468" i="41"/>
  <c r="K468" i="41"/>
  <c r="J468" i="41"/>
  <c r="I468" i="41"/>
  <c r="AQ465" i="41" l="1"/>
  <c r="AP465" i="41"/>
  <c r="AO465" i="41"/>
  <c r="AN465" i="41"/>
  <c r="AM465" i="41"/>
  <c r="AL465" i="41"/>
  <c r="AK465" i="41"/>
  <c r="AJ465" i="41"/>
  <c r="AI465" i="41"/>
  <c r="AH465" i="41"/>
  <c r="AG465" i="41"/>
  <c r="AF465" i="41"/>
  <c r="AE465" i="41"/>
  <c r="AD465" i="41"/>
  <c r="AC465" i="41"/>
  <c r="AB465" i="41"/>
  <c r="AA465" i="41"/>
  <c r="Z465" i="41"/>
  <c r="Y465" i="41"/>
  <c r="X465" i="41"/>
  <c r="W465" i="41"/>
  <c r="V465" i="41"/>
  <c r="U465" i="41"/>
  <c r="T465" i="41"/>
  <c r="S465" i="41"/>
  <c r="R465" i="41"/>
  <c r="Q465" i="41"/>
  <c r="P465" i="41"/>
  <c r="O465" i="41"/>
  <c r="N465" i="41"/>
  <c r="M465" i="41"/>
  <c r="L465" i="41"/>
  <c r="K465" i="41"/>
  <c r="J465" i="41"/>
  <c r="I465" i="41"/>
  <c r="AQ466" i="41"/>
  <c r="AP466" i="41"/>
  <c r="AO466" i="41"/>
  <c r="AN466" i="41"/>
  <c r="AM466" i="41"/>
  <c r="AL466" i="41"/>
  <c r="AK466" i="41"/>
  <c r="AJ466" i="41"/>
  <c r="AI466" i="41"/>
  <c r="AH466" i="41"/>
  <c r="AG466" i="41"/>
  <c r="AF466" i="41"/>
  <c r="AE466" i="41"/>
  <c r="AD466" i="41"/>
  <c r="AC466" i="41"/>
  <c r="AB466" i="41"/>
  <c r="AA466" i="41"/>
  <c r="Z466" i="41"/>
  <c r="Y466" i="41"/>
  <c r="X466" i="41"/>
  <c r="W466" i="41"/>
  <c r="V466" i="41"/>
  <c r="U466" i="41"/>
  <c r="T466" i="41"/>
  <c r="S466" i="41"/>
  <c r="R466" i="41"/>
  <c r="Q466" i="41"/>
  <c r="P466" i="41"/>
  <c r="O466" i="41"/>
  <c r="N466" i="41"/>
  <c r="M466" i="41"/>
  <c r="L466" i="41"/>
  <c r="K466" i="41"/>
  <c r="J466" i="41"/>
  <c r="I466" i="41"/>
  <c r="AQ467" i="41"/>
  <c r="AP467" i="41"/>
  <c r="AO467" i="41"/>
  <c r="AN467" i="41"/>
  <c r="AM467" i="41"/>
  <c r="AL467" i="41"/>
  <c r="AK467" i="41"/>
  <c r="AJ467" i="41"/>
  <c r="AI467" i="41"/>
  <c r="AH467" i="41"/>
  <c r="AG467" i="41"/>
  <c r="AF467" i="41"/>
  <c r="AE467" i="41"/>
  <c r="AD467" i="41"/>
  <c r="AC467" i="41"/>
  <c r="AB467" i="41"/>
  <c r="AA467" i="41"/>
  <c r="Z467" i="41"/>
  <c r="Y467" i="41"/>
  <c r="X467" i="41"/>
  <c r="W467" i="41"/>
  <c r="V467" i="41"/>
  <c r="U467" i="41"/>
  <c r="T467" i="41"/>
  <c r="S467" i="41"/>
  <c r="R467" i="41"/>
  <c r="Q467" i="41"/>
  <c r="P467" i="41"/>
  <c r="O467" i="41"/>
  <c r="N467" i="41"/>
  <c r="M467" i="41"/>
  <c r="L467" i="41"/>
  <c r="K467" i="41"/>
  <c r="J467" i="41"/>
  <c r="I467" i="41"/>
  <c r="AQ464" i="41"/>
  <c r="AP464" i="41"/>
  <c r="AO464" i="41"/>
  <c r="AN464" i="41"/>
  <c r="AM464" i="41"/>
  <c r="AL464" i="41"/>
  <c r="AK464" i="41"/>
  <c r="AJ464" i="41"/>
  <c r="AI464" i="41"/>
  <c r="AH464" i="41"/>
  <c r="AG464" i="41"/>
  <c r="AF464" i="41"/>
  <c r="AE464" i="41"/>
  <c r="AD464" i="41"/>
  <c r="AC464" i="41"/>
  <c r="AB464" i="41"/>
  <c r="AA464" i="41"/>
  <c r="Z464" i="41"/>
  <c r="Y464" i="41"/>
  <c r="X464" i="41"/>
  <c r="W464" i="41"/>
  <c r="V464" i="41"/>
  <c r="U464" i="41"/>
  <c r="T464" i="41"/>
  <c r="S464" i="41"/>
  <c r="R464" i="41"/>
  <c r="Q464" i="41"/>
  <c r="P464" i="41"/>
  <c r="O464" i="41"/>
  <c r="N464" i="41"/>
  <c r="M464" i="41"/>
  <c r="L464" i="41"/>
  <c r="K464" i="41"/>
  <c r="J464" i="41"/>
  <c r="I464" i="41"/>
  <c r="AK462" i="41" l="1"/>
  <c r="AJ462" i="41"/>
  <c r="AC462" i="41"/>
  <c r="AB462" i="41"/>
  <c r="U462" i="41"/>
  <c r="T462" i="41"/>
  <c r="M462" i="41"/>
  <c r="L462" i="41"/>
  <c r="AQ463" i="41"/>
  <c r="AP463" i="41"/>
  <c r="AO463" i="41"/>
  <c r="AN463" i="41"/>
  <c r="AM463" i="41"/>
  <c r="AL463" i="41"/>
  <c r="AK463" i="41"/>
  <c r="AJ463" i="41"/>
  <c r="AI463" i="41"/>
  <c r="AH463" i="41"/>
  <c r="AG463" i="41"/>
  <c r="AF463" i="41"/>
  <c r="AE463" i="41"/>
  <c r="AD463" i="41"/>
  <c r="AC463" i="41"/>
  <c r="AB463" i="41"/>
  <c r="AA463" i="41"/>
  <c r="Z463" i="41"/>
  <c r="Y463" i="41"/>
  <c r="X463" i="41"/>
  <c r="W463" i="41"/>
  <c r="V463" i="41"/>
  <c r="U463" i="41"/>
  <c r="T463" i="41"/>
  <c r="S463" i="41"/>
  <c r="R463" i="41"/>
  <c r="Q463" i="41"/>
  <c r="P463" i="41"/>
  <c r="O463" i="41"/>
  <c r="N463" i="41"/>
  <c r="M463" i="41"/>
  <c r="L463" i="41"/>
  <c r="K463" i="41"/>
  <c r="J463" i="41"/>
  <c r="I463" i="41"/>
  <c r="AQ462" i="41"/>
  <c r="AP462" i="41"/>
  <c r="AO462" i="41"/>
  <c r="AN462" i="41"/>
  <c r="AM462" i="41"/>
  <c r="AL462" i="41"/>
  <c r="AI462" i="41"/>
  <c r="AH462" i="41"/>
  <c r="AG462" i="41"/>
  <c r="AF462" i="41"/>
  <c r="AE462" i="41"/>
  <c r="AD462" i="41"/>
  <c r="AA462" i="41"/>
  <c r="Z462" i="41"/>
  <c r="Y462" i="41"/>
  <c r="X462" i="41"/>
  <c r="W462" i="41"/>
  <c r="V462" i="41"/>
  <c r="S462" i="41"/>
  <c r="R462" i="41"/>
  <c r="Q462" i="41"/>
  <c r="P462" i="41"/>
  <c r="O462" i="41"/>
  <c r="N462" i="41"/>
  <c r="K462" i="41"/>
  <c r="J462" i="41"/>
  <c r="I462" i="41"/>
  <c r="AQ460" i="41"/>
  <c r="AP460" i="41"/>
  <c r="AO460" i="41"/>
  <c r="AN460" i="41"/>
  <c r="AM460" i="41"/>
  <c r="AL460" i="41"/>
  <c r="AK460" i="41"/>
  <c r="AJ460" i="41"/>
  <c r="AI460" i="41"/>
  <c r="AH460" i="41"/>
  <c r="AG460" i="41"/>
  <c r="AF460" i="41"/>
  <c r="AE460" i="41"/>
  <c r="AD460" i="41"/>
  <c r="AC460" i="41"/>
  <c r="AB460" i="41"/>
  <c r="AA460" i="41"/>
  <c r="Z460" i="41"/>
  <c r="Y460" i="41"/>
  <c r="X460" i="41"/>
  <c r="W460" i="41"/>
  <c r="V460" i="41"/>
  <c r="U460" i="41"/>
  <c r="T460" i="41"/>
  <c r="S460" i="41"/>
  <c r="R460" i="41"/>
  <c r="Q460" i="41"/>
  <c r="P460" i="41"/>
  <c r="O460" i="41"/>
  <c r="N460" i="41"/>
  <c r="M460" i="41"/>
  <c r="L460" i="41"/>
  <c r="K460" i="41"/>
  <c r="J460" i="41"/>
  <c r="I460" i="41"/>
  <c r="AQ447" i="41"/>
  <c r="AP447" i="41"/>
  <c r="AO447" i="41"/>
  <c r="AN447" i="41"/>
  <c r="AM447" i="41"/>
  <c r="AL447" i="41"/>
  <c r="AK447" i="41"/>
  <c r="AJ447" i="41"/>
  <c r="AI447" i="41"/>
  <c r="AH447" i="41"/>
  <c r="AG447" i="41"/>
  <c r="AF447" i="41"/>
  <c r="AE447" i="41"/>
  <c r="AD447" i="41"/>
  <c r="AC447" i="41"/>
  <c r="AB447" i="41"/>
  <c r="AA447" i="41"/>
  <c r="Z447" i="41"/>
  <c r="Y447" i="41"/>
  <c r="X447" i="41"/>
  <c r="W447" i="41"/>
  <c r="V447" i="41"/>
  <c r="U447" i="41"/>
  <c r="T447" i="41"/>
  <c r="S447" i="41"/>
  <c r="R447" i="41"/>
  <c r="Q447" i="41"/>
  <c r="P447" i="41"/>
  <c r="O447" i="41"/>
  <c r="N447" i="41"/>
  <c r="M447" i="41"/>
  <c r="L447" i="41"/>
  <c r="K447" i="41"/>
  <c r="J447" i="41"/>
  <c r="I447" i="41"/>
  <c r="AQ449" i="41"/>
  <c r="AP449" i="41"/>
  <c r="AO449" i="41"/>
  <c r="AN449" i="41"/>
  <c r="AM449" i="41"/>
  <c r="AL449" i="41"/>
  <c r="AK449" i="41"/>
  <c r="AJ449" i="41"/>
  <c r="AI449" i="41"/>
  <c r="AH449" i="41"/>
  <c r="AG449" i="41"/>
  <c r="AF449" i="41"/>
  <c r="AE449" i="41"/>
  <c r="AD449" i="41"/>
  <c r="AC449" i="41"/>
  <c r="AB449" i="41"/>
  <c r="AA449" i="41"/>
  <c r="Z449" i="41"/>
  <c r="Y449" i="41"/>
  <c r="X449" i="41"/>
  <c r="W449" i="41"/>
  <c r="V449" i="41"/>
  <c r="U449" i="41"/>
  <c r="T449" i="41"/>
  <c r="S449" i="41"/>
  <c r="R449" i="41"/>
  <c r="Q449" i="41"/>
  <c r="P449" i="41"/>
  <c r="O449" i="41"/>
  <c r="N449" i="41"/>
  <c r="M449" i="41"/>
  <c r="L449" i="41"/>
  <c r="K449" i="41"/>
  <c r="J449" i="41"/>
  <c r="I449" i="41"/>
  <c r="AQ448" i="41"/>
  <c r="AP448" i="41"/>
  <c r="AO448" i="41"/>
  <c r="AN448" i="41"/>
  <c r="AM448" i="41"/>
  <c r="AL448" i="41"/>
  <c r="AK448" i="41"/>
  <c r="AJ448" i="41"/>
  <c r="AI448" i="41"/>
  <c r="AH448" i="41"/>
  <c r="AG448" i="41"/>
  <c r="AF448" i="41"/>
  <c r="AE448" i="41"/>
  <c r="AD448" i="41"/>
  <c r="AC448" i="41"/>
  <c r="AB448" i="41"/>
  <c r="AA448" i="41"/>
  <c r="Z448" i="41"/>
  <c r="Y448" i="41"/>
  <c r="X448" i="41"/>
  <c r="W448" i="41"/>
  <c r="V448" i="41"/>
  <c r="U448" i="41"/>
  <c r="T448" i="41"/>
  <c r="S448" i="41"/>
  <c r="R448" i="41"/>
  <c r="Q448" i="41"/>
  <c r="P448" i="41"/>
  <c r="O448" i="41"/>
  <c r="N448" i="41"/>
  <c r="M448" i="41"/>
  <c r="L448" i="41"/>
  <c r="K448" i="41"/>
  <c r="J448" i="41"/>
  <c r="I448" i="41"/>
  <c r="AQ444" i="41"/>
  <c r="AP444" i="41"/>
  <c r="AO444" i="41"/>
  <c r="AN444" i="41"/>
  <c r="AM444" i="41"/>
  <c r="AL444" i="41"/>
  <c r="AK444" i="41"/>
  <c r="AJ444" i="41"/>
  <c r="AI444" i="41"/>
  <c r="AH444" i="41"/>
  <c r="AG444" i="41"/>
  <c r="AF444" i="41"/>
  <c r="AE444" i="41"/>
  <c r="AD444" i="41"/>
  <c r="AC444" i="41"/>
  <c r="AB444" i="41"/>
  <c r="AA444" i="41"/>
  <c r="Z444" i="41"/>
  <c r="Y444" i="41"/>
  <c r="X444" i="41"/>
  <c r="W444" i="41"/>
  <c r="V444" i="41"/>
  <c r="U444" i="41"/>
  <c r="T444" i="41"/>
  <c r="S444" i="41"/>
  <c r="R444" i="41"/>
  <c r="Q444" i="41"/>
  <c r="P444" i="41"/>
  <c r="O444" i="41"/>
  <c r="N444" i="41"/>
  <c r="M444" i="41"/>
  <c r="L444" i="41"/>
  <c r="K444" i="41"/>
  <c r="J444" i="41"/>
  <c r="I444" i="41"/>
  <c r="AQ446" i="41"/>
  <c r="AP446" i="41"/>
  <c r="AO446" i="41"/>
  <c r="AN446" i="41"/>
  <c r="AM446" i="41"/>
  <c r="AL446" i="41"/>
  <c r="AK446" i="41"/>
  <c r="AJ446" i="41"/>
  <c r="AI446" i="41"/>
  <c r="AH446" i="41"/>
  <c r="AG446" i="41"/>
  <c r="AF446" i="41"/>
  <c r="AE446" i="41"/>
  <c r="AD446" i="41"/>
  <c r="AC446" i="41"/>
  <c r="AB446" i="41"/>
  <c r="AA446" i="41"/>
  <c r="Z446" i="41"/>
  <c r="Y446" i="41"/>
  <c r="X446" i="41"/>
  <c r="W446" i="41"/>
  <c r="V446" i="41"/>
  <c r="U446" i="41"/>
  <c r="T446" i="41"/>
  <c r="S446" i="41"/>
  <c r="R446" i="41"/>
  <c r="Q446" i="41"/>
  <c r="P446" i="41"/>
  <c r="O446" i="41"/>
  <c r="N446" i="41"/>
  <c r="M446" i="41"/>
  <c r="L446" i="41"/>
  <c r="K446" i="41"/>
  <c r="J446" i="41"/>
  <c r="I446" i="41"/>
  <c r="AQ445" i="41"/>
  <c r="AP445" i="41"/>
  <c r="AO445" i="41"/>
  <c r="AN445" i="41"/>
  <c r="AM445" i="41"/>
  <c r="AL445" i="41"/>
  <c r="AK445" i="41"/>
  <c r="AJ445" i="41"/>
  <c r="AI445" i="41"/>
  <c r="AH445" i="41"/>
  <c r="AG445" i="41"/>
  <c r="AF445" i="41"/>
  <c r="AE445" i="41"/>
  <c r="AD445" i="41"/>
  <c r="AC445" i="41"/>
  <c r="AB445" i="41"/>
  <c r="AA445" i="41"/>
  <c r="Z445" i="41"/>
  <c r="Y445" i="41"/>
  <c r="X445" i="41"/>
  <c r="W445" i="41"/>
  <c r="V445" i="41"/>
  <c r="U445" i="41"/>
  <c r="T445" i="41"/>
  <c r="S445" i="41"/>
  <c r="R445" i="41"/>
  <c r="Q445" i="41"/>
  <c r="P445" i="41"/>
  <c r="O445" i="41"/>
  <c r="N445" i="41"/>
  <c r="M445" i="41"/>
  <c r="L445" i="41"/>
  <c r="K445" i="41"/>
  <c r="J445" i="41"/>
  <c r="I445" i="41"/>
  <c r="AQ443" i="41"/>
  <c r="AP443" i="41"/>
  <c r="AO443" i="41"/>
  <c r="AN443" i="41"/>
  <c r="AM443" i="41"/>
  <c r="AL443" i="41"/>
  <c r="AK443" i="41"/>
  <c r="AJ443" i="41"/>
  <c r="AI443" i="41"/>
  <c r="AH443" i="41"/>
  <c r="AG443" i="41"/>
  <c r="AF443" i="41"/>
  <c r="AE443" i="41"/>
  <c r="AD443" i="41"/>
  <c r="AC443" i="41"/>
  <c r="AB443" i="41"/>
  <c r="AA443" i="41"/>
  <c r="Z443" i="41"/>
  <c r="Y443" i="41"/>
  <c r="X443" i="41"/>
  <c r="W443" i="41"/>
  <c r="V443" i="41"/>
  <c r="U443" i="41"/>
  <c r="T443" i="41"/>
  <c r="S443" i="41"/>
  <c r="R443" i="41"/>
  <c r="Q443" i="41"/>
  <c r="P443" i="41"/>
  <c r="O443" i="41"/>
  <c r="N443" i="41"/>
  <c r="M443" i="41"/>
  <c r="L443" i="41"/>
  <c r="K443" i="41"/>
  <c r="J443" i="41"/>
  <c r="I443" i="41"/>
  <c r="AQ439" i="41"/>
  <c r="AP439" i="41"/>
  <c r="AO439" i="41"/>
  <c r="AN439" i="41"/>
  <c r="AM439" i="41"/>
  <c r="AL439" i="41"/>
  <c r="AK439" i="41"/>
  <c r="AJ439" i="41"/>
  <c r="AI439" i="41"/>
  <c r="AH439" i="41"/>
  <c r="AG439" i="41"/>
  <c r="AF439" i="41"/>
  <c r="AE439" i="41"/>
  <c r="AD439" i="41"/>
  <c r="AC439" i="41"/>
  <c r="AB439" i="41"/>
  <c r="AA439" i="41"/>
  <c r="Z439" i="41"/>
  <c r="Y439" i="41"/>
  <c r="X439" i="41"/>
  <c r="W439" i="41"/>
  <c r="V439" i="41"/>
  <c r="U439" i="41"/>
  <c r="T439" i="41"/>
  <c r="S439" i="41"/>
  <c r="R439" i="41"/>
  <c r="Q439" i="41"/>
  <c r="P439" i="41"/>
  <c r="O439" i="41"/>
  <c r="N439" i="41"/>
  <c r="M439" i="41"/>
  <c r="L439" i="41"/>
  <c r="K439" i="41"/>
  <c r="J439" i="41"/>
  <c r="I439" i="41"/>
  <c r="AQ440" i="41"/>
  <c r="AP440" i="41"/>
  <c r="AO440" i="41"/>
  <c r="AN440" i="41"/>
  <c r="AM440" i="41"/>
  <c r="AL440" i="41"/>
  <c r="AK440" i="41"/>
  <c r="AJ440" i="41"/>
  <c r="AI440" i="41"/>
  <c r="AH440" i="41"/>
  <c r="AG440" i="41"/>
  <c r="AF440" i="41"/>
  <c r="AE440" i="41"/>
  <c r="AD440" i="41"/>
  <c r="AC440" i="41"/>
  <c r="AB440" i="41"/>
  <c r="AA440" i="41"/>
  <c r="Z440" i="41"/>
  <c r="Y440" i="41"/>
  <c r="X440" i="41"/>
  <c r="W440" i="41"/>
  <c r="V440" i="41"/>
  <c r="U440" i="41"/>
  <c r="T440" i="41"/>
  <c r="S440" i="41"/>
  <c r="R440" i="41"/>
  <c r="Q440" i="41"/>
  <c r="P440" i="41"/>
  <c r="O440" i="41"/>
  <c r="N440" i="41"/>
  <c r="M440" i="41"/>
  <c r="L440" i="41"/>
  <c r="K440" i="41"/>
  <c r="J440" i="41"/>
  <c r="I440" i="41"/>
  <c r="J441" i="41"/>
  <c r="I441" i="41"/>
  <c r="AQ441" i="41"/>
  <c r="AP441" i="41"/>
  <c r="AO441" i="41"/>
  <c r="AN441" i="41"/>
  <c r="AM441" i="41"/>
  <c r="AL441" i="41"/>
  <c r="AK441" i="41"/>
  <c r="AJ441" i="41"/>
  <c r="AI441" i="41"/>
  <c r="AH441" i="41"/>
  <c r="AG441" i="41"/>
  <c r="AF441" i="41"/>
  <c r="AE441" i="41"/>
  <c r="AD441" i="41"/>
  <c r="AC441" i="41"/>
  <c r="AB441" i="41"/>
  <c r="AA441" i="41"/>
  <c r="Z441" i="41"/>
  <c r="Y441" i="41"/>
  <c r="X441" i="41"/>
  <c r="W441" i="41"/>
  <c r="V441" i="41"/>
  <c r="U441" i="41"/>
  <c r="T441" i="41"/>
  <c r="S441" i="41"/>
  <c r="R441" i="41"/>
  <c r="Q441" i="41"/>
  <c r="P441" i="41"/>
  <c r="O441" i="41"/>
  <c r="N441" i="41"/>
  <c r="M441" i="41"/>
  <c r="L441" i="41"/>
  <c r="K441" i="41"/>
  <c r="AQ442" i="41"/>
  <c r="AP442" i="41"/>
  <c r="AO442" i="41"/>
  <c r="AN442" i="41"/>
  <c r="AM442" i="41"/>
  <c r="AL442" i="41"/>
  <c r="AK442" i="41"/>
  <c r="AJ442" i="41"/>
  <c r="AI442" i="41"/>
  <c r="AH442" i="41"/>
  <c r="AG442" i="41"/>
  <c r="AF442" i="41"/>
  <c r="AE442" i="41"/>
  <c r="AD442" i="41"/>
  <c r="AC442" i="41"/>
  <c r="AB442" i="41"/>
  <c r="AA442" i="41"/>
  <c r="Z442" i="41"/>
  <c r="Y442" i="41"/>
  <c r="X442" i="41"/>
  <c r="W442" i="41"/>
  <c r="V442" i="41"/>
  <c r="U442" i="41"/>
  <c r="T442" i="41"/>
  <c r="S442" i="41"/>
  <c r="R442" i="41"/>
  <c r="Q442" i="41"/>
  <c r="P442" i="41"/>
  <c r="O442" i="41"/>
  <c r="N442" i="41"/>
  <c r="M442" i="41"/>
  <c r="L442" i="41"/>
  <c r="K442" i="41"/>
  <c r="J442" i="41"/>
  <c r="I442" i="41"/>
  <c r="AQ437" i="41"/>
  <c r="AP437" i="41"/>
  <c r="AO437" i="41"/>
  <c r="AN437" i="41"/>
  <c r="AM437" i="41"/>
  <c r="AL437" i="41"/>
  <c r="AK437" i="41"/>
  <c r="AJ437" i="41"/>
  <c r="AI437" i="41"/>
  <c r="AH437" i="41"/>
  <c r="AG437" i="41"/>
  <c r="AF437" i="41"/>
  <c r="AE437" i="41"/>
  <c r="AD437" i="41"/>
  <c r="AC437" i="41"/>
  <c r="AB437" i="41"/>
  <c r="AA437" i="41"/>
  <c r="Z437" i="41"/>
  <c r="Y437" i="41"/>
  <c r="X437" i="41"/>
  <c r="W437" i="41"/>
  <c r="V437" i="41"/>
  <c r="U437" i="41"/>
  <c r="T437" i="41"/>
  <c r="S437" i="41"/>
  <c r="R437" i="41"/>
  <c r="Q437" i="41"/>
  <c r="P437" i="41"/>
  <c r="O437" i="41"/>
  <c r="N437" i="41"/>
  <c r="M437" i="41"/>
  <c r="L437" i="41"/>
  <c r="K437" i="41"/>
  <c r="J437" i="41"/>
  <c r="I437" i="41"/>
  <c r="AQ421" i="41"/>
  <c r="AP421" i="41"/>
  <c r="AO421" i="41"/>
  <c r="AN421" i="41"/>
  <c r="AM421" i="41"/>
  <c r="AL421" i="41"/>
  <c r="AK421" i="41"/>
  <c r="AJ421" i="41"/>
  <c r="AI421" i="41"/>
  <c r="AH421" i="41"/>
  <c r="AG421" i="41"/>
  <c r="AF421" i="41"/>
  <c r="AE421" i="41"/>
  <c r="AD421" i="41"/>
  <c r="AC421" i="41"/>
  <c r="AB421" i="41"/>
  <c r="AA421" i="41"/>
  <c r="Z421" i="41"/>
  <c r="Y421" i="41"/>
  <c r="X421" i="41"/>
  <c r="W421" i="41"/>
  <c r="V421" i="41"/>
  <c r="U421" i="41"/>
  <c r="T421" i="41"/>
  <c r="S421" i="41"/>
  <c r="R421" i="41"/>
  <c r="Q421" i="41"/>
  <c r="P421" i="41"/>
  <c r="O421" i="41"/>
  <c r="N421" i="41"/>
  <c r="M421" i="41"/>
  <c r="L421" i="41"/>
  <c r="K421" i="41"/>
  <c r="J421" i="41"/>
  <c r="I421" i="41"/>
  <c r="V95" i="32"/>
  <c r="AQ416" i="41"/>
  <c r="AP416" i="41"/>
  <c r="AO416" i="41"/>
  <c r="AN416" i="41"/>
  <c r="AM416" i="41"/>
  <c r="AL416" i="41"/>
  <c r="AK416" i="41"/>
  <c r="AJ416" i="41"/>
  <c r="AI416" i="41"/>
  <c r="AH416" i="41"/>
  <c r="AG416" i="41"/>
  <c r="AF416" i="41"/>
  <c r="AE416" i="41"/>
  <c r="AD416" i="41"/>
  <c r="AC416" i="41"/>
  <c r="AB416" i="41"/>
  <c r="AA416" i="41"/>
  <c r="Z416" i="41"/>
  <c r="Y416" i="41"/>
  <c r="X416" i="41"/>
  <c r="W416" i="41"/>
  <c r="V416" i="41"/>
  <c r="U416" i="41"/>
  <c r="T416" i="41"/>
  <c r="S416" i="41"/>
  <c r="R416" i="41"/>
  <c r="Q416" i="41"/>
  <c r="P416" i="41"/>
  <c r="O416" i="41"/>
  <c r="N416" i="41"/>
  <c r="M416" i="41"/>
  <c r="L416" i="41"/>
  <c r="K416" i="41"/>
  <c r="J416" i="41"/>
  <c r="I416" i="41"/>
  <c r="AQ404" i="41"/>
  <c r="AP404" i="41"/>
  <c r="AO404" i="41"/>
  <c r="AN404" i="41"/>
  <c r="AM404" i="41"/>
  <c r="AL404" i="41"/>
  <c r="AK404" i="41"/>
  <c r="AJ404" i="41"/>
  <c r="AI404" i="41"/>
  <c r="AH404" i="41"/>
  <c r="AG404" i="41"/>
  <c r="AF404" i="41"/>
  <c r="AE404" i="41"/>
  <c r="AD404" i="41"/>
  <c r="AC404" i="41"/>
  <c r="AB404" i="41"/>
  <c r="AA404" i="41"/>
  <c r="Z404" i="41"/>
  <c r="Y404" i="41"/>
  <c r="X404" i="41"/>
  <c r="W404" i="41"/>
  <c r="V404" i="41"/>
  <c r="U404" i="41"/>
  <c r="T404" i="41"/>
  <c r="S404" i="41"/>
  <c r="R404" i="41"/>
  <c r="Q404" i="41"/>
  <c r="P404" i="41"/>
  <c r="O404" i="41"/>
  <c r="N404" i="41"/>
  <c r="M404" i="41"/>
  <c r="L404" i="41"/>
  <c r="K404" i="41"/>
  <c r="J404" i="41"/>
  <c r="I404" i="41"/>
  <c r="AQ415" i="41"/>
  <c r="AP415" i="41"/>
  <c r="AO415" i="41"/>
  <c r="AN415" i="41"/>
  <c r="AM415" i="41"/>
  <c r="AL415" i="41"/>
  <c r="AK415" i="41"/>
  <c r="AJ415" i="41"/>
  <c r="AI415" i="41"/>
  <c r="AH415" i="41"/>
  <c r="AG415" i="41"/>
  <c r="AF415" i="41"/>
  <c r="AE415" i="41"/>
  <c r="AD415" i="41"/>
  <c r="AC415" i="41"/>
  <c r="AB415" i="41"/>
  <c r="AA415" i="41"/>
  <c r="Z415" i="41"/>
  <c r="Y415" i="41"/>
  <c r="X415" i="41"/>
  <c r="W415" i="41"/>
  <c r="V415" i="41"/>
  <c r="U415" i="41"/>
  <c r="T415" i="41"/>
  <c r="S415" i="41"/>
  <c r="R415" i="41"/>
  <c r="Q415" i="41"/>
  <c r="P415" i="41"/>
  <c r="O415" i="41"/>
  <c r="N415" i="41"/>
  <c r="M415" i="41"/>
  <c r="L415" i="41"/>
  <c r="K415" i="41"/>
  <c r="J415" i="41"/>
  <c r="I415" i="41"/>
  <c r="AQ405" i="41"/>
  <c r="AP405" i="41"/>
  <c r="AO405" i="41"/>
  <c r="AN405" i="41"/>
  <c r="AM405" i="41"/>
  <c r="AL405" i="41"/>
  <c r="AK405" i="41"/>
  <c r="AJ405" i="41"/>
  <c r="AI405" i="41"/>
  <c r="AH405" i="41"/>
  <c r="AG405" i="41"/>
  <c r="AF405" i="41"/>
  <c r="AE405" i="41"/>
  <c r="AD405" i="41"/>
  <c r="AC405" i="41"/>
  <c r="AB405" i="41"/>
  <c r="AA405" i="41"/>
  <c r="Z405" i="41"/>
  <c r="Y405" i="41"/>
  <c r="X405" i="41"/>
  <c r="W405" i="41"/>
  <c r="V405" i="41"/>
  <c r="U405" i="41"/>
  <c r="T405" i="41"/>
  <c r="S405" i="41"/>
  <c r="R405" i="41"/>
  <c r="Q405" i="41"/>
  <c r="P405" i="41"/>
  <c r="O405" i="41"/>
  <c r="N405" i="41"/>
  <c r="M405" i="41"/>
  <c r="L405" i="41"/>
  <c r="K405" i="41"/>
  <c r="J405" i="41"/>
  <c r="I405" i="41"/>
  <c r="AQ295" i="41"/>
  <c r="AP295" i="41"/>
  <c r="AO295" i="41"/>
  <c r="AN295" i="41"/>
  <c r="AM295" i="41"/>
  <c r="AL295" i="41"/>
  <c r="AK295" i="41"/>
  <c r="AJ295" i="41"/>
  <c r="AI295" i="41"/>
  <c r="AH295" i="41"/>
  <c r="AG295" i="41"/>
  <c r="AF295" i="41"/>
  <c r="AE295" i="41"/>
  <c r="AD295" i="41"/>
  <c r="AC295" i="41"/>
  <c r="AB295" i="41"/>
  <c r="AA295" i="41"/>
  <c r="Z295" i="41"/>
  <c r="Y295" i="41"/>
  <c r="X295" i="41"/>
  <c r="W295" i="41"/>
  <c r="V295" i="41"/>
  <c r="U295" i="41"/>
  <c r="T295" i="41"/>
  <c r="S295" i="41"/>
  <c r="R295" i="41"/>
  <c r="Q295" i="41"/>
  <c r="P295" i="41"/>
  <c r="O295" i="41"/>
  <c r="N295" i="41"/>
  <c r="M295" i="41"/>
  <c r="L295" i="41"/>
  <c r="K295" i="41"/>
  <c r="J295" i="41"/>
  <c r="I295" i="41"/>
  <c r="AQ248" i="41"/>
  <c r="AP248" i="41"/>
  <c r="AO248" i="41"/>
  <c r="AN248" i="41"/>
  <c r="AM248" i="41"/>
  <c r="AL248" i="41"/>
  <c r="AK248" i="41"/>
  <c r="AJ248" i="41"/>
  <c r="AI248" i="41"/>
  <c r="AH248" i="41"/>
  <c r="AG248" i="41"/>
  <c r="AF248" i="41"/>
  <c r="AE248" i="41"/>
  <c r="AD248" i="41"/>
  <c r="AC248" i="41"/>
  <c r="AB248" i="41"/>
  <c r="AA248" i="41"/>
  <c r="Z248" i="41"/>
  <c r="Y248" i="41"/>
  <c r="X248" i="41"/>
  <c r="W248" i="41"/>
  <c r="V248" i="41"/>
  <c r="U248" i="41"/>
  <c r="T248" i="41"/>
  <c r="S248" i="41"/>
  <c r="R248" i="41"/>
  <c r="Q248" i="41"/>
  <c r="P248" i="41"/>
  <c r="O248" i="41"/>
  <c r="N248" i="41"/>
  <c r="M248" i="41"/>
  <c r="L248" i="41"/>
  <c r="K248" i="41"/>
  <c r="J248" i="41"/>
  <c r="I248" i="41"/>
  <c r="AQ247" i="41"/>
  <c r="AP247" i="41"/>
  <c r="AO247" i="41"/>
  <c r="AN247" i="41"/>
  <c r="AM247" i="41"/>
  <c r="AL247" i="41"/>
  <c r="AK247" i="41"/>
  <c r="AJ247" i="41"/>
  <c r="AI247" i="41"/>
  <c r="AH247" i="41"/>
  <c r="AG247" i="41"/>
  <c r="AF247" i="41"/>
  <c r="AE247" i="41"/>
  <c r="AD247" i="41"/>
  <c r="AC247" i="41"/>
  <c r="AB247" i="41"/>
  <c r="AA247" i="41"/>
  <c r="Z247" i="41"/>
  <c r="Y247" i="41"/>
  <c r="X247" i="41"/>
  <c r="W247" i="41"/>
  <c r="V247" i="41"/>
  <c r="U247" i="41"/>
  <c r="T247" i="41"/>
  <c r="S247" i="41"/>
  <c r="R247" i="41"/>
  <c r="Q247" i="41"/>
  <c r="P247" i="41"/>
  <c r="O247" i="41"/>
  <c r="N247" i="41"/>
  <c r="M247" i="41"/>
  <c r="L247" i="41"/>
  <c r="K247" i="41"/>
  <c r="J247" i="41"/>
  <c r="I247" i="41"/>
  <c r="AQ246" i="41"/>
  <c r="AP246" i="41"/>
  <c r="AO246" i="41"/>
  <c r="AN246" i="41"/>
  <c r="AM246" i="41"/>
  <c r="AL246" i="41"/>
  <c r="AK246" i="41"/>
  <c r="AJ246" i="41"/>
  <c r="AI246" i="41"/>
  <c r="AH246" i="41"/>
  <c r="AG246" i="41"/>
  <c r="AF246" i="41"/>
  <c r="AE246" i="41"/>
  <c r="AD246" i="41"/>
  <c r="AC246" i="41"/>
  <c r="AB246" i="41"/>
  <c r="AA246" i="41"/>
  <c r="Z246" i="41"/>
  <c r="Y246" i="41"/>
  <c r="X246" i="41"/>
  <c r="W246" i="41"/>
  <c r="V246" i="41"/>
  <c r="U246" i="41"/>
  <c r="T246" i="41"/>
  <c r="S246" i="41"/>
  <c r="R246" i="41"/>
  <c r="Q246" i="41"/>
  <c r="P246" i="41"/>
  <c r="O246" i="41"/>
  <c r="N246" i="41"/>
  <c r="M246" i="41"/>
  <c r="L246" i="41"/>
  <c r="K246" i="41"/>
  <c r="J246" i="41"/>
  <c r="I246" i="41"/>
  <c r="AQ242" i="41"/>
  <c r="AP242" i="41"/>
  <c r="AO242" i="41"/>
  <c r="AN242" i="41"/>
  <c r="AM242" i="41"/>
  <c r="AL242" i="41"/>
  <c r="AK242" i="41"/>
  <c r="AJ242" i="41"/>
  <c r="AI242" i="41"/>
  <c r="AH242" i="41"/>
  <c r="AG242" i="41"/>
  <c r="AF242" i="41"/>
  <c r="AE242" i="41"/>
  <c r="AD242" i="41"/>
  <c r="AC242" i="41"/>
  <c r="AB242" i="41"/>
  <c r="AA242" i="41"/>
  <c r="Z242" i="41"/>
  <c r="Y242" i="41"/>
  <c r="X242" i="41"/>
  <c r="W242" i="41"/>
  <c r="V242" i="41"/>
  <c r="U242" i="41"/>
  <c r="T242" i="41"/>
  <c r="S242" i="41"/>
  <c r="R242" i="41"/>
  <c r="Q242" i="41"/>
  <c r="P242" i="41"/>
  <c r="O242" i="41"/>
  <c r="N242" i="41"/>
  <c r="M242" i="41"/>
  <c r="L242" i="41"/>
  <c r="K242" i="41"/>
  <c r="J242" i="41"/>
  <c r="I242" i="41"/>
  <c r="AQ241" i="41"/>
  <c r="AP241" i="41"/>
  <c r="AO241" i="41"/>
  <c r="AN241" i="41"/>
  <c r="AM241" i="41"/>
  <c r="AL241" i="41"/>
  <c r="AK241" i="41"/>
  <c r="AJ241" i="41"/>
  <c r="AI241" i="41"/>
  <c r="AH241" i="41"/>
  <c r="AG241" i="41"/>
  <c r="AF241" i="41"/>
  <c r="AE241" i="41"/>
  <c r="AD241" i="41"/>
  <c r="AC241" i="41"/>
  <c r="AB241" i="41"/>
  <c r="AA241" i="41"/>
  <c r="Z241" i="41"/>
  <c r="Y241" i="41"/>
  <c r="X241" i="41"/>
  <c r="W241" i="41"/>
  <c r="V241" i="41"/>
  <c r="U241" i="41"/>
  <c r="T241" i="41"/>
  <c r="S241" i="41"/>
  <c r="R241" i="41"/>
  <c r="Q241" i="41"/>
  <c r="P241" i="41"/>
  <c r="O241" i="41"/>
  <c r="N241" i="41"/>
  <c r="M241" i="41"/>
  <c r="L241" i="41"/>
  <c r="K241" i="41"/>
  <c r="J241" i="41"/>
  <c r="I241" i="41"/>
  <c r="AQ240" i="41"/>
  <c r="AP240" i="41"/>
  <c r="AO240" i="41"/>
  <c r="AN240" i="41"/>
  <c r="AM240" i="41"/>
  <c r="AL240" i="41"/>
  <c r="AK240" i="41"/>
  <c r="AJ240" i="41"/>
  <c r="AI240" i="41"/>
  <c r="AH240" i="41"/>
  <c r="AG240" i="41"/>
  <c r="AF240" i="41"/>
  <c r="AE240" i="41"/>
  <c r="AD240" i="41"/>
  <c r="AC240" i="41"/>
  <c r="AB240" i="41"/>
  <c r="AA240" i="41"/>
  <c r="Z240" i="41"/>
  <c r="Y240" i="41"/>
  <c r="X240" i="41"/>
  <c r="W240" i="41"/>
  <c r="V240" i="41"/>
  <c r="U240" i="41"/>
  <c r="T240" i="41"/>
  <c r="S240" i="41"/>
  <c r="R240" i="41"/>
  <c r="Q240" i="41"/>
  <c r="P240" i="41"/>
  <c r="O240" i="41"/>
  <c r="N240" i="41"/>
  <c r="M240" i="41"/>
  <c r="L240" i="41"/>
  <c r="K240" i="41"/>
  <c r="J240" i="41"/>
  <c r="I240" i="41"/>
  <c r="I824" i="41"/>
  <c r="I292" i="41"/>
  <c r="I311" i="41" s="1"/>
  <c r="AQ292" i="41" l="1"/>
  <c r="AQ311" i="41" s="1"/>
  <c r="AP292" i="41"/>
  <c r="AP311" i="41" s="1"/>
  <c r="AO292" i="41"/>
  <c r="AO311" i="41" s="1"/>
  <c r="AN292" i="41"/>
  <c r="AN311" i="41" s="1"/>
  <c r="AM292" i="41"/>
  <c r="AM311" i="41" s="1"/>
  <c r="AL292" i="41"/>
  <c r="AL311" i="41" s="1"/>
  <c r="AK292" i="41"/>
  <c r="AK311" i="41" s="1"/>
  <c r="AJ292" i="41"/>
  <c r="AJ311" i="41" s="1"/>
  <c r="AI292" i="41"/>
  <c r="AI311" i="41" s="1"/>
  <c r="AH292" i="41"/>
  <c r="AH311" i="41" s="1"/>
  <c r="AG292" i="41"/>
  <c r="AG311" i="41" s="1"/>
  <c r="AF292" i="41"/>
  <c r="AF311" i="41" s="1"/>
  <c r="AE292" i="41"/>
  <c r="AE311" i="41" s="1"/>
  <c r="AD292" i="41"/>
  <c r="AD311" i="41" s="1"/>
  <c r="AC292" i="41"/>
  <c r="AC311" i="41" s="1"/>
  <c r="AB292" i="41"/>
  <c r="AB311" i="41" s="1"/>
  <c r="AA292" i="41"/>
  <c r="AA311" i="41" s="1"/>
  <c r="Z292" i="41"/>
  <c r="Z311" i="41" s="1"/>
  <c r="Y292" i="41"/>
  <c r="Y311" i="41" s="1"/>
  <c r="X292" i="41"/>
  <c r="X311" i="41" s="1"/>
  <c r="W292" i="41"/>
  <c r="W311" i="41" s="1"/>
  <c r="V292" i="41"/>
  <c r="V311" i="41" s="1"/>
  <c r="U292" i="41"/>
  <c r="U311" i="41" s="1"/>
  <c r="T292" i="41"/>
  <c r="T311" i="41" s="1"/>
  <c r="S292" i="41"/>
  <c r="S311" i="41" s="1"/>
  <c r="R292" i="41"/>
  <c r="R311" i="41" s="1"/>
  <c r="Q292" i="41"/>
  <c r="Q311" i="41" s="1"/>
  <c r="P292" i="41"/>
  <c r="P311" i="41" s="1"/>
  <c r="O292" i="41"/>
  <c r="O311" i="41" s="1"/>
  <c r="N292" i="41"/>
  <c r="N311" i="41" s="1"/>
  <c r="M292" i="41"/>
  <c r="M311" i="41" s="1"/>
  <c r="L292" i="41"/>
  <c r="L311" i="41" s="1"/>
  <c r="K292" i="41"/>
  <c r="K311" i="41" s="1"/>
  <c r="J292" i="41"/>
  <c r="J311" i="41" s="1"/>
  <c r="AQ291" i="41"/>
  <c r="AP291" i="41"/>
  <c r="AO291" i="41"/>
  <c r="AN291" i="41"/>
  <c r="AM291" i="41"/>
  <c r="AL291" i="41"/>
  <c r="AK291" i="41"/>
  <c r="AJ291" i="41"/>
  <c r="AI291" i="41"/>
  <c r="AH291" i="41"/>
  <c r="AG291" i="41"/>
  <c r="AF291" i="41"/>
  <c r="AE291" i="41"/>
  <c r="AD291" i="41"/>
  <c r="AC291" i="41"/>
  <c r="AB291" i="41"/>
  <c r="AA291" i="41"/>
  <c r="Z291" i="41"/>
  <c r="Y291" i="41"/>
  <c r="X291" i="41"/>
  <c r="W291" i="41"/>
  <c r="V291" i="41"/>
  <c r="U291" i="41"/>
  <c r="T291" i="41"/>
  <c r="S291" i="41"/>
  <c r="R291" i="41"/>
  <c r="Q291" i="41"/>
  <c r="P291" i="41"/>
  <c r="O291" i="41"/>
  <c r="N291" i="41"/>
  <c r="M291" i="41"/>
  <c r="L291" i="41"/>
  <c r="K291" i="41"/>
  <c r="J291" i="41"/>
  <c r="I291" i="41"/>
  <c r="AQ285" i="41"/>
  <c r="AP285" i="41"/>
  <c r="AO285" i="41"/>
  <c r="AN285" i="41"/>
  <c r="AM285" i="41"/>
  <c r="AL285" i="41"/>
  <c r="AK285" i="41"/>
  <c r="AJ285" i="41"/>
  <c r="AI285" i="41"/>
  <c r="AH285" i="41"/>
  <c r="AG285" i="41"/>
  <c r="AF285" i="41"/>
  <c r="AE285" i="41"/>
  <c r="AD285" i="41"/>
  <c r="AC285" i="41"/>
  <c r="AB285" i="41"/>
  <c r="AA285" i="41"/>
  <c r="Z285" i="41"/>
  <c r="Y285" i="41"/>
  <c r="X285" i="41"/>
  <c r="W285" i="41"/>
  <c r="V285" i="41"/>
  <c r="U285" i="41"/>
  <c r="T285" i="41"/>
  <c r="S285" i="41"/>
  <c r="R285" i="41"/>
  <c r="Q285" i="41"/>
  <c r="P285" i="41"/>
  <c r="O285" i="41"/>
  <c r="N285" i="41"/>
  <c r="M285" i="41"/>
  <c r="L285" i="41"/>
  <c r="K285" i="41"/>
  <c r="J285" i="41"/>
  <c r="I285" i="41"/>
  <c r="AQ284" i="41"/>
  <c r="AP284" i="41"/>
  <c r="AO284" i="41"/>
  <c r="AN284" i="41"/>
  <c r="AM284" i="41"/>
  <c r="AL284" i="41"/>
  <c r="AK284" i="41"/>
  <c r="AJ284" i="41"/>
  <c r="AI284" i="41"/>
  <c r="AH284" i="41"/>
  <c r="AG284" i="41"/>
  <c r="AF284" i="41"/>
  <c r="AE284" i="41"/>
  <c r="AD284" i="41"/>
  <c r="AC284" i="41"/>
  <c r="AB284" i="41"/>
  <c r="AA284" i="41"/>
  <c r="Z284" i="41"/>
  <c r="Y284" i="41"/>
  <c r="X284" i="41"/>
  <c r="W284" i="41"/>
  <c r="V284" i="41"/>
  <c r="U284" i="41"/>
  <c r="T284" i="41"/>
  <c r="S284" i="41"/>
  <c r="R284" i="41"/>
  <c r="Q284" i="41"/>
  <c r="P284" i="41"/>
  <c r="O284" i="41"/>
  <c r="N284" i="41"/>
  <c r="M284" i="41"/>
  <c r="L284" i="41"/>
  <c r="K284" i="41"/>
  <c r="J284" i="41"/>
  <c r="I284" i="41"/>
  <c r="AQ283" i="41"/>
  <c r="AP283" i="41"/>
  <c r="AO283" i="41"/>
  <c r="AN283" i="41"/>
  <c r="AM283" i="41"/>
  <c r="AL283" i="41"/>
  <c r="AK283" i="41"/>
  <c r="AJ283" i="41"/>
  <c r="AI283" i="41"/>
  <c r="AH283" i="41"/>
  <c r="AG283" i="41"/>
  <c r="AF283" i="41"/>
  <c r="AE283" i="41"/>
  <c r="AD283" i="41"/>
  <c r="AC283" i="41"/>
  <c r="AB283" i="41"/>
  <c r="AA283" i="41"/>
  <c r="Z283" i="41"/>
  <c r="Y283" i="41"/>
  <c r="X283" i="41"/>
  <c r="W283" i="41"/>
  <c r="V283" i="41"/>
  <c r="U283" i="41"/>
  <c r="T283" i="41"/>
  <c r="S283" i="41"/>
  <c r="R283" i="41"/>
  <c r="Q283" i="41"/>
  <c r="P283" i="41"/>
  <c r="O283" i="41"/>
  <c r="N283" i="41"/>
  <c r="M283" i="41"/>
  <c r="L283" i="41"/>
  <c r="K283" i="41"/>
  <c r="J283" i="41"/>
  <c r="I283" i="41"/>
  <c r="AQ282" i="41"/>
  <c r="AP282" i="41"/>
  <c r="AO282" i="41"/>
  <c r="AN282" i="41"/>
  <c r="AM282" i="41"/>
  <c r="AL282" i="41"/>
  <c r="AK282" i="41"/>
  <c r="AJ282" i="41"/>
  <c r="AI282" i="41"/>
  <c r="AH282" i="41"/>
  <c r="AG282" i="41"/>
  <c r="AF282" i="41"/>
  <c r="AE282" i="41"/>
  <c r="AD282" i="41"/>
  <c r="AC282" i="41"/>
  <c r="AB282" i="41"/>
  <c r="AA282" i="41"/>
  <c r="Z282" i="41"/>
  <c r="Y282" i="41"/>
  <c r="X282" i="41"/>
  <c r="W282" i="41"/>
  <c r="V282" i="41"/>
  <c r="U282" i="41"/>
  <c r="T282" i="41"/>
  <c r="S282" i="41"/>
  <c r="R282" i="41"/>
  <c r="Q282" i="41"/>
  <c r="P282" i="41"/>
  <c r="O282" i="41"/>
  <c r="N282" i="41"/>
  <c r="M282" i="41"/>
  <c r="L282" i="41"/>
  <c r="K282" i="41"/>
  <c r="J282" i="41"/>
  <c r="I282" i="41"/>
  <c r="AP280" i="41"/>
  <c r="AO280" i="41"/>
  <c r="AN280" i="41"/>
  <c r="AM280" i="41"/>
  <c r="AL280" i="41"/>
  <c r="AK280" i="41"/>
  <c r="AJ280" i="41"/>
  <c r="AI280" i="41"/>
  <c r="AH280" i="41"/>
  <c r="AG280" i="41"/>
  <c r="AF280" i="41"/>
  <c r="AE280" i="41"/>
  <c r="AD280" i="41"/>
  <c r="AC280" i="41"/>
  <c r="AB280" i="41"/>
  <c r="AA280" i="41"/>
  <c r="Z280" i="41"/>
  <c r="Y280" i="41"/>
  <c r="X280" i="41"/>
  <c r="W280" i="41"/>
  <c r="V280" i="41"/>
  <c r="U280" i="41"/>
  <c r="T280" i="41"/>
  <c r="S280" i="41"/>
  <c r="R280" i="41"/>
  <c r="Q280" i="41"/>
  <c r="P280" i="41"/>
  <c r="O280" i="41"/>
  <c r="N280" i="41"/>
  <c r="M280" i="41"/>
  <c r="AQ280" i="41"/>
  <c r="L280" i="41"/>
  <c r="K280" i="41"/>
  <c r="J280" i="41"/>
  <c r="I280" i="41"/>
  <c r="AQ275" i="41"/>
  <c r="AP275" i="41"/>
  <c r="AO275" i="41"/>
  <c r="AN275" i="41"/>
  <c r="AM275" i="41"/>
  <c r="AL275" i="41"/>
  <c r="AK275" i="41"/>
  <c r="AJ275" i="41"/>
  <c r="AI275" i="41"/>
  <c r="AH275" i="41"/>
  <c r="AG275" i="41"/>
  <c r="AF275" i="41"/>
  <c r="AE275" i="41"/>
  <c r="AD275" i="41"/>
  <c r="AC275" i="41"/>
  <c r="AB275" i="41"/>
  <c r="AA275" i="41"/>
  <c r="Z275" i="41"/>
  <c r="Y275" i="41"/>
  <c r="X275" i="41"/>
  <c r="W275" i="41"/>
  <c r="V275" i="41"/>
  <c r="U275" i="41"/>
  <c r="T275" i="41"/>
  <c r="S275" i="41"/>
  <c r="R275" i="41"/>
  <c r="Q275" i="41"/>
  <c r="P275" i="41"/>
  <c r="O275" i="41"/>
  <c r="N275" i="41"/>
  <c r="M275" i="41"/>
  <c r="L275" i="41"/>
  <c r="K275" i="41"/>
  <c r="J275" i="41"/>
  <c r="I275" i="41"/>
  <c r="AQ272" i="41"/>
  <c r="AP272" i="41"/>
  <c r="AO272" i="41"/>
  <c r="AN272" i="41"/>
  <c r="AM272" i="41"/>
  <c r="AL272" i="41"/>
  <c r="AK272" i="41"/>
  <c r="AJ272" i="41"/>
  <c r="AI272" i="41"/>
  <c r="AH272" i="41"/>
  <c r="AG272" i="41"/>
  <c r="AF272" i="41"/>
  <c r="AE272" i="41"/>
  <c r="AD272" i="41"/>
  <c r="AC272" i="41"/>
  <c r="AB272" i="41"/>
  <c r="AA272" i="41"/>
  <c r="Z272" i="41"/>
  <c r="Y272" i="41"/>
  <c r="X272" i="41"/>
  <c r="W272" i="41"/>
  <c r="V272" i="41"/>
  <c r="U272" i="41"/>
  <c r="T272" i="41"/>
  <c r="S272" i="41"/>
  <c r="R272" i="41"/>
  <c r="Q272" i="41"/>
  <c r="P272" i="41"/>
  <c r="O272" i="41"/>
  <c r="N272" i="41"/>
  <c r="M272" i="41"/>
  <c r="L272" i="41"/>
  <c r="K272" i="41"/>
  <c r="J272" i="41"/>
  <c r="I272" i="41"/>
  <c r="Y9" i="35"/>
  <c r="AQ259" i="41"/>
  <c r="AP259" i="41"/>
  <c r="AO259" i="41"/>
  <c r="AN259" i="41"/>
  <c r="AM259" i="41"/>
  <c r="AL259" i="41"/>
  <c r="AK259" i="41"/>
  <c r="AJ259" i="41"/>
  <c r="AI259" i="41"/>
  <c r="AH259" i="41"/>
  <c r="AG259" i="41"/>
  <c r="AF259" i="41"/>
  <c r="AE259" i="41"/>
  <c r="AD259" i="41"/>
  <c r="AC259" i="41"/>
  <c r="AB259" i="41"/>
  <c r="AA259" i="41"/>
  <c r="Z259" i="41"/>
  <c r="Y259" i="41"/>
  <c r="X259" i="41"/>
  <c r="W259" i="41"/>
  <c r="V259" i="41"/>
  <c r="U259" i="41"/>
  <c r="T259" i="41"/>
  <c r="S259" i="41"/>
  <c r="R259" i="41"/>
  <c r="Q259" i="41"/>
  <c r="P259" i="41"/>
  <c r="O259" i="41"/>
  <c r="N259" i="41"/>
  <c r="M259" i="41"/>
  <c r="L259" i="41"/>
  <c r="K259" i="41"/>
  <c r="J259" i="41"/>
  <c r="I259" i="41"/>
  <c r="AQ250" i="41" l="1"/>
  <c r="AP250" i="41"/>
  <c r="AO250" i="41"/>
  <c r="AN250" i="41"/>
  <c r="AM250" i="41"/>
  <c r="AL250" i="41"/>
  <c r="AK250" i="41"/>
  <c r="AJ250" i="41"/>
  <c r="AI250" i="41"/>
  <c r="AH250" i="41"/>
  <c r="AG250" i="41"/>
  <c r="AF250" i="41"/>
  <c r="AE250" i="41"/>
  <c r="AD250" i="41"/>
  <c r="AC250" i="41"/>
  <c r="AB250" i="41"/>
  <c r="AA250" i="41"/>
  <c r="Z250" i="41"/>
  <c r="Y250" i="41"/>
  <c r="X250" i="41"/>
  <c r="W250" i="41"/>
  <c r="V250" i="41"/>
  <c r="U250" i="41"/>
  <c r="T250" i="41"/>
  <c r="S250" i="41"/>
  <c r="R250" i="41"/>
  <c r="Q250" i="41"/>
  <c r="P250" i="41"/>
  <c r="O250" i="41"/>
  <c r="N250" i="41"/>
  <c r="L250" i="41"/>
  <c r="K250" i="41"/>
  <c r="J250" i="41"/>
  <c r="I250" i="41"/>
  <c r="AQ249" i="41"/>
  <c r="AP249" i="41"/>
  <c r="AO249" i="41"/>
  <c r="AN249" i="41"/>
  <c r="AM249" i="41"/>
  <c r="AL249" i="41"/>
  <c r="AK249" i="41"/>
  <c r="AJ249" i="41"/>
  <c r="AI249" i="41"/>
  <c r="AH249" i="41"/>
  <c r="AG249" i="41"/>
  <c r="AF249" i="41"/>
  <c r="AE249" i="41"/>
  <c r="AD249" i="41"/>
  <c r="AC249" i="41"/>
  <c r="AB249" i="41"/>
  <c r="AA249" i="41"/>
  <c r="Z249" i="41"/>
  <c r="Y249" i="41"/>
  <c r="X249" i="41"/>
  <c r="W249" i="41"/>
  <c r="V249" i="41"/>
  <c r="U249" i="41"/>
  <c r="T249" i="41"/>
  <c r="S249" i="41"/>
  <c r="R249" i="41"/>
  <c r="Q249" i="41"/>
  <c r="P249" i="41"/>
  <c r="O249" i="41"/>
  <c r="N249" i="41"/>
  <c r="M249" i="41"/>
  <c r="L249" i="41"/>
  <c r="K249" i="41"/>
  <c r="J249" i="41"/>
  <c r="I249" i="41"/>
  <c r="AQ239" i="41" l="1"/>
  <c r="AP239" i="41"/>
  <c r="AO239" i="41"/>
  <c r="AN239" i="41"/>
  <c r="AM239" i="41"/>
  <c r="AL239" i="41"/>
  <c r="AK239" i="41"/>
  <c r="AJ239" i="41"/>
  <c r="AI239" i="41"/>
  <c r="AH239" i="41"/>
  <c r="AG239" i="41"/>
  <c r="AF239" i="41"/>
  <c r="AE239" i="41"/>
  <c r="AD239" i="41"/>
  <c r="AC239" i="41"/>
  <c r="AB239" i="41"/>
  <c r="AA239" i="41"/>
  <c r="Z239" i="41"/>
  <c r="Y239" i="41"/>
  <c r="X239" i="41"/>
  <c r="W239" i="41"/>
  <c r="V239" i="41"/>
  <c r="U239" i="41"/>
  <c r="T239" i="41"/>
  <c r="S239" i="41"/>
  <c r="R239" i="41"/>
  <c r="Q239" i="41"/>
  <c r="P239" i="41"/>
  <c r="O239" i="41"/>
  <c r="N239" i="41"/>
  <c r="M239" i="41"/>
  <c r="L239" i="41"/>
  <c r="K239" i="41"/>
  <c r="J239" i="41"/>
  <c r="I239" i="41"/>
  <c r="AQ238" i="41"/>
  <c r="AP238" i="41"/>
  <c r="AO238" i="41"/>
  <c r="AN238" i="41"/>
  <c r="AM238" i="41"/>
  <c r="AL238" i="41"/>
  <c r="AK238" i="41"/>
  <c r="AJ238" i="41"/>
  <c r="AI238" i="41"/>
  <c r="AH238" i="41"/>
  <c r="AG238" i="41"/>
  <c r="AF238" i="41"/>
  <c r="AE238" i="41"/>
  <c r="AD238" i="41"/>
  <c r="AC238" i="41"/>
  <c r="AB238" i="41"/>
  <c r="AA238" i="41"/>
  <c r="Z238" i="41"/>
  <c r="Y238" i="41"/>
  <c r="X238" i="41"/>
  <c r="W238" i="41"/>
  <c r="V238" i="41"/>
  <c r="U238" i="41"/>
  <c r="T238" i="41"/>
  <c r="S238" i="41"/>
  <c r="R238" i="41"/>
  <c r="Q238" i="41"/>
  <c r="P238" i="41"/>
  <c r="O238" i="41"/>
  <c r="N238" i="41"/>
  <c r="M238" i="41"/>
  <c r="L238" i="41"/>
  <c r="K238" i="41"/>
  <c r="J238" i="41"/>
  <c r="I238" i="41"/>
  <c r="AQ237" i="41"/>
  <c r="AP237" i="41"/>
  <c r="AO237" i="41"/>
  <c r="AN237" i="41"/>
  <c r="AM237" i="41"/>
  <c r="AL237" i="41"/>
  <c r="AK237" i="41"/>
  <c r="AJ237" i="41"/>
  <c r="AI237" i="41"/>
  <c r="AH237" i="41"/>
  <c r="AG237" i="41"/>
  <c r="AF237" i="41"/>
  <c r="AE237" i="41"/>
  <c r="AD237" i="41"/>
  <c r="AC237" i="41"/>
  <c r="AB237" i="41"/>
  <c r="AA237" i="41"/>
  <c r="Z237" i="41"/>
  <c r="Y237" i="41"/>
  <c r="X237" i="41"/>
  <c r="W237" i="41"/>
  <c r="V237" i="41"/>
  <c r="U237" i="41"/>
  <c r="T237" i="41"/>
  <c r="S237" i="41"/>
  <c r="R237" i="41"/>
  <c r="Q237" i="41"/>
  <c r="P237" i="41"/>
  <c r="O237" i="41"/>
  <c r="N237" i="41"/>
  <c r="M237" i="41"/>
  <c r="L237" i="41"/>
  <c r="K237" i="41"/>
  <c r="J237" i="41"/>
  <c r="I237" i="41"/>
  <c r="AQ9" i="41"/>
  <c r="AP9" i="41"/>
  <c r="AO9" i="41"/>
  <c r="AN9" i="41"/>
  <c r="AM9" i="41"/>
  <c r="AL9" i="41"/>
  <c r="AK9" i="41"/>
  <c r="AJ9" i="41"/>
  <c r="AI9" i="41"/>
  <c r="AH9" i="41"/>
  <c r="AG9" i="41"/>
  <c r="AF9" i="41"/>
  <c r="AE9" i="41"/>
  <c r="AD9" i="41"/>
  <c r="AC9" i="41"/>
  <c r="AB9" i="41"/>
  <c r="AA9" i="41"/>
  <c r="Z9" i="41"/>
  <c r="Y9" i="41"/>
  <c r="X9" i="41"/>
  <c r="W9" i="41"/>
  <c r="V9" i="41"/>
  <c r="U9" i="41"/>
  <c r="T9" i="41"/>
  <c r="S9" i="41"/>
  <c r="R9" i="41"/>
  <c r="Q9" i="41"/>
  <c r="P9" i="41"/>
  <c r="O9" i="41"/>
  <c r="N9" i="41"/>
  <c r="M9" i="41"/>
  <c r="L9" i="41"/>
  <c r="K9" i="41"/>
  <c r="J9" i="41"/>
  <c r="I9" i="41"/>
  <c r="J8" i="41"/>
  <c r="I8" i="41"/>
  <c r="AQ7" i="41"/>
  <c r="AP7" i="41"/>
  <c r="AO7" i="41"/>
  <c r="AN7" i="41"/>
  <c r="AM7" i="41"/>
  <c r="AL7" i="41"/>
  <c r="AK7" i="41"/>
  <c r="AJ7" i="41"/>
  <c r="AI7" i="41"/>
  <c r="AH7" i="41"/>
  <c r="AG7" i="41"/>
  <c r="AF7" i="41"/>
  <c r="AE7" i="41"/>
  <c r="AD7" i="41"/>
  <c r="AC7" i="41"/>
  <c r="AB7" i="41"/>
  <c r="AA7" i="41"/>
  <c r="Z7" i="41"/>
  <c r="Y7" i="41"/>
  <c r="X7" i="41"/>
  <c r="W7" i="41"/>
  <c r="V7" i="41"/>
  <c r="U7" i="41"/>
  <c r="T7" i="41"/>
  <c r="S7" i="41"/>
  <c r="R7" i="41"/>
  <c r="Q7" i="41"/>
  <c r="P7" i="41"/>
  <c r="O7" i="41"/>
  <c r="N7" i="41"/>
  <c r="M7" i="41"/>
  <c r="L7" i="41"/>
  <c r="K7" i="41"/>
  <c r="J7" i="41"/>
  <c r="I7" i="41"/>
  <c r="AQ6" i="41"/>
  <c r="AQ286" i="41" s="1"/>
  <c r="AP6" i="41"/>
  <c r="AP286" i="41" s="1"/>
  <c r="AO6" i="41"/>
  <c r="AO286" i="41" s="1"/>
  <c r="AN6" i="41"/>
  <c r="AN286" i="41" s="1"/>
  <c r="AM6" i="41"/>
  <c r="AM286" i="41" s="1"/>
  <c r="AL6" i="41"/>
  <c r="AL286" i="41" s="1"/>
  <c r="AK6" i="41"/>
  <c r="AK286" i="41" s="1"/>
  <c r="AJ6" i="41"/>
  <c r="AJ286" i="41" s="1"/>
  <c r="AI6" i="41"/>
  <c r="AI286" i="41" s="1"/>
  <c r="AH6" i="41"/>
  <c r="AH286" i="41" s="1"/>
  <c r="AG6" i="41"/>
  <c r="AG286" i="41" s="1"/>
  <c r="AF6" i="41"/>
  <c r="AF286" i="41" s="1"/>
  <c r="AE6" i="41"/>
  <c r="AE286" i="41" s="1"/>
  <c r="AD6" i="41"/>
  <c r="AD286" i="41" s="1"/>
  <c r="AC6" i="41"/>
  <c r="AC286" i="41" s="1"/>
  <c r="AB6" i="41"/>
  <c r="AB286" i="41" s="1"/>
  <c r="AA6" i="41"/>
  <c r="AA286" i="41" s="1"/>
  <c r="Z6" i="41"/>
  <c r="Z286" i="41" s="1"/>
  <c r="Y6" i="41"/>
  <c r="Y286" i="41" s="1"/>
  <c r="X6" i="41"/>
  <c r="X286" i="41" s="1"/>
  <c r="W6" i="41"/>
  <c r="W286" i="41" s="1"/>
  <c r="V6" i="41"/>
  <c r="V286" i="41" s="1"/>
  <c r="U6" i="41"/>
  <c r="U286" i="41" s="1"/>
  <c r="T6" i="41"/>
  <c r="T286" i="41" s="1"/>
  <c r="S6" i="41"/>
  <c r="S286" i="41" s="1"/>
  <c r="R6" i="41"/>
  <c r="R286" i="41" s="1"/>
  <c r="Q6" i="41"/>
  <c r="Q286" i="41" s="1"/>
  <c r="P6" i="41"/>
  <c r="P286" i="41" s="1"/>
  <c r="O6" i="41"/>
  <c r="O286" i="41" s="1"/>
  <c r="N6" i="41"/>
  <c r="N286" i="41" s="1"/>
  <c r="M6" i="41"/>
  <c r="M286" i="41" s="1"/>
  <c r="L6" i="41"/>
  <c r="L286" i="41" s="1"/>
  <c r="K6" i="41"/>
  <c r="K286" i="41" s="1"/>
  <c r="J6" i="41"/>
  <c r="J286" i="41" s="1"/>
  <c r="I6" i="41"/>
  <c r="I286" i="41" s="1"/>
  <c r="J5" i="41"/>
  <c r="I5" i="41"/>
  <c r="J7" i="34"/>
  <c r="I267" i="41" s="1"/>
  <c r="I4" i="41"/>
  <c r="AQ195" i="41"/>
  <c r="AP195" i="41"/>
  <c r="AO195" i="41"/>
  <c r="AN195" i="41"/>
  <c r="AM195" i="41"/>
  <c r="AL195" i="41"/>
  <c r="AK195" i="41"/>
  <c r="AJ195" i="41"/>
  <c r="AI195" i="41"/>
  <c r="AH195" i="41"/>
  <c r="AG195" i="41"/>
  <c r="AF195" i="41"/>
  <c r="AE195" i="41"/>
  <c r="AD195" i="41"/>
  <c r="AC195" i="41"/>
  <c r="AB195" i="41"/>
  <c r="AA195" i="41"/>
  <c r="Z195" i="41"/>
  <c r="Y195" i="41"/>
  <c r="X195" i="41"/>
  <c r="W195" i="41"/>
  <c r="V195" i="41"/>
  <c r="U195" i="41"/>
  <c r="T195" i="41"/>
  <c r="S195" i="41"/>
  <c r="R195" i="41"/>
  <c r="Q195" i="41"/>
  <c r="P195" i="41"/>
  <c r="O195" i="41"/>
  <c r="N195" i="41"/>
  <c r="M195" i="41"/>
  <c r="L195" i="41"/>
  <c r="K195" i="41"/>
  <c r="J195" i="41"/>
  <c r="I195" i="41"/>
  <c r="AQ191" i="41"/>
  <c r="AP191" i="41"/>
  <c r="AO191" i="41"/>
  <c r="AN191" i="41"/>
  <c r="AM191" i="41"/>
  <c r="AL191" i="41"/>
  <c r="AK191" i="41"/>
  <c r="AJ191" i="41"/>
  <c r="AI191" i="41"/>
  <c r="AH191" i="41"/>
  <c r="AG191" i="41"/>
  <c r="AF191" i="41"/>
  <c r="AE191" i="41"/>
  <c r="AD191" i="41"/>
  <c r="AC191" i="41"/>
  <c r="AB191" i="41"/>
  <c r="AA191" i="41"/>
  <c r="Z191" i="41"/>
  <c r="Y191" i="41"/>
  <c r="X191" i="41"/>
  <c r="W191" i="41"/>
  <c r="V191" i="41"/>
  <c r="U191" i="41"/>
  <c r="T191" i="41"/>
  <c r="S191" i="41"/>
  <c r="R191" i="41"/>
  <c r="Q191" i="41"/>
  <c r="P191" i="41"/>
  <c r="O191" i="41"/>
  <c r="N191" i="41"/>
  <c r="M191" i="41"/>
  <c r="L191" i="41"/>
  <c r="K191" i="41"/>
  <c r="J191" i="41"/>
  <c r="I191" i="41"/>
  <c r="AQ190" i="41"/>
  <c r="AP190" i="41"/>
  <c r="AO190" i="41"/>
  <c r="AN190" i="41"/>
  <c r="AM190" i="41"/>
  <c r="AL190" i="41"/>
  <c r="AK190" i="41"/>
  <c r="AJ190" i="41"/>
  <c r="AI190" i="41"/>
  <c r="AH190" i="41"/>
  <c r="AG190" i="41"/>
  <c r="AF190" i="41"/>
  <c r="AE190" i="41"/>
  <c r="AD190" i="41"/>
  <c r="AC190" i="41"/>
  <c r="AB190" i="41"/>
  <c r="AA190" i="41"/>
  <c r="Z190" i="41"/>
  <c r="Y190" i="41"/>
  <c r="X190" i="41"/>
  <c r="W190" i="41"/>
  <c r="V190" i="41"/>
  <c r="U190" i="41"/>
  <c r="T190" i="41"/>
  <c r="S190" i="41"/>
  <c r="R190" i="41"/>
  <c r="Q190" i="41"/>
  <c r="P190" i="41"/>
  <c r="O190" i="41"/>
  <c r="N190" i="41"/>
  <c r="M190" i="41"/>
  <c r="L190" i="41"/>
  <c r="K190" i="41"/>
  <c r="J190" i="41"/>
  <c r="I190" i="41"/>
  <c r="AQ161" i="41"/>
  <c r="AP161" i="41"/>
  <c r="AO161" i="41"/>
  <c r="AN161" i="41"/>
  <c r="AM161" i="41"/>
  <c r="AL161" i="41"/>
  <c r="AK161" i="41"/>
  <c r="AJ161" i="41"/>
  <c r="AI161" i="41"/>
  <c r="AH161" i="41"/>
  <c r="AG161" i="41"/>
  <c r="AF161" i="41"/>
  <c r="AE161" i="41"/>
  <c r="AD161" i="41"/>
  <c r="AC161" i="41"/>
  <c r="AB161" i="41"/>
  <c r="AA161" i="41"/>
  <c r="Z161" i="41"/>
  <c r="Y161" i="41"/>
  <c r="X161" i="41"/>
  <c r="W161" i="41"/>
  <c r="V161" i="41"/>
  <c r="U161" i="41"/>
  <c r="T161" i="41"/>
  <c r="S161" i="41"/>
  <c r="R161" i="41"/>
  <c r="Q161" i="41"/>
  <c r="P161" i="41"/>
  <c r="O161" i="41"/>
  <c r="N161" i="41"/>
  <c r="M161" i="41"/>
  <c r="L161" i="41"/>
  <c r="K161" i="41"/>
  <c r="J161" i="41"/>
  <c r="I161" i="41"/>
  <c r="AQ160" i="41"/>
  <c r="AP160" i="41"/>
  <c r="AO160" i="41"/>
  <c r="AN160" i="41"/>
  <c r="AM160" i="41"/>
  <c r="AL160" i="41"/>
  <c r="AK160" i="41"/>
  <c r="AJ160" i="41"/>
  <c r="AI160" i="41"/>
  <c r="AH160" i="41"/>
  <c r="AG160" i="41"/>
  <c r="AF160" i="41"/>
  <c r="AE160" i="41"/>
  <c r="AD160" i="41"/>
  <c r="AC160" i="41"/>
  <c r="AB160" i="41"/>
  <c r="AA160" i="41"/>
  <c r="Z160" i="41"/>
  <c r="Y160" i="41"/>
  <c r="X160" i="41"/>
  <c r="W160" i="41"/>
  <c r="V160" i="41"/>
  <c r="U160" i="41"/>
  <c r="T160" i="41"/>
  <c r="S160" i="41"/>
  <c r="R160" i="41"/>
  <c r="Q160" i="41"/>
  <c r="P160" i="41"/>
  <c r="O160" i="41"/>
  <c r="N160" i="41"/>
  <c r="M160" i="41"/>
  <c r="L160" i="41"/>
  <c r="K160" i="41"/>
  <c r="J160" i="41"/>
  <c r="I160" i="41"/>
  <c r="AQ159" i="41"/>
  <c r="AP159" i="41"/>
  <c r="AO159" i="41"/>
  <c r="AN159" i="41"/>
  <c r="AM159" i="41"/>
  <c r="AL159" i="41"/>
  <c r="AK159" i="41"/>
  <c r="AJ159" i="41"/>
  <c r="AI159" i="41"/>
  <c r="AH159" i="41"/>
  <c r="AG159" i="41"/>
  <c r="AF159" i="41"/>
  <c r="AE159" i="41"/>
  <c r="AD159" i="41"/>
  <c r="AC159" i="41"/>
  <c r="AB159" i="41"/>
  <c r="AA159" i="41"/>
  <c r="Z159" i="41"/>
  <c r="Y159" i="41"/>
  <c r="X159" i="41"/>
  <c r="W159" i="41"/>
  <c r="V159" i="41"/>
  <c r="U159" i="41"/>
  <c r="T159" i="41"/>
  <c r="S159" i="41"/>
  <c r="R159" i="41"/>
  <c r="Q159" i="41"/>
  <c r="P159" i="41"/>
  <c r="O159" i="41"/>
  <c r="N159" i="41"/>
  <c r="M159" i="41"/>
  <c r="L159" i="41"/>
  <c r="K159" i="41"/>
  <c r="J159" i="41"/>
  <c r="I159" i="41"/>
  <c r="I276" i="41" l="1"/>
  <c r="I269" i="41"/>
  <c r="J276" i="41"/>
  <c r="J269" i="41"/>
  <c r="I133" i="41"/>
  <c r="AQ133" i="41"/>
  <c r="AP133" i="41"/>
  <c r="AO133" i="41"/>
  <c r="AN133" i="41"/>
  <c r="AM133" i="41"/>
  <c r="AL133" i="41"/>
  <c r="AK133" i="41"/>
  <c r="AJ133" i="41"/>
  <c r="AI133" i="41"/>
  <c r="AH133" i="41"/>
  <c r="AG133" i="41"/>
  <c r="AF133" i="41"/>
  <c r="AE133" i="41"/>
  <c r="AD133" i="41"/>
  <c r="AC133" i="41"/>
  <c r="AB133" i="41"/>
  <c r="AA133" i="41"/>
  <c r="Z133" i="41"/>
  <c r="Y133" i="41"/>
  <c r="X133" i="41"/>
  <c r="W133" i="41"/>
  <c r="V133" i="41"/>
  <c r="U133" i="41"/>
  <c r="T133" i="41"/>
  <c r="S133" i="41"/>
  <c r="R133" i="41"/>
  <c r="Q133" i="41"/>
  <c r="P133" i="41"/>
  <c r="O133" i="41"/>
  <c r="N133" i="41"/>
  <c r="M133" i="41"/>
  <c r="L133" i="41"/>
  <c r="K133" i="41"/>
  <c r="J133" i="41"/>
  <c r="AQ122" i="41"/>
  <c r="AP122" i="41"/>
  <c r="AO122" i="41"/>
  <c r="AN122" i="41"/>
  <c r="AM122" i="41"/>
  <c r="AL122" i="41"/>
  <c r="AK122" i="41"/>
  <c r="AJ122" i="41"/>
  <c r="AI122" i="41"/>
  <c r="AH122" i="41"/>
  <c r="AG122" i="41"/>
  <c r="AF122" i="41"/>
  <c r="AE122" i="41"/>
  <c r="AD122" i="41"/>
  <c r="AC122" i="41"/>
  <c r="AB122" i="41"/>
  <c r="AA122" i="41"/>
  <c r="Z122" i="41"/>
  <c r="Y122" i="41"/>
  <c r="X122" i="41"/>
  <c r="W122" i="41"/>
  <c r="V122" i="41"/>
  <c r="U122" i="41"/>
  <c r="T122" i="41"/>
  <c r="S122" i="41"/>
  <c r="R122" i="41"/>
  <c r="Q122" i="41"/>
  <c r="P122" i="41"/>
  <c r="O122" i="41"/>
  <c r="N122" i="41"/>
  <c r="M122" i="41"/>
  <c r="L122" i="41"/>
  <c r="K122" i="41"/>
  <c r="J122" i="41"/>
  <c r="I122" i="41"/>
  <c r="AQ131" i="41"/>
  <c r="AP131" i="41"/>
  <c r="AO131" i="41"/>
  <c r="AN131" i="41"/>
  <c r="AM131" i="41"/>
  <c r="AL131" i="41"/>
  <c r="AK131" i="41"/>
  <c r="AJ131" i="41"/>
  <c r="AI131" i="41"/>
  <c r="AH131" i="41"/>
  <c r="AG131" i="41"/>
  <c r="AF131" i="41"/>
  <c r="AE131" i="41"/>
  <c r="AD131" i="41"/>
  <c r="AC131" i="41"/>
  <c r="AB131" i="41"/>
  <c r="AA131" i="41"/>
  <c r="Z131" i="41"/>
  <c r="Y131" i="41"/>
  <c r="X131" i="41"/>
  <c r="W131" i="41"/>
  <c r="V131" i="41"/>
  <c r="U131" i="41"/>
  <c r="T131" i="41"/>
  <c r="S131" i="41"/>
  <c r="R131" i="41"/>
  <c r="Q131" i="41"/>
  <c r="P131" i="41"/>
  <c r="O131" i="41"/>
  <c r="N131" i="41"/>
  <c r="M131" i="41"/>
  <c r="L131" i="41"/>
  <c r="K131" i="41"/>
  <c r="J131" i="41"/>
  <c r="I131" i="41"/>
  <c r="AQ120" i="41"/>
  <c r="AP120" i="41"/>
  <c r="AO120" i="41"/>
  <c r="AN120" i="41"/>
  <c r="AM120" i="41"/>
  <c r="AL120" i="41"/>
  <c r="AK120" i="41"/>
  <c r="AJ120" i="41"/>
  <c r="AI120" i="41"/>
  <c r="AH120" i="41"/>
  <c r="AG120" i="41"/>
  <c r="AF120" i="41"/>
  <c r="AE120" i="41"/>
  <c r="AD120" i="41"/>
  <c r="AC120" i="41"/>
  <c r="AB120" i="41"/>
  <c r="AA120" i="41"/>
  <c r="Z120" i="41"/>
  <c r="Y120" i="41"/>
  <c r="X120" i="41"/>
  <c r="W120" i="41"/>
  <c r="V120" i="41"/>
  <c r="U120" i="41"/>
  <c r="T120" i="41"/>
  <c r="S120" i="41"/>
  <c r="R120" i="41"/>
  <c r="Q120" i="41"/>
  <c r="P120" i="41"/>
  <c r="O120" i="41"/>
  <c r="N120" i="41"/>
  <c r="M120" i="41"/>
  <c r="L120" i="41"/>
  <c r="K120" i="41"/>
  <c r="J120" i="41"/>
  <c r="I120" i="41"/>
  <c r="AQ119" i="41" l="1"/>
  <c r="AP119" i="41"/>
  <c r="AO119" i="41"/>
  <c r="AN119" i="41"/>
  <c r="AM119" i="41"/>
  <c r="AL119" i="41"/>
  <c r="AK119" i="41"/>
  <c r="AJ119" i="41"/>
  <c r="AI119" i="41"/>
  <c r="AH119" i="41"/>
  <c r="AG119" i="41"/>
  <c r="AF119" i="41"/>
  <c r="AE119" i="41"/>
  <c r="AD119" i="41"/>
  <c r="AC119" i="41"/>
  <c r="AB119" i="41"/>
  <c r="AA119" i="41"/>
  <c r="Z119" i="41"/>
  <c r="Y119" i="41"/>
  <c r="X119" i="41"/>
  <c r="W119" i="41"/>
  <c r="V119" i="41"/>
  <c r="U119" i="41"/>
  <c r="T119" i="41"/>
  <c r="S119" i="41"/>
  <c r="R119" i="41"/>
  <c r="Q119" i="41"/>
  <c r="P119" i="41"/>
  <c r="O119" i="41"/>
  <c r="N119" i="41"/>
  <c r="M119" i="41"/>
  <c r="L119" i="41"/>
  <c r="K119" i="41"/>
  <c r="J119" i="41"/>
  <c r="I119" i="41"/>
  <c r="AQ118" i="41"/>
  <c r="AP118" i="41"/>
  <c r="AO118" i="41"/>
  <c r="AN118" i="41"/>
  <c r="AM118" i="41"/>
  <c r="AL118" i="41"/>
  <c r="AK118" i="41"/>
  <c r="AJ118" i="41"/>
  <c r="AI118" i="41"/>
  <c r="AH118" i="41"/>
  <c r="AG118" i="41"/>
  <c r="AF118" i="41"/>
  <c r="AE118" i="41"/>
  <c r="AD118" i="41"/>
  <c r="AC118" i="41"/>
  <c r="AB118" i="41"/>
  <c r="AA118" i="41"/>
  <c r="Z118" i="41"/>
  <c r="Y118" i="41"/>
  <c r="X118" i="41"/>
  <c r="W118" i="41"/>
  <c r="V118" i="41"/>
  <c r="U118" i="41"/>
  <c r="T118" i="41"/>
  <c r="S118" i="41"/>
  <c r="R118" i="41"/>
  <c r="Q118" i="41"/>
  <c r="P118" i="41"/>
  <c r="O118" i="41"/>
  <c r="N118" i="41"/>
  <c r="M118" i="41"/>
  <c r="L118" i="41"/>
  <c r="K118" i="41"/>
  <c r="J118" i="41"/>
  <c r="I118" i="41"/>
  <c r="AQ117" i="41"/>
  <c r="AP117" i="41"/>
  <c r="AO117" i="41"/>
  <c r="AN117" i="41"/>
  <c r="AM117" i="41"/>
  <c r="AL117" i="41"/>
  <c r="AK117" i="41"/>
  <c r="AJ117" i="41"/>
  <c r="AI117" i="41"/>
  <c r="AH117" i="41"/>
  <c r="AG117" i="41"/>
  <c r="AF117" i="41"/>
  <c r="AE117" i="41"/>
  <c r="AD117" i="41"/>
  <c r="AC117" i="41"/>
  <c r="AB117" i="41"/>
  <c r="AA117" i="41"/>
  <c r="Z117" i="41"/>
  <c r="Y117" i="41"/>
  <c r="X117" i="41"/>
  <c r="W117" i="41"/>
  <c r="V117" i="41"/>
  <c r="U117" i="41"/>
  <c r="T117" i="41"/>
  <c r="S117" i="41"/>
  <c r="R117" i="41"/>
  <c r="Q117" i="41"/>
  <c r="P117" i="41"/>
  <c r="O117" i="41"/>
  <c r="N117" i="41"/>
  <c r="M117" i="41"/>
  <c r="L117" i="41"/>
  <c r="K117" i="41"/>
  <c r="J117" i="41"/>
  <c r="I117" i="41"/>
  <c r="AQ111" i="41"/>
  <c r="AP111" i="41"/>
  <c r="AO111" i="41"/>
  <c r="AN111" i="41"/>
  <c r="AM111" i="41"/>
  <c r="AL111" i="41"/>
  <c r="AK111" i="41"/>
  <c r="AJ111" i="41"/>
  <c r="AI111" i="41"/>
  <c r="AH111" i="41"/>
  <c r="AG111" i="41"/>
  <c r="AF111" i="41"/>
  <c r="AE111" i="41"/>
  <c r="AD111" i="41"/>
  <c r="AC111" i="41"/>
  <c r="AB111" i="41"/>
  <c r="AA111" i="41"/>
  <c r="Z111" i="41"/>
  <c r="Y111" i="41"/>
  <c r="X111" i="41"/>
  <c r="W111" i="41"/>
  <c r="V111" i="41"/>
  <c r="U111" i="41"/>
  <c r="T111" i="41"/>
  <c r="S111" i="41"/>
  <c r="R111" i="41"/>
  <c r="Q111" i="41"/>
  <c r="P111" i="41"/>
  <c r="O111" i="41"/>
  <c r="N111" i="41"/>
  <c r="M111" i="41"/>
  <c r="L111" i="41"/>
  <c r="K111" i="41"/>
  <c r="J111" i="41"/>
  <c r="I111" i="41"/>
  <c r="AQ110" i="41"/>
  <c r="AP110" i="41"/>
  <c r="AO110" i="41"/>
  <c r="AN110" i="41"/>
  <c r="AM110" i="41"/>
  <c r="AL110" i="41"/>
  <c r="AK110" i="41"/>
  <c r="AJ110" i="41"/>
  <c r="AI110" i="41"/>
  <c r="AH110" i="41"/>
  <c r="AG110" i="41"/>
  <c r="AF110" i="41"/>
  <c r="AE110" i="41"/>
  <c r="AD110" i="41"/>
  <c r="AC110" i="41"/>
  <c r="AB110" i="41"/>
  <c r="AA110" i="41"/>
  <c r="Z110" i="41"/>
  <c r="Y110" i="41"/>
  <c r="X110" i="41"/>
  <c r="W110" i="41"/>
  <c r="V110" i="41"/>
  <c r="U110" i="41"/>
  <c r="T110" i="41"/>
  <c r="S110" i="41"/>
  <c r="R110" i="41"/>
  <c r="Q110" i="41"/>
  <c r="P110" i="41"/>
  <c r="O110" i="41"/>
  <c r="N110" i="41"/>
  <c r="M110" i="41"/>
  <c r="L110" i="41"/>
  <c r="K110" i="41"/>
  <c r="J110" i="41"/>
  <c r="I110" i="41"/>
  <c r="AQ103" i="41"/>
  <c r="AP103" i="41"/>
  <c r="AO103" i="41"/>
  <c r="AN103" i="41"/>
  <c r="AM103" i="41"/>
  <c r="AL103" i="41"/>
  <c r="AK103" i="41"/>
  <c r="AJ103" i="41"/>
  <c r="AI103" i="41"/>
  <c r="AH103" i="41"/>
  <c r="AG103" i="41"/>
  <c r="AF103" i="41"/>
  <c r="AE103" i="41"/>
  <c r="AD103" i="41"/>
  <c r="AC103" i="41"/>
  <c r="AB103" i="41"/>
  <c r="AA103" i="41"/>
  <c r="Z103" i="41"/>
  <c r="Y103" i="41"/>
  <c r="X103" i="41"/>
  <c r="W103" i="41"/>
  <c r="V103" i="41"/>
  <c r="U103" i="41"/>
  <c r="T103" i="41"/>
  <c r="S103" i="41"/>
  <c r="R103" i="41"/>
  <c r="Q103" i="41"/>
  <c r="P103" i="41"/>
  <c r="O103" i="41"/>
  <c r="N103" i="41"/>
  <c r="M103" i="41"/>
  <c r="L103" i="41"/>
  <c r="K103" i="41"/>
  <c r="J103" i="41"/>
  <c r="I103" i="41"/>
  <c r="AQ99" i="41"/>
  <c r="AP99" i="41"/>
  <c r="AO99" i="41"/>
  <c r="AN99" i="41"/>
  <c r="AM99" i="41"/>
  <c r="AL99" i="41"/>
  <c r="AK99" i="41"/>
  <c r="AJ99" i="41"/>
  <c r="AI99" i="41"/>
  <c r="AH99" i="41"/>
  <c r="AG99" i="41"/>
  <c r="AF99" i="41"/>
  <c r="AE99" i="41"/>
  <c r="AD99" i="41"/>
  <c r="AC99" i="41"/>
  <c r="AB99" i="41"/>
  <c r="AA99" i="41"/>
  <c r="Z99" i="41"/>
  <c r="Y99" i="41"/>
  <c r="X99" i="41"/>
  <c r="W99" i="41"/>
  <c r="V99" i="41"/>
  <c r="U99" i="41"/>
  <c r="T99" i="41"/>
  <c r="S99" i="41"/>
  <c r="R99" i="41"/>
  <c r="Q99" i="41"/>
  <c r="P99" i="41"/>
  <c r="O99" i="41"/>
  <c r="N99" i="41"/>
  <c r="M99" i="41"/>
  <c r="L99" i="41"/>
  <c r="K99" i="41"/>
  <c r="J99" i="41"/>
  <c r="I99" i="41"/>
  <c r="AQ98" i="41"/>
  <c r="AP98" i="41"/>
  <c r="AO98" i="41"/>
  <c r="AN98" i="41"/>
  <c r="AM98" i="41"/>
  <c r="AL98" i="41"/>
  <c r="AK98" i="41"/>
  <c r="AJ98" i="41"/>
  <c r="AI98" i="41"/>
  <c r="AH98" i="41"/>
  <c r="AG98" i="41"/>
  <c r="AF98" i="41"/>
  <c r="AE98" i="41"/>
  <c r="AD98" i="41"/>
  <c r="AC98" i="41"/>
  <c r="AB98" i="41"/>
  <c r="AA98" i="41"/>
  <c r="Z98" i="41"/>
  <c r="Y98" i="41"/>
  <c r="X98" i="41"/>
  <c r="W98" i="41"/>
  <c r="V98" i="41"/>
  <c r="U98" i="41"/>
  <c r="T98" i="41"/>
  <c r="S98" i="41"/>
  <c r="R98" i="41"/>
  <c r="Q98" i="41"/>
  <c r="P98" i="41"/>
  <c r="O98" i="41"/>
  <c r="N98" i="41"/>
  <c r="M98" i="41"/>
  <c r="L98" i="41"/>
  <c r="K98" i="41"/>
  <c r="J98" i="41"/>
  <c r="I98" i="41"/>
  <c r="AQ94" i="41"/>
  <c r="AP94" i="41"/>
  <c r="AO94" i="41"/>
  <c r="AN94" i="41"/>
  <c r="AM94" i="41"/>
  <c r="AL94" i="41"/>
  <c r="AK94" i="41"/>
  <c r="AJ94" i="41"/>
  <c r="AI94" i="41"/>
  <c r="AH94" i="41"/>
  <c r="AG94" i="41"/>
  <c r="AF94" i="41"/>
  <c r="AE94" i="41"/>
  <c r="AD94" i="41"/>
  <c r="AC94" i="41"/>
  <c r="AB94" i="41"/>
  <c r="AA94" i="41"/>
  <c r="Z94" i="41"/>
  <c r="Y94" i="41"/>
  <c r="X94" i="41"/>
  <c r="W94" i="41"/>
  <c r="V94" i="41"/>
  <c r="U94" i="41"/>
  <c r="T94" i="41"/>
  <c r="S94" i="41"/>
  <c r="R94" i="41"/>
  <c r="Q94" i="41"/>
  <c r="P94" i="41"/>
  <c r="O94" i="41"/>
  <c r="N94" i="41"/>
  <c r="M94" i="41"/>
  <c r="L94" i="41"/>
  <c r="K94" i="41"/>
  <c r="J94" i="41"/>
  <c r="I94" i="41"/>
  <c r="AQ93" i="41"/>
  <c r="AP93" i="41"/>
  <c r="AO93" i="41"/>
  <c r="AN93" i="41"/>
  <c r="AM93" i="41"/>
  <c r="AL93" i="41"/>
  <c r="AK93" i="41"/>
  <c r="AJ93" i="41"/>
  <c r="AI93" i="41"/>
  <c r="AH93" i="41"/>
  <c r="AG93" i="41"/>
  <c r="AF93" i="41"/>
  <c r="AE93" i="41"/>
  <c r="AD93" i="41"/>
  <c r="AC93" i="41"/>
  <c r="AB93" i="41"/>
  <c r="AA93" i="41"/>
  <c r="Z93" i="41"/>
  <c r="Y93" i="41"/>
  <c r="X93" i="41"/>
  <c r="W93" i="41"/>
  <c r="V93" i="41"/>
  <c r="U93" i="41"/>
  <c r="T93" i="41"/>
  <c r="S93" i="41"/>
  <c r="R93" i="41"/>
  <c r="Q93" i="41"/>
  <c r="P93" i="41"/>
  <c r="O93" i="41"/>
  <c r="N93" i="41"/>
  <c r="M93" i="41"/>
  <c r="L93" i="41"/>
  <c r="K93" i="41"/>
  <c r="J93" i="41"/>
  <c r="I93" i="41"/>
  <c r="AQ92" i="41"/>
  <c r="AP92" i="41"/>
  <c r="AO92" i="41"/>
  <c r="AN92" i="41"/>
  <c r="AM92" i="41"/>
  <c r="AL92" i="41"/>
  <c r="AK92" i="41"/>
  <c r="AJ92" i="41"/>
  <c r="AI92" i="41"/>
  <c r="AH92" i="41"/>
  <c r="AG92" i="41"/>
  <c r="AF92" i="41"/>
  <c r="AE92" i="41"/>
  <c r="AD92" i="41"/>
  <c r="AC92" i="41"/>
  <c r="AB92" i="41"/>
  <c r="AA92" i="41"/>
  <c r="Z92" i="41"/>
  <c r="Y92" i="41"/>
  <c r="X92" i="41"/>
  <c r="W92" i="41"/>
  <c r="V92" i="41"/>
  <c r="U92" i="41"/>
  <c r="T92" i="41"/>
  <c r="S92" i="41"/>
  <c r="R92" i="41"/>
  <c r="Q92" i="41"/>
  <c r="P92" i="41"/>
  <c r="O92" i="41"/>
  <c r="N92" i="41"/>
  <c r="M92" i="41"/>
  <c r="L92" i="41"/>
  <c r="K92" i="41"/>
  <c r="J92" i="41"/>
  <c r="I92" i="41"/>
  <c r="AQ88" i="41"/>
  <c r="AP88" i="41"/>
  <c r="AO88" i="41"/>
  <c r="AN88" i="41"/>
  <c r="AM88" i="41"/>
  <c r="AL88" i="41"/>
  <c r="AK88" i="41"/>
  <c r="AJ88" i="41"/>
  <c r="AI88" i="41"/>
  <c r="AH88" i="41"/>
  <c r="AG88" i="41"/>
  <c r="AF88" i="41"/>
  <c r="AE88" i="41"/>
  <c r="AD88" i="41"/>
  <c r="AC88" i="41"/>
  <c r="AB88" i="41"/>
  <c r="AA88" i="41"/>
  <c r="Z88" i="41"/>
  <c r="Y88" i="41"/>
  <c r="X88" i="41"/>
  <c r="W88" i="41"/>
  <c r="V88" i="41"/>
  <c r="U88" i="41"/>
  <c r="T88" i="41"/>
  <c r="S88" i="41"/>
  <c r="R88" i="41"/>
  <c r="Q88" i="41"/>
  <c r="P88" i="41"/>
  <c r="O88" i="41"/>
  <c r="N88" i="41"/>
  <c r="M88" i="41"/>
  <c r="L88" i="41"/>
  <c r="K88" i="41"/>
  <c r="J88" i="41"/>
  <c r="I88" i="41"/>
  <c r="AQ87" i="41" l="1"/>
  <c r="AP87" i="41"/>
  <c r="AO87" i="41"/>
  <c r="AN87" i="41"/>
  <c r="AM87" i="41"/>
  <c r="AL87" i="41"/>
  <c r="AK87" i="41"/>
  <c r="AJ87" i="41"/>
  <c r="AI87" i="41"/>
  <c r="AH87" i="41"/>
  <c r="AG87" i="41"/>
  <c r="AF87" i="41"/>
  <c r="AE87" i="41"/>
  <c r="AD87" i="41"/>
  <c r="AC87" i="41"/>
  <c r="AB87" i="41"/>
  <c r="AA87" i="41"/>
  <c r="Z87" i="41"/>
  <c r="Y87" i="41"/>
  <c r="X87" i="41"/>
  <c r="W87" i="41"/>
  <c r="V87" i="41"/>
  <c r="U87" i="41"/>
  <c r="T87" i="41"/>
  <c r="S87" i="41"/>
  <c r="R87" i="41"/>
  <c r="Q87" i="41"/>
  <c r="P87" i="41"/>
  <c r="O87" i="41"/>
  <c r="N87" i="41"/>
  <c r="M87" i="41"/>
  <c r="L87" i="41"/>
  <c r="K87" i="41"/>
  <c r="J87" i="41"/>
  <c r="I87" i="41"/>
  <c r="AQ86" i="41"/>
  <c r="AP86" i="41"/>
  <c r="AO86" i="41"/>
  <c r="AN86" i="41"/>
  <c r="AM86" i="41"/>
  <c r="AL86" i="41"/>
  <c r="AK86" i="41"/>
  <c r="AJ86" i="41"/>
  <c r="AI86" i="41"/>
  <c r="AH86" i="41"/>
  <c r="AG86" i="41"/>
  <c r="AF86" i="41"/>
  <c r="AE86" i="41"/>
  <c r="AD86" i="41"/>
  <c r="AC86" i="41"/>
  <c r="AB86" i="41"/>
  <c r="AA86" i="41"/>
  <c r="Z86" i="41"/>
  <c r="Y86" i="41"/>
  <c r="X86" i="41"/>
  <c r="W86" i="41"/>
  <c r="V86" i="41"/>
  <c r="U86" i="41"/>
  <c r="T86" i="41"/>
  <c r="S86" i="41"/>
  <c r="R86" i="41"/>
  <c r="Q86" i="41"/>
  <c r="P86" i="41"/>
  <c r="O86" i="41"/>
  <c r="N86" i="41"/>
  <c r="M86" i="41"/>
  <c r="L86" i="41"/>
  <c r="K86" i="41"/>
  <c r="J86" i="41"/>
  <c r="I86" i="41"/>
  <c r="AQ85" i="41" l="1"/>
  <c r="AP85" i="41"/>
  <c r="AO85" i="41"/>
  <c r="AN85" i="41"/>
  <c r="AM85" i="41"/>
  <c r="AL85" i="41"/>
  <c r="AK85" i="41"/>
  <c r="AJ85" i="41"/>
  <c r="AI85" i="41"/>
  <c r="AH85" i="41"/>
  <c r="AG85" i="41"/>
  <c r="AF85" i="41"/>
  <c r="AE85" i="41"/>
  <c r="AD85" i="41"/>
  <c r="AC85" i="41"/>
  <c r="AB85" i="41"/>
  <c r="AA85" i="41"/>
  <c r="Z85" i="41"/>
  <c r="Y85" i="41"/>
  <c r="X85" i="41"/>
  <c r="W85" i="41"/>
  <c r="V85" i="41"/>
  <c r="U85" i="41"/>
  <c r="T85" i="41"/>
  <c r="S85" i="41"/>
  <c r="R85" i="41"/>
  <c r="Q85" i="41"/>
  <c r="P85" i="41"/>
  <c r="O85" i="41"/>
  <c r="N85" i="41"/>
  <c r="M85" i="41"/>
  <c r="L85" i="41"/>
  <c r="K85" i="41"/>
  <c r="J85" i="41"/>
  <c r="I85" i="41"/>
  <c r="AQ82" i="41" l="1"/>
  <c r="AP82" i="41"/>
  <c r="AO82" i="41"/>
  <c r="AN82" i="41"/>
  <c r="AM82" i="41"/>
  <c r="AL82" i="41"/>
  <c r="AK82" i="41"/>
  <c r="AJ82" i="41"/>
  <c r="AI82" i="41"/>
  <c r="AH82" i="41"/>
  <c r="AG82" i="41"/>
  <c r="AF82" i="41"/>
  <c r="AE82" i="41"/>
  <c r="AD82" i="41"/>
  <c r="AC82" i="41"/>
  <c r="AB82" i="41"/>
  <c r="AA82" i="41"/>
  <c r="Z82" i="41"/>
  <c r="Y82" i="41"/>
  <c r="X82" i="41"/>
  <c r="W82" i="41"/>
  <c r="V82" i="41"/>
  <c r="U82" i="41"/>
  <c r="T82" i="41"/>
  <c r="S82" i="41"/>
  <c r="R82" i="41"/>
  <c r="Q82" i="41"/>
  <c r="P82" i="41"/>
  <c r="O82" i="41"/>
  <c r="N82" i="41"/>
  <c r="M82" i="41"/>
  <c r="L82" i="41"/>
  <c r="K82" i="41"/>
  <c r="J82" i="41"/>
  <c r="I82" i="41"/>
  <c r="I76" i="41"/>
  <c r="AQ76" i="41"/>
  <c r="AP76" i="41"/>
  <c r="AO76" i="41"/>
  <c r="AN76" i="41"/>
  <c r="AM76" i="41"/>
  <c r="AL76" i="41"/>
  <c r="AK76" i="41"/>
  <c r="AJ76" i="41"/>
  <c r="AI76" i="41"/>
  <c r="AH76" i="41"/>
  <c r="AG76" i="41"/>
  <c r="AF76" i="41"/>
  <c r="AE76" i="41"/>
  <c r="AD76" i="41"/>
  <c r="AC76" i="41"/>
  <c r="AB76" i="41"/>
  <c r="AA76" i="41"/>
  <c r="Z76" i="41"/>
  <c r="Y76" i="41"/>
  <c r="X76" i="41"/>
  <c r="W76" i="41"/>
  <c r="V76" i="41"/>
  <c r="U76" i="41"/>
  <c r="T76" i="41"/>
  <c r="S76" i="41"/>
  <c r="R76" i="41"/>
  <c r="Q76" i="41"/>
  <c r="P76" i="41"/>
  <c r="O76" i="41"/>
  <c r="N76" i="41"/>
  <c r="M76" i="41"/>
  <c r="L76" i="41"/>
  <c r="K76" i="41"/>
  <c r="J76" i="41"/>
  <c r="AQ75" i="41"/>
  <c r="AP75" i="41"/>
  <c r="AO75" i="41"/>
  <c r="AN75" i="41"/>
  <c r="AM75" i="41"/>
  <c r="AL75" i="41"/>
  <c r="AK75" i="41"/>
  <c r="AJ75" i="41"/>
  <c r="AI75" i="41"/>
  <c r="AH75" i="41"/>
  <c r="AG75" i="41"/>
  <c r="AF75" i="41"/>
  <c r="AE75" i="41"/>
  <c r="AD75" i="41"/>
  <c r="AC75" i="41"/>
  <c r="AB75" i="41"/>
  <c r="AA75" i="41"/>
  <c r="Z75" i="41"/>
  <c r="Y75" i="41"/>
  <c r="X75" i="41"/>
  <c r="W75" i="41"/>
  <c r="V75" i="41"/>
  <c r="U75" i="41"/>
  <c r="T75" i="41"/>
  <c r="S75" i="41"/>
  <c r="R75" i="41"/>
  <c r="Q75" i="41"/>
  <c r="P75" i="41"/>
  <c r="O75" i="41"/>
  <c r="N75" i="41"/>
  <c r="M75" i="41"/>
  <c r="L75" i="41"/>
  <c r="K75" i="41"/>
  <c r="J75" i="41"/>
  <c r="I75" i="41"/>
  <c r="AQ66" i="41"/>
  <c r="AP66" i="41"/>
  <c r="AO66" i="41"/>
  <c r="AN66" i="41"/>
  <c r="AM66" i="41"/>
  <c r="AL66" i="41"/>
  <c r="AK66" i="41"/>
  <c r="AJ66" i="41"/>
  <c r="AI66" i="41"/>
  <c r="AH66" i="41"/>
  <c r="AG66" i="41"/>
  <c r="AF66" i="41"/>
  <c r="AE66" i="41"/>
  <c r="AD66" i="41"/>
  <c r="AC66" i="41"/>
  <c r="AB66" i="41"/>
  <c r="AA66" i="41"/>
  <c r="Z66" i="41"/>
  <c r="Y66" i="41"/>
  <c r="X66" i="41"/>
  <c r="W66" i="41"/>
  <c r="V66" i="41"/>
  <c r="U66" i="41"/>
  <c r="T66" i="41"/>
  <c r="S66" i="41"/>
  <c r="R66" i="41"/>
  <c r="Q66" i="41"/>
  <c r="P66" i="41"/>
  <c r="O66" i="41"/>
  <c r="N66" i="41"/>
  <c r="M66" i="41"/>
  <c r="L66" i="41"/>
  <c r="K66" i="41"/>
  <c r="J66" i="41"/>
  <c r="I66" i="41"/>
  <c r="AQ65" i="41"/>
  <c r="AP65" i="41"/>
  <c r="AO65" i="41"/>
  <c r="AN65" i="41"/>
  <c r="AM65" i="41"/>
  <c r="AL65" i="41"/>
  <c r="AK65" i="41"/>
  <c r="AJ65" i="41"/>
  <c r="AI65" i="41"/>
  <c r="AH65" i="41"/>
  <c r="AG65" i="41"/>
  <c r="AF65" i="41"/>
  <c r="AE65" i="41"/>
  <c r="AD65" i="41"/>
  <c r="AC65" i="41"/>
  <c r="AB65" i="41"/>
  <c r="AA65" i="41"/>
  <c r="Z65" i="41"/>
  <c r="Y65" i="41"/>
  <c r="X65" i="41"/>
  <c r="W65" i="41"/>
  <c r="V65" i="41"/>
  <c r="U65" i="41"/>
  <c r="T65" i="41"/>
  <c r="S65" i="41"/>
  <c r="R65" i="41"/>
  <c r="Q65" i="41"/>
  <c r="P65" i="41"/>
  <c r="O65" i="41"/>
  <c r="N65" i="41"/>
  <c r="M65" i="41"/>
  <c r="L65" i="41"/>
  <c r="K65" i="41"/>
  <c r="J65" i="41"/>
  <c r="I65" i="41"/>
  <c r="AQ64" i="41"/>
  <c r="AP64" i="41"/>
  <c r="AO64" i="41"/>
  <c r="AN64" i="41"/>
  <c r="AM64" i="41"/>
  <c r="AL64" i="41"/>
  <c r="AK64" i="41"/>
  <c r="AJ64" i="41"/>
  <c r="AI64" i="41"/>
  <c r="AH64" i="41"/>
  <c r="AG64" i="41"/>
  <c r="AF64" i="41"/>
  <c r="AE64" i="41"/>
  <c r="AD64" i="41"/>
  <c r="AC64" i="41"/>
  <c r="AB64" i="41"/>
  <c r="AA64" i="41"/>
  <c r="Z64" i="41"/>
  <c r="Y64" i="41"/>
  <c r="X64" i="41"/>
  <c r="W64" i="41"/>
  <c r="V64" i="41"/>
  <c r="U64" i="41"/>
  <c r="T64" i="41"/>
  <c r="S64" i="41"/>
  <c r="R64" i="41"/>
  <c r="Q64" i="41"/>
  <c r="P64" i="41"/>
  <c r="O64" i="41"/>
  <c r="N64" i="41"/>
  <c r="M64" i="41"/>
  <c r="L64" i="41"/>
  <c r="K64" i="41"/>
  <c r="J64" i="41"/>
  <c r="I64" i="41"/>
  <c r="AQ63" i="41"/>
  <c r="AP63" i="41"/>
  <c r="AO63" i="41"/>
  <c r="AN63" i="41"/>
  <c r="AM63" i="41"/>
  <c r="AL63" i="41"/>
  <c r="AK63" i="41"/>
  <c r="AJ63" i="41"/>
  <c r="AI63" i="41"/>
  <c r="AH63" i="41"/>
  <c r="AG63" i="41"/>
  <c r="AF63" i="41"/>
  <c r="AE63" i="41"/>
  <c r="AD63" i="41"/>
  <c r="AC63" i="41"/>
  <c r="AB63" i="41"/>
  <c r="AA63" i="41"/>
  <c r="Z63" i="41"/>
  <c r="Y63" i="41"/>
  <c r="X63" i="41"/>
  <c r="W63" i="41"/>
  <c r="V63" i="41"/>
  <c r="U63" i="41"/>
  <c r="T63" i="41"/>
  <c r="S63" i="41"/>
  <c r="R63" i="41"/>
  <c r="Q63" i="41"/>
  <c r="P63" i="41"/>
  <c r="O63" i="41"/>
  <c r="N63" i="41"/>
  <c r="M63" i="41"/>
  <c r="L63" i="41"/>
  <c r="K63" i="41"/>
  <c r="J63" i="41"/>
  <c r="I63" i="41"/>
  <c r="AQ62" i="41"/>
  <c r="AP62" i="41"/>
  <c r="AO62" i="41"/>
  <c r="AN62" i="41"/>
  <c r="AM62" i="41"/>
  <c r="AL62" i="41"/>
  <c r="AK62" i="41"/>
  <c r="AJ62" i="41"/>
  <c r="AI62" i="41"/>
  <c r="AH62" i="41"/>
  <c r="AG62" i="41"/>
  <c r="AF62" i="41"/>
  <c r="AE62" i="41"/>
  <c r="AD62" i="41"/>
  <c r="AC62" i="41"/>
  <c r="AB62" i="41"/>
  <c r="AA62" i="41"/>
  <c r="Z62" i="41"/>
  <c r="Y62" i="41"/>
  <c r="X62" i="41"/>
  <c r="W62" i="41"/>
  <c r="V62" i="41"/>
  <c r="U62" i="41"/>
  <c r="T62" i="41"/>
  <c r="S62" i="41"/>
  <c r="R62" i="41"/>
  <c r="Q62" i="41"/>
  <c r="P62" i="41"/>
  <c r="O62" i="41"/>
  <c r="N62" i="41"/>
  <c r="M62" i="41"/>
  <c r="L62" i="41"/>
  <c r="K62" i="41"/>
  <c r="J62" i="41"/>
  <c r="I62" i="41"/>
  <c r="AQ33" i="41" l="1"/>
  <c r="AP33" i="41"/>
  <c r="AO33" i="41"/>
  <c r="AN33" i="41"/>
  <c r="AM33" i="41"/>
  <c r="AL33" i="41"/>
  <c r="AK33" i="41"/>
  <c r="AJ33" i="41"/>
  <c r="AI33" i="41"/>
  <c r="AH33" i="41"/>
  <c r="AG33" i="41"/>
  <c r="AF33" i="41"/>
  <c r="AE33" i="41"/>
  <c r="AD33" i="41"/>
  <c r="AC33" i="41"/>
  <c r="AB33" i="41"/>
  <c r="AA33" i="41"/>
  <c r="Z33" i="41"/>
  <c r="Y33" i="41"/>
  <c r="X33" i="41"/>
  <c r="W33" i="41"/>
  <c r="V33" i="41"/>
  <c r="U33" i="41"/>
  <c r="T33" i="41"/>
  <c r="S33" i="41"/>
  <c r="R33" i="41"/>
  <c r="Q33" i="41"/>
  <c r="P33" i="41"/>
  <c r="O33" i="41"/>
  <c r="N33" i="41"/>
  <c r="M33" i="41"/>
  <c r="L33" i="41"/>
  <c r="K33" i="41"/>
  <c r="J33" i="41"/>
  <c r="I33" i="41"/>
  <c r="AQ32" i="41"/>
  <c r="AP32" i="41"/>
  <c r="AO32" i="41"/>
  <c r="AN32" i="41"/>
  <c r="AM32" i="41"/>
  <c r="AL32" i="41"/>
  <c r="AK32" i="41"/>
  <c r="AJ32" i="41"/>
  <c r="AI32" i="41"/>
  <c r="AH32" i="41"/>
  <c r="AG32" i="41"/>
  <c r="AF32" i="41"/>
  <c r="AE32" i="41"/>
  <c r="AD32" i="41"/>
  <c r="AC32" i="41"/>
  <c r="AB32" i="41"/>
  <c r="AA32" i="41"/>
  <c r="Z32" i="41"/>
  <c r="Y32" i="41"/>
  <c r="X32" i="41"/>
  <c r="W32" i="41"/>
  <c r="V32" i="41"/>
  <c r="U32" i="41"/>
  <c r="T32" i="41"/>
  <c r="S32" i="41"/>
  <c r="R32" i="41"/>
  <c r="Q32" i="41"/>
  <c r="P32" i="41"/>
  <c r="O32" i="41"/>
  <c r="N32" i="41"/>
  <c r="M32" i="41"/>
  <c r="L32" i="41"/>
  <c r="K32" i="41"/>
  <c r="J32" i="41"/>
  <c r="I32" i="41"/>
  <c r="AQ31" i="41"/>
  <c r="AP31" i="41"/>
  <c r="AO31" i="41"/>
  <c r="AN31" i="41"/>
  <c r="AM31" i="41"/>
  <c r="AL31" i="41"/>
  <c r="AK31" i="41"/>
  <c r="AJ31" i="41"/>
  <c r="AI31" i="41"/>
  <c r="AH31" i="41"/>
  <c r="AG31" i="41"/>
  <c r="AF31" i="41"/>
  <c r="AE31" i="41"/>
  <c r="AD31" i="41"/>
  <c r="AC31" i="41"/>
  <c r="AB31" i="41"/>
  <c r="AA31" i="41"/>
  <c r="Z31" i="41"/>
  <c r="Y31" i="41"/>
  <c r="X31" i="41"/>
  <c r="W31" i="41"/>
  <c r="V31" i="41"/>
  <c r="U31" i="41"/>
  <c r="T31" i="41"/>
  <c r="S31" i="41"/>
  <c r="R31" i="41"/>
  <c r="Q31" i="41"/>
  <c r="P31" i="41"/>
  <c r="O31" i="41"/>
  <c r="N31" i="41"/>
  <c r="M31" i="41"/>
  <c r="L31" i="41"/>
  <c r="K31" i="41"/>
  <c r="J31" i="41"/>
  <c r="I31" i="41"/>
  <c r="AQ30" i="41"/>
  <c r="AP30" i="41"/>
  <c r="AO30" i="41"/>
  <c r="AN30" i="41"/>
  <c r="AM30" i="41"/>
  <c r="AL30" i="41"/>
  <c r="AK30" i="41"/>
  <c r="AJ30" i="41"/>
  <c r="AI30" i="41"/>
  <c r="AH30" i="41"/>
  <c r="AG30" i="41"/>
  <c r="AF30" i="41"/>
  <c r="AE30" i="41"/>
  <c r="AD30" i="41"/>
  <c r="AC30" i="41"/>
  <c r="AB30" i="41"/>
  <c r="AA30" i="41"/>
  <c r="Z30" i="41"/>
  <c r="Y30" i="41"/>
  <c r="X30" i="41"/>
  <c r="W30" i="41"/>
  <c r="V30" i="41"/>
  <c r="U30" i="41"/>
  <c r="T30" i="41"/>
  <c r="S30" i="41"/>
  <c r="R30" i="41"/>
  <c r="Q30" i="41"/>
  <c r="P30" i="41"/>
  <c r="O30" i="41"/>
  <c r="N30" i="41"/>
  <c r="M30" i="41"/>
  <c r="L30" i="41"/>
  <c r="K30" i="41"/>
  <c r="J30" i="41"/>
  <c r="I30" i="41"/>
  <c r="AQ29" i="41"/>
  <c r="AP29" i="41"/>
  <c r="AO29" i="41"/>
  <c r="AN29" i="41"/>
  <c r="AM29" i="41"/>
  <c r="AL29" i="41"/>
  <c r="AK29" i="41"/>
  <c r="AJ29" i="41"/>
  <c r="AI29" i="41"/>
  <c r="AH29" i="41"/>
  <c r="AG29" i="41"/>
  <c r="AF29" i="41"/>
  <c r="AE29" i="41"/>
  <c r="AD29" i="41"/>
  <c r="AC29" i="41"/>
  <c r="AB29" i="41"/>
  <c r="AA29" i="41"/>
  <c r="Z29" i="41"/>
  <c r="Y29" i="41"/>
  <c r="X29" i="41"/>
  <c r="W29" i="41"/>
  <c r="V29" i="41"/>
  <c r="U29" i="41"/>
  <c r="T29" i="41"/>
  <c r="S29" i="41"/>
  <c r="R29" i="41"/>
  <c r="Q29" i="41"/>
  <c r="P29" i="41"/>
  <c r="O29" i="41"/>
  <c r="N29" i="41"/>
  <c r="M29" i="41"/>
  <c r="L29" i="41"/>
  <c r="K29" i="41"/>
  <c r="J29" i="41"/>
  <c r="I29" i="41"/>
  <c r="AQ28" i="41"/>
  <c r="AP28" i="41"/>
  <c r="AO28" i="41"/>
  <c r="AN28" i="41"/>
  <c r="AM28" i="41"/>
  <c r="AL28" i="41"/>
  <c r="AK28" i="41"/>
  <c r="AJ28" i="41"/>
  <c r="AI28" i="41"/>
  <c r="AH28" i="41"/>
  <c r="AG28" i="41"/>
  <c r="AF28" i="41"/>
  <c r="AE28" i="41"/>
  <c r="AD28" i="41"/>
  <c r="AC28" i="41"/>
  <c r="AB28" i="41"/>
  <c r="AA28" i="41"/>
  <c r="Z28" i="41"/>
  <c r="Y28" i="41"/>
  <c r="X28" i="41"/>
  <c r="W28" i="41"/>
  <c r="V28" i="41"/>
  <c r="U28" i="41"/>
  <c r="T28" i="41"/>
  <c r="S28" i="41"/>
  <c r="R28" i="41"/>
  <c r="Q28" i="41"/>
  <c r="P28" i="41"/>
  <c r="O28" i="41"/>
  <c r="N28" i="41"/>
  <c r="M28" i="41"/>
  <c r="L28" i="41"/>
  <c r="K28" i="41"/>
  <c r="J28" i="41"/>
  <c r="I28" i="41"/>
  <c r="AQ27" i="41"/>
  <c r="AP27" i="41"/>
  <c r="AO27" i="41"/>
  <c r="AN27" i="41"/>
  <c r="AM27" i="41"/>
  <c r="AL27" i="41"/>
  <c r="AK27" i="41"/>
  <c r="AJ27" i="41"/>
  <c r="AI27" i="41"/>
  <c r="AH27" i="41"/>
  <c r="AG27" i="41"/>
  <c r="AF27" i="41"/>
  <c r="AE27" i="41"/>
  <c r="AD27" i="41"/>
  <c r="AC27" i="41"/>
  <c r="AB27" i="41"/>
  <c r="AA27" i="41"/>
  <c r="Z27" i="41"/>
  <c r="Y27" i="41"/>
  <c r="X27" i="41"/>
  <c r="W27" i="41"/>
  <c r="V27" i="41"/>
  <c r="U27" i="41"/>
  <c r="T27" i="41"/>
  <c r="S27" i="41"/>
  <c r="R27" i="41"/>
  <c r="Q27" i="41"/>
  <c r="P27" i="41"/>
  <c r="O27" i="41"/>
  <c r="N27" i="41"/>
  <c r="M27" i="41"/>
  <c r="L27" i="41"/>
  <c r="K27" i="41"/>
  <c r="J27" i="41"/>
  <c r="I27" i="41"/>
  <c r="AQ24" i="41"/>
  <c r="AP24" i="41"/>
  <c r="AO24" i="41"/>
  <c r="AN24" i="41"/>
  <c r="AM24" i="41"/>
  <c r="AL24" i="41"/>
  <c r="AK24" i="41"/>
  <c r="AJ24" i="41"/>
  <c r="AI24" i="41"/>
  <c r="AH24" i="41"/>
  <c r="AG24" i="41"/>
  <c r="AF24" i="41"/>
  <c r="AE24" i="41"/>
  <c r="AD24" i="41"/>
  <c r="AC24" i="41"/>
  <c r="AB24" i="41"/>
  <c r="AA24" i="41"/>
  <c r="Z24" i="41"/>
  <c r="Y24" i="41"/>
  <c r="X24" i="41"/>
  <c r="W24" i="41"/>
  <c r="V24" i="41"/>
  <c r="U24" i="41"/>
  <c r="T24" i="41"/>
  <c r="S24" i="41"/>
  <c r="R24" i="41"/>
  <c r="Q24" i="41"/>
  <c r="P24" i="41"/>
  <c r="O24" i="41"/>
  <c r="N24" i="41"/>
  <c r="M24" i="41"/>
  <c r="L24" i="41"/>
  <c r="K24" i="41"/>
  <c r="J24" i="41"/>
  <c r="I24" i="41"/>
  <c r="AQ23" i="41" l="1"/>
  <c r="AP23" i="41"/>
  <c r="AO23" i="41"/>
  <c r="AN23" i="41"/>
  <c r="AM23" i="41"/>
  <c r="AL23" i="41"/>
  <c r="AK23" i="41"/>
  <c r="AJ23" i="41"/>
  <c r="AI23" i="41"/>
  <c r="AH23" i="41"/>
  <c r="AG23" i="41"/>
  <c r="AF23" i="41"/>
  <c r="AE23" i="41"/>
  <c r="AD23" i="41"/>
  <c r="AC23" i="41"/>
  <c r="AB23" i="41"/>
  <c r="AA23" i="41"/>
  <c r="Z23" i="41"/>
  <c r="Y23" i="41"/>
  <c r="X23" i="41"/>
  <c r="W23" i="41"/>
  <c r="V23" i="41"/>
  <c r="U23" i="41"/>
  <c r="T23" i="41"/>
  <c r="S23" i="41"/>
  <c r="R23" i="41"/>
  <c r="Q23" i="41"/>
  <c r="P23" i="41"/>
  <c r="O23" i="41"/>
  <c r="N23" i="41"/>
  <c r="M23" i="41"/>
  <c r="L23" i="41"/>
  <c r="K23" i="41"/>
  <c r="J23" i="41"/>
  <c r="I23" i="41"/>
  <c r="AQ20" i="41"/>
  <c r="AP20" i="41"/>
  <c r="AO20" i="41"/>
  <c r="AN20" i="41"/>
  <c r="AM20" i="41"/>
  <c r="AL20" i="41"/>
  <c r="AK20" i="41"/>
  <c r="AJ20" i="41"/>
  <c r="AI20" i="41"/>
  <c r="AH20" i="41"/>
  <c r="AG20" i="41"/>
  <c r="AF20" i="41"/>
  <c r="AE20" i="41"/>
  <c r="AD20" i="41"/>
  <c r="AC20" i="41"/>
  <c r="AB20" i="41"/>
  <c r="AA20" i="41"/>
  <c r="Z20" i="41"/>
  <c r="Y20" i="41"/>
  <c r="X20" i="41"/>
  <c r="W20" i="41"/>
  <c r="V20" i="41"/>
  <c r="U20" i="41"/>
  <c r="T20" i="41"/>
  <c r="S20" i="41"/>
  <c r="R20" i="41"/>
  <c r="Q20" i="41"/>
  <c r="P20" i="41"/>
  <c r="O20" i="41"/>
  <c r="N20" i="41"/>
  <c r="M20" i="41"/>
  <c r="L20" i="41"/>
  <c r="K20" i="41"/>
  <c r="J20" i="41"/>
  <c r="I20" i="41"/>
  <c r="AQ17" i="41"/>
  <c r="AP17" i="41"/>
  <c r="AO17" i="41"/>
  <c r="AN17" i="41"/>
  <c r="AM17" i="41"/>
  <c r="AL17" i="41"/>
  <c r="AK17" i="41"/>
  <c r="AJ17" i="41"/>
  <c r="AI17" i="41"/>
  <c r="AH17" i="41"/>
  <c r="AG17" i="41"/>
  <c r="AF17" i="41"/>
  <c r="AE17" i="41"/>
  <c r="AD17" i="41"/>
  <c r="AC17" i="41"/>
  <c r="AB17" i="41"/>
  <c r="AA17" i="41"/>
  <c r="Z17" i="41"/>
  <c r="Y17" i="41"/>
  <c r="X17" i="41"/>
  <c r="W17" i="41"/>
  <c r="V17" i="41"/>
  <c r="U17" i="41"/>
  <c r="T17" i="41"/>
  <c r="S17" i="41"/>
  <c r="R17" i="41"/>
  <c r="Q17" i="41"/>
  <c r="P17" i="41"/>
  <c r="O17" i="41"/>
  <c r="N17" i="41"/>
  <c r="M17" i="41"/>
  <c r="L17" i="41"/>
  <c r="K17" i="41"/>
  <c r="J17" i="41"/>
  <c r="I17" i="41"/>
  <c r="AQ15" i="41"/>
  <c r="AP15" i="41"/>
  <c r="AO15" i="41"/>
  <c r="AN15" i="41"/>
  <c r="AM15" i="41"/>
  <c r="AL15" i="41"/>
  <c r="AK15" i="41"/>
  <c r="AJ15" i="41"/>
  <c r="AI15" i="41"/>
  <c r="AH15" i="41"/>
  <c r="AG15" i="41"/>
  <c r="AF15" i="41"/>
  <c r="AE15" i="41"/>
  <c r="AD15" i="41"/>
  <c r="AC15" i="41"/>
  <c r="AB15" i="41"/>
  <c r="AA15" i="41"/>
  <c r="Z15" i="41"/>
  <c r="Y15" i="41"/>
  <c r="X15" i="41"/>
  <c r="W15" i="41"/>
  <c r="V15" i="41"/>
  <c r="U15" i="41"/>
  <c r="T15" i="41"/>
  <c r="S15" i="41"/>
  <c r="R15" i="41"/>
  <c r="Q15" i="41"/>
  <c r="P15" i="41"/>
  <c r="O15" i="41"/>
  <c r="N15" i="41"/>
  <c r="M15" i="41"/>
  <c r="L15" i="41"/>
  <c r="K15" i="41"/>
  <c r="J15" i="41"/>
  <c r="I15" i="41"/>
  <c r="AQ14" i="41"/>
  <c r="AP14" i="41"/>
  <c r="AO14" i="41"/>
  <c r="AN14" i="41"/>
  <c r="AM14" i="41"/>
  <c r="AL14" i="41"/>
  <c r="AK14" i="41"/>
  <c r="AJ14" i="41"/>
  <c r="AI14" i="41"/>
  <c r="AH14" i="41"/>
  <c r="AG14" i="41"/>
  <c r="AF14" i="41"/>
  <c r="AE14" i="41"/>
  <c r="AD14" i="41"/>
  <c r="AC14" i="41"/>
  <c r="AB14" i="41"/>
  <c r="AA14" i="41"/>
  <c r="Z14" i="41"/>
  <c r="Y14" i="41"/>
  <c r="X14" i="41"/>
  <c r="W14" i="41"/>
  <c r="V14" i="41"/>
  <c r="U14" i="41"/>
  <c r="T14" i="41"/>
  <c r="S14" i="41"/>
  <c r="R14" i="41"/>
  <c r="Q14" i="41"/>
  <c r="P14" i="41"/>
  <c r="O14" i="41"/>
  <c r="N14" i="41"/>
  <c r="M14" i="41"/>
  <c r="L14" i="41"/>
  <c r="K14" i="41"/>
  <c r="J14" i="41"/>
  <c r="I14" i="41"/>
  <c r="AQ13" i="41" l="1"/>
  <c r="AP13" i="41"/>
  <c r="AO13" i="41"/>
  <c r="AN13" i="41"/>
  <c r="AM13" i="41"/>
  <c r="AL13" i="41"/>
  <c r="AK13" i="41"/>
  <c r="AJ13" i="41"/>
  <c r="AI13" i="41"/>
  <c r="AH13" i="41"/>
  <c r="AG13" i="41"/>
  <c r="AF13" i="41"/>
  <c r="AE13" i="41"/>
  <c r="AD13" i="41"/>
  <c r="AC13" i="41"/>
  <c r="AB13" i="41"/>
  <c r="AA13" i="41"/>
  <c r="Z13" i="41"/>
  <c r="Y13" i="41"/>
  <c r="X13" i="41"/>
  <c r="W13" i="41"/>
  <c r="V13" i="41"/>
  <c r="U13" i="41"/>
  <c r="T13" i="41"/>
  <c r="S13" i="41"/>
  <c r="R13" i="41"/>
  <c r="Q13" i="41"/>
  <c r="P13" i="41"/>
  <c r="O13" i="41"/>
  <c r="N13" i="41"/>
  <c r="M13" i="41"/>
  <c r="L13" i="41"/>
  <c r="K13" i="41" l="1"/>
  <c r="J13" i="41"/>
  <c r="I13" i="41" l="1"/>
  <c r="AQ10" i="41" l="1"/>
  <c r="AP10" i="41"/>
  <c r="AO10" i="41"/>
  <c r="AN10" i="41"/>
  <c r="AM10" i="41"/>
  <c r="AL10" i="41"/>
  <c r="AK10" i="41"/>
  <c r="AJ10" i="41"/>
  <c r="AI10" i="41"/>
  <c r="AH10" i="41"/>
  <c r="AG10" i="41"/>
  <c r="AF10" i="41"/>
  <c r="AE10" i="41"/>
  <c r="AD10" i="41"/>
  <c r="AC10" i="41"/>
  <c r="AB10" i="41"/>
  <c r="AA10" i="41"/>
  <c r="Z10" i="41"/>
  <c r="Y10" i="41"/>
  <c r="X10" i="41"/>
  <c r="W10" i="41"/>
  <c r="V10" i="41"/>
  <c r="U10" i="41"/>
  <c r="T10" i="41"/>
  <c r="S10" i="41"/>
  <c r="R10" i="41"/>
  <c r="Q10" i="41"/>
  <c r="P10" i="41"/>
  <c r="O10" i="41"/>
  <c r="N10" i="41"/>
  <c r="M10" i="41"/>
  <c r="L10" i="41"/>
  <c r="K10" i="41"/>
  <c r="J10" i="41"/>
  <c r="I10" i="41"/>
  <c r="AQ4" i="41"/>
  <c r="AP4" i="41"/>
  <c r="AO4" i="41"/>
  <c r="AN4" i="41"/>
  <c r="AM4" i="41"/>
  <c r="AL4" i="41"/>
  <c r="AK4" i="41"/>
  <c r="AJ4" i="41"/>
  <c r="AI4" i="41"/>
  <c r="AH4" i="41"/>
  <c r="AG4" i="41"/>
  <c r="AF4" i="41"/>
  <c r="AE4" i="41"/>
  <c r="AD4" i="41"/>
  <c r="AC4" i="41"/>
  <c r="AB4" i="41"/>
  <c r="AA4" i="41"/>
  <c r="Z4" i="41"/>
  <c r="Y4" i="41"/>
  <c r="X4" i="41"/>
  <c r="W4" i="41"/>
  <c r="V4" i="41"/>
  <c r="U4" i="41"/>
  <c r="T4" i="41"/>
  <c r="S4" i="41"/>
  <c r="R4" i="41"/>
  <c r="Q4" i="41"/>
  <c r="P4" i="41"/>
  <c r="O4" i="41"/>
  <c r="N4" i="41"/>
  <c r="M4" i="41"/>
  <c r="L4" i="41"/>
  <c r="K4" i="41"/>
  <c r="J4" i="41"/>
  <c r="Y41" i="35"/>
  <c r="Y40" i="35"/>
  <c r="Y39" i="35"/>
  <c r="Y38" i="35"/>
  <c r="Y37" i="35"/>
  <c r="Y36" i="35"/>
  <c r="Y35" i="35"/>
  <c r="Y34" i="35"/>
  <c r="Y33" i="35"/>
  <c r="Y32" i="35"/>
  <c r="Y31" i="35"/>
  <c r="Y30" i="35"/>
  <c r="Y29" i="35"/>
  <c r="Y28" i="35"/>
  <c r="Y27" i="35"/>
  <c r="Y26" i="35"/>
  <c r="Y25" i="35"/>
  <c r="Y24" i="35"/>
  <c r="Y23" i="35"/>
  <c r="Y22" i="35"/>
  <c r="Y21" i="35"/>
  <c r="Y20" i="35"/>
  <c r="Y19" i="35"/>
  <c r="Y18" i="35"/>
  <c r="Y17" i="35"/>
  <c r="Y16" i="35"/>
  <c r="Y15" i="35"/>
  <c r="Y14" i="35"/>
  <c r="Y13" i="35"/>
  <c r="Y12" i="35"/>
  <c r="Y11" i="35"/>
  <c r="Y10" i="35"/>
  <c r="Y8" i="35"/>
  <c r="Y7" i="35"/>
  <c r="Y6" i="35"/>
  <c r="U6" i="34"/>
  <c r="AQ840" i="41" l="1"/>
  <c r="AP840" i="41"/>
  <c r="AO840" i="41"/>
  <c r="AN840" i="41"/>
  <c r="AM840" i="41"/>
  <c r="AL840" i="41"/>
  <c r="AK840" i="41"/>
  <c r="AJ840" i="41"/>
  <c r="AI840" i="41"/>
  <c r="AH840" i="41"/>
  <c r="AG840" i="41"/>
  <c r="AF840" i="41"/>
  <c r="AE840" i="41"/>
  <c r="AD840" i="41"/>
  <c r="AC840" i="41"/>
  <c r="AB840" i="41"/>
  <c r="AA840" i="41"/>
  <c r="Z840" i="41"/>
  <c r="Y840" i="41"/>
  <c r="X840" i="41"/>
  <c r="W840" i="41"/>
  <c r="V840" i="41"/>
  <c r="U840" i="41"/>
  <c r="T840" i="41"/>
  <c r="S840" i="41"/>
  <c r="R840" i="41"/>
  <c r="Q840" i="41"/>
  <c r="P840" i="41"/>
  <c r="O840" i="41"/>
  <c r="N840" i="41"/>
  <c r="M840" i="41"/>
  <c r="L840" i="41"/>
  <c r="K840" i="41"/>
  <c r="J840" i="41"/>
  <c r="I840" i="41"/>
  <c r="AQ832" i="41"/>
  <c r="AP832" i="41"/>
  <c r="AO832" i="41"/>
  <c r="AN832" i="41"/>
  <c r="AM832" i="41"/>
  <c r="AL832" i="41"/>
  <c r="AK832" i="41"/>
  <c r="AJ832" i="41"/>
  <c r="AI832" i="41"/>
  <c r="AH832" i="41"/>
  <c r="AG832" i="41"/>
  <c r="AF832" i="41"/>
  <c r="AE832" i="41"/>
  <c r="AD832" i="41"/>
  <c r="AC832" i="41"/>
  <c r="AB832" i="41"/>
  <c r="AA832" i="41"/>
  <c r="Z832" i="41"/>
  <c r="Y832" i="41"/>
  <c r="X832" i="41"/>
  <c r="W832" i="41"/>
  <c r="V832" i="41"/>
  <c r="U832" i="41"/>
  <c r="T832" i="41"/>
  <c r="S832" i="41"/>
  <c r="R832" i="41"/>
  <c r="Q832" i="41"/>
  <c r="P832" i="41"/>
  <c r="O832" i="41"/>
  <c r="N832" i="41"/>
  <c r="M832" i="41"/>
  <c r="L832" i="41"/>
  <c r="K832" i="41"/>
  <c r="J832" i="41"/>
  <c r="I832" i="41"/>
  <c r="AQ831" i="41"/>
  <c r="AP831" i="41"/>
  <c r="AO831" i="41"/>
  <c r="AN831" i="41"/>
  <c r="AM831" i="41"/>
  <c r="AL831" i="41"/>
  <c r="AK831" i="41"/>
  <c r="AJ831" i="41"/>
  <c r="AI831" i="41"/>
  <c r="AH831" i="41"/>
  <c r="AG831" i="41"/>
  <c r="AF831" i="41"/>
  <c r="AE831" i="41"/>
  <c r="AD831" i="41"/>
  <c r="AC831" i="41"/>
  <c r="AB831" i="41"/>
  <c r="AA831" i="41"/>
  <c r="Z831" i="41"/>
  <c r="Y831" i="41"/>
  <c r="X831" i="41"/>
  <c r="W831" i="41"/>
  <c r="V831" i="41"/>
  <c r="U831" i="41"/>
  <c r="T831" i="41"/>
  <c r="S831" i="41"/>
  <c r="R831" i="41"/>
  <c r="Q831" i="41"/>
  <c r="P831" i="41"/>
  <c r="O831" i="41"/>
  <c r="N831" i="41"/>
  <c r="M831" i="41"/>
  <c r="L831" i="41"/>
  <c r="K831" i="41"/>
  <c r="AQ830" i="41"/>
  <c r="AP830" i="41"/>
  <c r="AO830" i="41"/>
  <c r="AN830" i="41"/>
  <c r="AM830" i="41"/>
  <c r="AL830" i="41"/>
  <c r="AK830" i="41"/>
  <c r="AJ830" i="41"/>
  <c r="AI830" i="41"/>
  <c r="AH830" i="41"/>
  <c r="AG830" i="41"/>
  <c r="AF830" i="41"/>
  <c r="AE830" i="41"/>
  <c r="AD830" i="41"/>
  <c r="AC830" i="41"/>
  <c r="AB830" i="41"/>
  <c r="AA830" i="41"/>
  <c r="Z830" i="41"/>
  <c r="Y830" i="41"/>
  <c r="X830" i="41"/>
  <c r="W830" i="41"/>
  <c r="V830" i="41"/>
  <c r="U830" i="41"/>
  <c r="T830" i="41"/>
  <c r="S830" i="41"/>
  <c r="R830" i="41"/>
  <c r="Q830" i="41"/>
  <c r="P830" i="41"/>
  <c r="O830" i="41"/>
  <c r="N830" i="41"/>
  <c r="M830" i="41"/>
  <c r="L830" i="41"/>
  <c r="K830" i="41"/>
  <c r="J830" i="41"/>
  <c r="I830" i="41"/>
  <c r="AQ829" i="41"/>
  <c r="AP829" i="41"/>
  <c r="AO829" i="41"/>
  <c r="AN829" i="41"/>
  <c r="AM829" i="41"/>
  <c r="AL829" i="41"/>
  <c r="AK829" i="41"/>
  <c r="AJ829" i="41"/>
  <c r="AI829" i="41"/>
  <c r="AH829" i="41"/>
  <c r="AG829" i="41"/>
  <c r="AF829" i="41"/>
  <c r="AE829" i="41"/>
  <c r="AD829" i="41"/>
  <c r="AC829" i="41"/>
  <c r="AB829" i="41"/>
  <c r="AA829" i="41"/>
  <c r="Z829" i="41"/>
  <c r="Y829" i="41"/>
  <c r="X829" i="41"/>
  <c r="W829" i="41"/>
  <c r="V829" i="41"/>
  <c r="U829" i="41"/>
  <c r="T829" i="41"/>
  <c r="S829" i="41"/>
  <c r="R829" i="41"/>
  <c r="Q829" i="41"/>
  <c r="P829" i="41"/>
  <c r="O829" i="41"/>
  <c r="N829" i="41"/>
  <c r="M829" i="41"/>
  <c r="L829" i="41"/>
  <c r="K829" i="41"/>
  <c r="J829" i="41"/>
  <c r="I829" i="41"/>
  <c r="AQ828" i="41"/>
  <c r="AP828" i="41"/>
  <c r="AO828" i="41"/>
  <c r="AN828" i="41"/>
  <c r="AM828" i="41"/>
  <c r="AL828" i="41"/>
  <c r="AK828" i="41"/>
  <c r="AJ828" i="41"/>
  <c r="AI828" i="41"/>
  <c r="AH828" i="41"/>
  <c r="AG828" i="41"/>
  <c r="AF828" i="41"/>
  <c r="AE828" i="41"/>
  <c r="AD828" i="41"/>
  <c r="AC828" i="41"/>
  <c r="AB828" i="41"/>
  <c r="AA828" i="41"/>
  <c r="Z828" i="41"/>
  <c r="Y828" i="41"/>
  <c r="X828" i="41"/>
  <c r="W828" i="41"/>
  <c r="V828" i="41"/>
  <c r="U828" i="41"/>
  <c r="T828" i="41"/>
  <c r="S828" i="41"/>
  <c r="R828" i="41"/>
  <c r="Q828" i="41"/>
  <c r="P828" i="41"/>
  <c r="O828" i="41"/>
  <c r="N828" i="41"/>
  <c r="M828" i="41"/>
  <c r="L828" i="41"/>
  <c r="K828" i="41"/>
  <c r="J828" i="41"/>
  <c r="I828" i="41"/>
  <c r="AQ827" i="41"/>
  <c r="AP827" i="41"/>
  <c r="AO827" i="41"/>
  <c r="AN827" i="41"/>
  <c r="AM827" i="41"/>
  <c r="AL827" i="41"/>
  <c r="AK827" i="41"/>
  <c r="AJ827" i="41"/>
  <c r="AI827" i="41"/>
  <c r="AH827" i="41"/>
  <c r="AG827" i="41"/>
  <c r="AF827" i="41"/>
  <c r="AE827" i="41"/>
  <c r="AD827" i="41"/>
  <c r="AC827" i="41"/>
  <c r="AB827" i="41"/>
  <c r="AA827" i="41"/>
  <c r="Z827" i="41"/>
  <c r="Y827" i="41"/>
  <c r="X827" i="41"/>
  <c r="W827" i="41"/>
  <c r="V827" i="41"/>
  <c r="U827" i="41"/>
  <c r="T827" i="41"/>
  <c r="S827" i="41"/>
  <c r="R827" i="41"/>
  <c r="Q827" i="41"/>
  <c r="P827" i="41"/>
  <c r="O827" i="41"/>
  <c r="N827" i="41"/>
  <c r="M827" i="41"/>
  <c r="L827" i="41"/>
  <c r="K827" i="41"/>
  <c r="J827" i="41"/>
  <c r="I827" i="41"/>
  <c r="AQ826" i="41"/>
  <c r="AP826" i="41"/>
  <c r="AO826" i="41"/>
  <c r="AN826" i="41"/>
  <c r="AM826" i="41"/>
  <c r="AL826" i="41"/>
  <c r="AK826" i="41"/>
  <c r="AJ826" i="41"/>
  <c r="AI826" i="41"/>
  <c r="AH826" i="41"/>
  <c r="AG826" i="41"/>
  <c r="AF826" i="41"/>
  <c r="AE826" i="41"/>
  <c r="AD826" i="41"/>
  <c r="AC826" i="41"/>
  <c r="AB826" i="41"/>
  <c r="AA826" i="41"/>
  <c r="Z826" i="41"/>
  <c r="Y826" i="41"/>
  <c r="X826" i="41"/>
  <c r="W826" i="41"/>
  <c r="V826" i="41"/>
  <c r="U826" i="41"/>
  <c r="T826" i="41"/>
  <c r="S826" i="41"/>
  <c r="R826" i="41"/>
  <c r="Q826" i="41"/>
  <c r="P826" i="41"/>
  <c r="O826" i="41"/>
  <c r="N826" i="41"/>
  <c r="M826" i="41"/>
  <c r="L826" i="41"/>
  <c r="K826" i="41"/>
  <c r="J826" i="41"/>
  <c r="I826" i="41"/>
  <c r="AQ825" i="41"/>
  <c r="AP825" i="41"/>
  <c r="AO825" i="41"/>
  <c r="AN825" i="41"/>
  <c r="AM825" i="41"/>
  <c r="AL825" i="41"/>
  <c r="AK825" i="41"/>
  <c r="AJ825" i="41"/>
  <c r="AI825" i="41"/>
  <c r="AH825" i="41"/>
  <c r="AG825" i="41"/>
  <c r="AF825" i="41"/>
  <c r="AE825" i="41"/>
  <c r="AD825" i="41"/>
  <c r="AC825" i="41"/>
  <c r="AB825" i="41"/>
  <c r="AA825" i="41"/>
  <c r="Z825" i="41"/>
  <c r="Y825" i="41"/>
  <c r="X825" i="41"/>
  <c r="W825" i="41"/>
  <c r="V825" i="41"/>
  <c r="U825" i="41"/>
  <c r="T825" i="41"/>
  <c r="S825" i="41"/>
  <c r="R825" i="41"/>
  <c r="Q825" i="41"/>
  <c r="P825" i="41"/>
  <c r="O825" i="41"/>
  <c r="N825" i="41"/>
  <c r="M825" i="41"/>
  <c r="L825" i="41"/>
  <c r="K825" i="41"/>
  <c r="J825" i="41"/>
  <c r="I825" i="41"/>
  <c r="AQ824" i="41"/>
  <c r="AP824" i="41"/>
  <c r="AO824" i="41"/>
  <c r="AN824" i="41"/>
  <c r="AM824" i="41"/>
  <c r="AL824" i="41"/>
  <c r="AK824" i="41"/>
  <c r="AJ824" i="41"/>
  <c r="AI824" i="41"/>
  <c r="AH824" i="41"/>
  <c r="AG824" i="41"/>
  <c r="AF824" i="41"/>
  <c r="AE824" i="41"/>
  <c r="AD824" i="41"/>
  <c r="AC824" i="41"/>
  <c r="AB824" i="41"/>
  <c r="AA824" i="41"/>
  <c r="Z824" i="41"/>
  <c r="Y824" i="41"/>
  <c r="X824" i="41"/>
  <c r="W824" i="41"/>
  <c r="V824" i="41"/>
  <c r="U824" i="41"/>
  <c r="T824" i="41"/>
  <c r="S824" i="41"/>
  <c r="R824" i="41"/>
  <c r="Q824" i="41"/>
  <c r="P824" i="41"/>
  <c r="O824" i="41"/>
  <c r="N824" i="41"/>
  <c r="M824" i="41"/>
  <c r="L824" i="41"/>
  <c r="K824" i="41"/>
  <c r="J824" i="41"/>
  <c r="AQ823" i="41"/>
  <c r="AP823" i="41"/>
  <c r="AO823" i="41"/>
  <c r="AN823" i="41"/>
  <c r="AM823" i="41"/>
  <c r="AL823" i="41"/>
  <c r="AK823" i="41"/>
  <c r="AJ823" i="41"/>
  <c r="AI823" i="41"/>
  <c r="AH823" i="41"/>
  <c r="AG823" i="41"/>
  <c r="AF823" i="41"/>
  <c r="AE823" i="41"/>
  <c r="AD823" i="41"/>
  <c r="AC823" i="41"/>
  <c r="AB823" i="41"/>
  <c r="AA823" i="41"/>
  <c r="Z823" i="41"/>
  <c r="Y823" i="41"/>
  <c r="X823" i="41"/>
  <c r="W823" i="41"/>
  <c r="V823" i="41"/>
  <c r="U823" i="41"/>
  <c r="T823" i="41"/>
  <c r="S823" i="41"/>
  <c r="R823" i="41"/>
  <c r="Q823" i="41"/>
  <c r="P823" i="41"/>
  <c r="O823" i="41"/>
  <c r="N823" i="41"/>
  <c r="M823" i="41"/>
  <c r="L823" i="41"/>
  <c r="K823" i="41"/>
  <c r="J823" i="41"/>
  <c r="I823" i="41"/>
  <c r="AQ822" i="41"/>
  <c r="AP822" i="41"/>
  <c r="AO822" i="41"/>
  <c r="AN822" i="41"/>
  <c r="AM822" i="41"/>
  <c r="AL822" i="41"/>
  <c r="AK822" i="41"/>
  <c r="AJ822" i="41"/>
  <c r="AI822" i="41"/>
  <c r="AH822" i="41"/>
  <c r="AG822" i="41"/>
  <c r="AF822" i="41"/>
  <c r="AE822" i="41"/>
  <c r="AD822" i="41"/>
  <c r="AC822" i="41"/>
  <c r="AB822" i="41"/>
  <c r="AA822" i="41"/>
  <c r="Z822" i="41"/>
  <c r="Y822" i="41"/>
  <c r="X822" i="41"/>
  <c r="W822" i="41"/>
  <c r="V822" i="41"/>
  <c r="U822" i="41"/>
  <c r="T822" i="41"/>
  <c r="S822" i="41"/>
  <c r="R822" i="41"/>
  <c r="Q822" i="41"/>
  <c r="P822" i="41"/>
  <c r="O822" i="41"/>
  <c r="N822" i="41"/>
  <c r="M822" i="41"/>
  <c r="L822" i="41"/>
  <c r="K822" i="41"/>
  <c r="J822" i="41"/>
  <c r="I822" i="41"/>
  <c r="AQ821" i="41"/>
  <c r="AP821" i="41"/>
  <c r="AO821" i="41"/>
  <c r="AN821" i="41"/>
  <c r="AM821" i="41"/>
  <c r="AL821" i="41"/>
  <c r="AK821" i="41"/>
  <c r="AJ821" i="41"/>
  <c r="AI821" i="41"/>
  <c r="AH821" i="41"/>
  <c r="AG821" i="41"/>
  <c r="AF821" i="41"/>
  <c r="AE821" i="41"/>
  <c r="AD821" i="41"/>
  <c r="AC821" i="41"/>
  <c r="AB821" i="41"/>
  <c r="AA821" i="41"/>
  <c r="Z821" i="41"/>
  <c r="Y821" i="41"/>
  <c r="X821" i="41"/>
  <c r="W821" i="41"/>
  <c r="V821" i="41"/>
  <c r="U821" i="41"/>
  <c r="T821" i="41"/>
  <c r="S821" i="41"/>
  <c r="R821" i="41"/>
  <c r="Q821" i="41"/>
  <c r="P821" i="41"/>
  <c r="O821" i="41"/>
  <c r="N821" i="41"/>
  <c r="M821" i="41"/>
  <c r="L821" i="41"/>
  <c r="K821" i="41"/>
  <c r="J821" i="41"/>
  <c r="I821" i="41"/>
  <c r="AQ820" i="41"/>
  <c r="AP820" i="41"/>
  <c r="AO820" i="41"/>
  <c r="AN820" i="41"/>
  <c r="AM820" i="41"/>
  <c r="AL820" i="41"/>
  <c r="AK820" i="41"/>
  <c r="AJ820" i="41"/>
  <c r="AI820" i="41"/>
  <c r="AH820" i="41"/>
  <c r="AG820" i="41"/>
  <c r="AF820" i="41"/>
  <c r="AE820" i="41"/>
  <c r="AD820" i="41"/>
  <c r="AC820" i="41"/>
  <c r="AB820" i="41"/>
  <c r="AA820" i="41"/>
  <c r="Z820" i="41"/>
  <c r="Y820" i="41"/>
  <c r="X820" i="41"/>
  <c r="W820" i="41"/>
  <c r="V820" i="41"/>
  <c r="U820" i="41"/>
  <c r="T820" i="41"/>
  <c r="S820" i="41"/>
  <c r="R820" i="41"/>
  <c r="Q820" i="41"/>
  <c r="P820" i="41"/>
  <c r="O820" i="41"/>
  <c r="N820" i="41"/>
  <c r="M820" i="41"/>
  <c r="L820" i="41"/>
  <c r="K820" i="41"/>
  <c r="J820" i="41"/>
  <c r="I820" i="41"/>
  <c r="AQ817" i="41"/>
  <c r="AP817" i="41"/>
  <c r="AO817" i="41"/>
  <c r="AN817" i="41"/>
  <c r="AM817" i="41"/>
  <c r="AL817" i="41"/>
  <c r="AK817" i="41"/>
  <c r="AJ817" i="41"/>
  <c r="AI817" i="41"/>
  <c r="AH817" i="41"/>
  <c r="AG817" i="41"/>
  <c r="AF817" i="41"/>
  <c r="AE817" i="41"/>
  <c r="AD817" i="41"/>
  <c r="AC817" i="41"/>
  <c r="AB817" i="41"/>
  <c r="AA817" i="41"/>
  <c r="Z817" i="41"/>
  <c r="Y817" i="41"/>
  <c r="X817" i="41"/>
  <c r="W817" i="41"/>
  <c r="V817" i="41"/>
  <c r="U817" i="41"/>
  <c r="T817" i="41"/>
  <c r="S817" i="41"/>
  <c r="R817" i="41"/>
  <c r="Q817" i="41"/>
  <c r="P817" i="41"/>
  <c r="O817" i="41"/>
  <c r="N817" i="41"/>
  <c r="M817" i="41"/>
  <c r="L817" i="41"/>
  <c r="K817" i="41"/>
  <c r="J817" i="41"/>
  <c r="I817" i="41"/>
  <c r="AQ812" i="41"/>
  <c r="AP812" i="41"/>
  <c r="AO812" i="41"/>
  <c r="AN812" i="41"/>
  <c r="AM812" i="41"/>
  <c r="AL812" i="41"/>
  <c r="AK812" i="41"/>
  <c r="AJ812" i="41"/>
  <c r="AI812" i="41"/>
  <c r="AH812" i="41"/>
  <c r="AG812" i="41"/>
  <c r="AF812" i="41"/>
  <c r="AE812" i="41"/>
  <c r="AD812" i="41"/>
  <c r="AC812" i="41"/>
  <c r="AB812" i="41"/>
  <c r="AA812" i="41"/>
  <c r="Z812" i="41"/>
  <c r="Y812" i="41"/>
  <c r="X812" i="41"/>
  <c r="W812" i="41"/>
  <c r="V812" i="41"/>
  <c r="U812" i="41"/>
  <c r="T812" i="41"/>
  <c r="S812" i="41"/>
  <c r="R812" i="41"/>
  <c r="Q812" i="41"/>
  <c r="P812" i="41"/>
  <c r="O812" i="41"/>
  <c r="N812" i="41"/>
  <c r="M812" i="41"/>
  <c r="L812" i="41"/>
  <c r="K812" i="41"/>
  <c r="J812" i="41"/>
  <c r="I812" i="41"/>
  <c r="AQ810" i="41"/>
  <c r="AP810" i="41"/>
  <c r="AO810" i="41"/>
  <c r="AN810" i="41"/>
  <c r="AM810" i="41"/>
  <c r="AL810" i="41"/>
  <c r="AK810" i="41"/>
  <c r="AJ810" i="41"/>
  <c r="AI810" i="41"/>
  <c r="AH810" i="41"/>
  <c r="AG810" i="41"/>
  <c r="AF810" i="41"/>
  <c r="AE810" i="41"/>
  <c r="AD810" i="41"/>
  <c r="AC810" i="41"/>
  <c r="AB810" i="41"/>
  <c r="AA810" i="41"/>
  <c r="Z810" i="41"/>
  <c r="Y810" i="41"/>
  <c r="X810" i="41"/>
  <c r="W810" i="41"/>
  <c r="V810" i="41"/>
  <c r="U810" i="41"/>
  <c r="T810" i="41"/>
  <c r="S810" i="41"/>
  <c r="R810" i="41"/>
  <c r="Q810" i="41"/>
  <c r="P810" i="41"/>
  <c r="O810" i="41"/>
  <c r="N810" i="41"/>
  <c r="M810" i="41"/>
  <c r="L810" i="41"/>
  <c r="K810" i="41"/>
  <c r="J810" i="41"/>
  <c r="I810" i="41"/>
  <c r="AQ809" i="41"/>
  <c r="AP809" i="41"/>
  <c r="AO809" i="41"/>
  <c r="AN809" i="41"/>
  <c r="AM809" i="41"/>
  <c r="AL809" i="41"/>
  <c r="AK809" i="41"/>
  <c r="AJ809" i="41"/>
  <c r="AI809" i="41"/>
  <c r="AH809" i="41"/>
  <c r="AG809" i="41"/>
  <c r="AF809" i="41"/>
  <c r="AE809" i="41"/>
  <c r="AD809" i="41"/>
  <c r="AC809" i="41"/>
  <c r="AB809" i="41"/>
  <c r="AA809" i="41"/>
  <c r="Z809" i="41"/>
  <c r="Y809" i="41"/>
  <c r="X809" i="41"/>
  <c r="W809" i="41"/>
  <c r="V809" i="41"/>
  <c r="U809" i="41"/>
  <c r="T809" i="41"/>
  <c r="S809" i="41"/>
  <c r="R809" i="41"/>
  <c r="Q809" i="41"/>
  <c r="P809" i="41"/>
  <c r="O809" i="41"/>
  <c r="N809" i="41"/>
  <c r="M809" i="41"/>
  <c r="L809" i="41"/>
  <c r="K809" i="41"/>
  <c r="J809" i="41"/>
  <c r="I809" i="41"/>
  <c r="AQ808" i="41"/>
  <c r="AP808" i="41"/>
  <c r="AO808" i="41"/>
  <c r="AN808" i="41"/>
  <c r="AM808" i="41"/>
  <c r="AL808" i="41"/>
  <c r="AK808" i="41"/>
  <c r="AJ808" i="41"/>
  <c r="AI808" i="41"/>
  <c r="AH808" i="41"/>
  <c r="AG808" i="41"/>
  <c r="AF808" i="41"/>
  <c r="AE808" i="41"/>
  <c r="AD808" i="41"/>
  <c r="AC808" i="41"/>
  <c r="AB808" i="41"/>
  <c r="AA808" i="41"/>
  <c r="Z808" i="41"/>
  <c r="Y808" i="41"/>
  <c r="X808" i="41"/>
  <c r="W808" i="41"/>
  <c r="V808" i="41"/>
  <c r="U808" i="41"/>
  <c r="T808" i="41"/>
  <c r="S808" i="41"/>
  <c r="R808" i="41"/>
  <c r="Q808" i="41"/>
  <c r="P808" i="41"/>
  <c r="O808" i="41"/>
  <c r="N808" i="41"/>
  <c r="M808" i="41"/>
  <c r="L808" i="41"/>
  <c r="K808" i="41"/>
  <c r="J808" i="41"/>
  <c r="I808" i="41"/>
  <c r="C41" i="38" l="1"/>
  <c r="C40" i="38"/>
  <c r="C39" i="38"/>
  <c r="C38" i="38"/>
  <c r="C37" i="38"/>
  <c r="C36" i="38"/>
  <c r="C35" i="38"/>
  <c r="C34" i="38"/>
  <c r="C33" i="38"/>
  <c r="C32" i="38"/>
  <c r="C31" i="38"/>
  <c r="C30" i="38"/>
  <c r="C29" i="38"/>
  <c r="C28" i="38"/>
  <c r="C27" i="38"/>
  <c r="C26" i="38"/>
  <c r="C25" i="38"/>
  <c r="C24" i="38"/>
  <c r="C23" i="38"/>
  <c r="C22" i="38"/>
  <c r="C21" i="38"/>
  <c r="C20" i="38"/>
  <c r="C19" i="38"/>
  <c r="C18" i="38"/>
  <c r="C17" i="38"/>
  <c r="C16" i="38"/>
  <c r="C15" i="38"/>
  <c r="C14" i="38"/>
  <c r="C13" i="38"/>
  <c r="C12" i="38"/>
  <c r="C11" i="38"/>
  <c r="C10" i="38"/>
  <c r="C9" i="38"/>
  <c r="C8" i="38"/>
  <c r="C7" i="38"/>
  <c r="C6" i="38"/>
  <c r="C41" i="37"/>
  <c r="C40" i="37"/>
  <c r="C39" i="37"/>
  <c r="C38" i="37"/>
  <c r="C37" i="37"/>
  <c r="C36" i="37"/>
  <c r="C35" i="37"/>
  <c r="C34" i="37"/>
  <c r="C33" i="37"/>
  <c r="C32" i="37"/>
  <c r="C31" i="37"/>
  <c r="C30" i="37"/>
  <c r="C29" i="37"/>
  <c r="C28" i="37"/>
  <c r="C27" i="37"/>
  <c r="C26" i="37"/>
  <c r="C25" i="37"/>
  <c r="C24" i="37"/>
  <c r="C23" i="37"/>
  <c r="C22" i="37"/>
  <c r="C21" i="37"/>
  <c r="C20" i="37"/>
  <c r="C19" i="37"/>
  <c r="C18" i="37"/>
  <c r="C17" i="37"/>
  <c r="C16" i="37"/>
  <c r="C15" i="37"/>
  <c r="C14" i="37"/>
  <c r="C13" i="37"/>
  <c r="C12" i="37"/>
  <c r="C11" i="37"/>
  <c r="C10" i="37"/>
  <c r="C9" i="37"/>
  <c r="C8" i="37"/>
  <c r="C7" i="37"/>
  <c r="C6" i="37"/>
  <c r="C41" i="35"/>
  <c r="C40" i="35"/>
  <c r="C39" i="35"/>
  <c r="C38" i="35"/>
  <c r="C37" i="35"/>
  <c r="C36" i="35"/>
  <c r="C35" i="35"/>
  <c r="C34" i="35"/>
  <c r="C33" i="35"/>
  <c r="C32" i="35"/>
  <c r="C31" i="35"/>
  <c r="C30" i="35"/>
  <c r="C29" i="35"/>
  <c r="C28" i="35"/>
  <c r="C27" i="35"/>
  <c r="C26" i="35"/>
  <c r="C25" i="35"/>
  <c r="C24" i="35"/>
  <c r="C23" i="35"/>
  <c r="C22" i="35"/>
  <c r="C21" i="35"/>
  <c r="C20" i="35"/>
  <c r="C19" i="35"/>
  <c r="C18" i="35"/>
  <c r="C17" i="35"/>
  <c r="C16" i="35"/>
  <c r="C15" i="35"/>
  <c r="C14" i="35"/>
  <c r="C13" i="35"/>
  <c r="C12" i="35"/>
  <c r="C11" i="35"/>
  <c r="C10" i="35"/>
  <c r="C9" i="35"/>
  <c r="C8" i="35"/>
  <c r="C7" i="35"/>
  <c r="C6" i="35"/>
  <c r="C41" i="6"/>
  <c r="AQ2" i="41" s="1"/>
  <c r="C40" i="6"/>
  <c r="AP2" i="41" s="1"/>
  <c r="C39" i="6"/>
  <c r="AO2" i="41" s="1"/>
  <c r="C38" i="6"/>
  <c r="AN2" i="41" s="1"/>
  <c r="C37" i="6"/>
  <c r="AM2" i="41" s="1"/>
  <c r="C36" i="6"/>
  <c r="AL2" i="41" s="1"/>
  <c r="C35" i="6"/>
  <c r="AK2" i="41" s="1"/>
  <c r="C34" i="6"/>
  <c r="AJ2" i="41" s="1"/>
  <c r="C33" i="6"/>
  <c r="AI2" i="41" s="1"/>
  <c r="C32" i="6"/>
  <c r="AH2" i="41" s="1"/>
  <c r="C31" i="6"/>
  <c r="AG2" i="41" s="1"/>
  <c r="C30" i="6"/>
  <c r="AF2" i="41" s="1"/>
  <c r="C29" i="6"/>
  <c r="AE2" i="41" s="1"/>
  <c r="C28" i="6"/>
  <c r="AD2" i="41" s="1"/>
  <c r="C27" i="6"/>
  <c r="AC2" i="41" s="1"/>
  <c r="C26" i="6"/>
  <c r="AB2" i="41" s="1"/>
  <c r="C25" i="6"/>
  <c r="AA2" i="41" s="1"/>
  <c r="C24" i="6"/>
  <c r="Z2" i="41" s="1"/>
  <c r="C23" i="6"/>
  <c r="Y2" i="41" s="1"/>
  <c r="C22" i="6"/>
  <c r="X2" i="41" s="1"/>
  <c r="C21" i="6"/>
  <c r="W2" i="41" s="1"/>
  <c r="C20" i="6"/>
  <c r="V2" i="41" s="1"/>
  <c r="C19" i="6"/>
  <c r="U2" i="41" s="1"/>
  <c r="C18" i="6"/>
  <c r="T2" i="41" s="1"/>
  <c r="C17" i="6"/>
  <c r="S2" i="41" s="1"/>
  <c r="C16" i="6"/>
  <c r="R2" i="41" s="1"/>
  <c r="C15" i="6"/>
  <c r="Q2" i="41" s="1"/>
  <c r="C14" i="6"/>
  <c r="P2" i="41" s="1"/>
  <c r="C13" i="6"/>
  <c r="O2" i="41" s="1"/>
  <c r="C12" i="6"/>
  <c r="N2" i="41" s="1"/>
  <c r="C11" i="6"/>
  <c r="M2" i="41" s="1"/>
  <c r="C10" i="6"/>
  <c r="L2" i="41" s="1"/>
  <c r="C9" i="6"/>
  <c r="K2" i="41" s="1"/>
  <c r="C8" i="6"/>
  <c r="J2" i="41" s="1"/>
  <c r="C7" i="6"/>
  <c r="I2" i="41" s="1"/>
  <c r="C6" i="6"/>
  <c r="R41" i="39" l="1"/>
  <c r="Q41" i="39"/>
  <c r="P41" i="39"/>
  <c r="R40" i="39"/>
  <c r="Q40" i="39"/>
  <c r="P40" i="39"/>
  <c r="R39" i="39"/>
  <c r="Q39" i="39"/>
  <c r="P39" i="39"/>
  <c r="R38" i="39"/>
  <c r="Q38" i="39"/>
  <c r="P38" i="39"/>
  <c r="R37" i="39"/>
  <c r="Q37" i="39"/>
  <c r="P37" i="39"/>
  <c r="R36" i="39"/>
  <c r="Q36" i="39"/>
  <c r="P36" i="39"/>
  <c r="R35" i="39"/>
  <c r="Q35" i="39"/>
  <c r="P35" i="39"/>
  <c r="R34" i="39"/>
  <c r="Q34" i="39"/>
  <c r="P34" i="39"/>
  <c r="R33" i="39"/>
  <c r="Q33" i="39"/>
  <c r="P33" i="39"/>
  <c r="R32" i="39"/>
  <c r="Q32" i="39"/>
  <c r="P32" i="39"/>
  <c r="R31" i="39"/>
  <c r="Q31" i="39"/>
  <c r="P31" i="39"/>
  <c r="R30" i="39"/>
  <c r="Q30" i="39"/>
  <c r="P30" i="39"/>
  <c r="R29" i="39"/>
  <c r="Q29" i="39"/>
  <c r="P29" i="39"/>
  <c r="R28" i="39"/>
  <c r="Q28" i="39"/>
  <c r="P28" i="39"/>
  <c r="R27" i="39"/>
  <c r="Q27" i="39"/>
  <c r="P27" i="39"/>
  <c r="R26" i="39"/>
  <c r="Q26" i="39"/>
  <c r="P26" i="39"/>
  <c r="R25" i="39"/>
  <c r="Q25" i="39"/>
  <c r="P25" i="39"/>
  <c r="R24" i="39"/>
  <c r="Q24" i="39"/>
  <c r="P24" i="39"/>
  <c r="R23" i="39"/>
  <c r="Q23" i="39"/>
  <c r="P23" i="39"/>
  <c r="R22" i="39"/>
  <c r="Q22" i="39"/>
  <c r="P22" i="39"/>
  <c r="R21" i="39"/>
  <c r="Q21" i="39"/>
  <c r="P21" i="39"/>
  <c r="R20" i="39"/>
  <c r="Q20" i="39"/>
  <c r="P20" i="39"/>
  <c r="R19" i="39"/>
  <c r="Q19" i="39"/>
  <c r="P19" i="39"/>
  <c r="R18" i="39"/>
  <c r="Q18" i="39"/>
  <c r="P18" i="39"/>
  <c r="R17" i="39"/>
  <c r="Q17" i="39"/>
  <c r="P17" i="39"/>
  <c r="R16" i="39"/>
  <c r="Q16" i="39"/>
  <c r="P16" i="39"/>
  <c r="R15" i="39"/>
  <c r="Q15" i="39"/>
  <c r="P15" i="39"/>
  <c r="R14" i="39"/>
  <c r="Q14" i="39"/>
  <c r="P14" i="39"/>
  <c r="R13" i="39"/>
  <c r="Q13" i="39"/>
  <c r="P13" i="39"/>
  <c r="R12" i="39"/>
  <c r="Q12" i="39"/>
  <c r="P12" i="39"/>
  <c r="R11" i="39"/>
  <c r="Q11" i="39"/>
  <c r="P11" i="39"/>
  <c r="R10" i="39"/>
  <c r="Q10" i="39"/>
  <c r="P10" i="39"/>
  <c r="R9" i="39"/>
  <c r="Q9" i="39"/>
  <c r="P9" i="39"/>
  <c r="R8" i="39"/>
  <c r="J831" i="41" s="1"/>
  <c r="Q8" i="39"/>
  <c r="P8" i="39"/>
  <c r="R7" i="39"/>
  <c r="I831" i="41" s="1"/>
  <c r="Q7" i="39"/>
  <c r="P7" i="39"/>
  <c r="R6" i="39"/>
  <c r="Q6" i="39"/>
  <c r="P6" i="39"/>
  <c r="D41" i="39"/>
  <c r="C41" i="39"/>
  <c r="B41" i="39"/>
  <c r="D40" i="39"/>
  <c r="C40" i="39"/>
  <c r="B40" i="39"/>
  <c r="D39" i="39"/>
  <c r="C39" i="39"/>
  <c r="B39" i="39"/>
  <c r="D38" i="39"/>
  <c r="C38" i="39"/>
  <c r="B38" i="39"/>
  <c r="D37" i="39"/>
  <c r="C37" i="39"/>
  <c r="B37" i="39"/>
  <c r="D36" i="39"/>
  <c r="C36" i="39"/>
  <c r="B36" i="39"/>
  <c r="D35" i="39"/>
  <c r="C35" i="39"/>
  <c r="B35" i="39"/>
  <c r="D34" i="39"/>
  <c r="C34" i="39"/>
  <c r="B34" i="39"/>
  <c r="D33" i="39"/>
  <c r="C33" i="39"/>
  <c r="B33" i="39"/>
  <c r="D32" i="39"/>
  <c r="C32" i="39"/>
  <c r="B32" i="39"/>
  <c r="D31" i="39"/>
  <c r="C31" i="39"/>
  <c r="B31" i="39"/>
  <c r="D30" i="39"/>
  <c r="C30" i="39"/>
  <c r="B30" i="39"/>
  <c r="D29" i="39"/>
  <c r="C29" i="39"/>
  <c r="B29" i="39"/>
  <c r="D28" i="39"/>
  <c r="C28" i="39"/>
  <c r="B28" i="39"/>
  <c r="D27" i="39"/>
  <c r="C27" i="39"/>
  <c r="B27" i="39"/>
  <c r="D26" i="39"/>
  <c r="C26" i="39"/>
  <c r="B26" i="39"/>
  <c r="D25" i="39"/>
  <c r="C25" i="39"/>
  <c r="B25" i="39"/>
  <c r="D24" i="39"/>
  <c r="C24" i="39"/>
  <c r="B24" i="39"/>
  <c r="D23" i="39"/>
  <c r="C23" i="39"/>
  <c r="B23" i="39"/>
  <c r="D22" i="39"/>
  <c r="C22" i="39"/>
  <c r="B22" i="39"/>
  <c r="D21" i="39"/>
  <c r="C21" i="39"/>
  <c r="B21" i="39"/>
  <c r="D20" i="39"/>
  <c r="C20" i="39"/>
  <c r="B20" i="39"/>
  <c r="D19" i="39"/>
  <c r="C19" i="39"/>
  <c r="B19" i="39"/>
  <c r="D18" i="39"/>
  <c r="C18" i="39"/>
  <c r="B18" i="39"/>
  <c r="D17" i="39"/>
  <c r="C17" i="39"/>
  <c r="B17" i="39"/>
  <c r="D16" i="39"/>
  <c r="C16" i="39"/>
  <c r="B16" i="39"/>
  <c r="D15" i="39"/>
  <c r="C15" i="39"/>
  <c r="B15" i="39"/>
  <c r="D14" i="39"/>
  <c r="C14" i="39"/>
  <c r="B14" i="39"/>
  <c r="D13" i="39"/>
  <c r="C13" i="39"/>
  <c r="B13" i="39"/>
  <c r="D12" i="39"/>
  <c r="C12" i="39"/>
  <c r="B12" i="39"/>
  <c r="D11" i="39"/>
  <c r="C11" i="39"/>
  <c r="B11" i="39"/>
  <c r="D10" i="39"/>
  <c r="C10" i="39"/>
  <c r="B10" i="39"/>
  <c r="D9" i="39"/>
  <c r="C9" i="39"/>
  <c r="B9" i="39"/>
  <c r="D8" i="39"/>
  <c r="C8" i="39"/>
  <c r="B8" i="39"/>
  <c r="D7" i="39"/>
  <c r="C7" i="39"/>
  <c r="B7" i="39"/>
  <c r="D6" i="39"/>
  <c r="C6" i="39"/>
  <c r="S64" i="32" l="1"/>
  <c r="D41" i="38" l="1"/>
  <c r="D40" i="38"/>
  <c r="D39" i="38"/>
  <c r="D38" i="38"/>
  <c r="D37" i="38"/>
  <c r="D36" i="38"/>
  <c r="D35" i="38"/>
  <c r="D34" i="38"/>
  <c r="D33" i="38"/>
  <c r="D32" i="38"/>
  <c r="D31" i="38"/>
  <c r="D30" i="38"/>
  <c r="D29" i="38"/>
  <c r="D28" i="38"/>
  <c r="D27" i="38"/>
  <c r="D26" i="38"/>
  <c r="D25" i="38"/>
  <c r="D24" i="38"/>
  <c r="D23" i="38"/>
  <c r="D22" i="38"/>
  <c r="D21" i="38"/>
  <c r="D20" i="38"/>
  <c r="D19" i="38"/>
  <c r="D18" i="38"/>
  <c r="D17" i="38"/>
  <c r="D16" i="38"/>
  <c r="D15" i="38"/>
  <c r="D14" i="38"/>
  <c r="D13" i="38"/>
  <c r="D12" i="38"/>
  <c r="D11" i="38"/>
  <c r="D10" i="38"/>
  <c r="D9" i="38"/>
  <c r="D8" i="38"/>
  <c r="D7" i="38"/>
  <c r="D6" i="38"/>
  <c r="L41" i="34" l="1"/>
  <c r="L40" i="34"/>
  <c r="L39" i="34"/>
  <c r="L38" i="34"/>
  <c r="L37" i="34"/>
  <c r="L36" i="34"/>
  <c r="L35" i="34"/>
  <c r="L34" i="34"/>
  <c r="L33" i="34"/>
  <c r="L32" i="34"/>
  <c r="L31" i="34"/>
  <c r="L30" i="34"/>
  <c r="L29" i="34"/>
  <c r="L28" i="34"/>
  <c r="L27" i="34"/>
  <c r="L26" i="34"/>
  <c r="L25" i="34"/>
  <c r="L24" i="34"/>
  <c r="L23" i="34"/>
  <c r="L22" i="34"/>
  <c r="L21" i="34"/>
  <c r="L20" i="34"/>
  <c r="L19" i="34"/>
  <c r="L18" i="34"/>
  <c r="L17" i="34"/>
  <c r="L16" i="34"/>
  <c r="L15" i="34"/>
  <c r="L14" i="34"/>
  <c r="L13" i="34"/>
  <c r="L12" i="34"/>
  <c r="L11" i="34"/>
  <c r="L10" i="34"/>
  <c r="L9" i="34"/>
  <c r="L8" i="34"/>
  <c r="J274" i="41" s="1"/>
  <c r="L7" i="34"/>
  <c r="I274" i="41" s="1"/>
  <c r="L6" i="34"/>
  <c r="D41" i="37"/>
  <c r="D40" i="37"/>
  <c r="D39" i="37"/>
  <c r="D38" i="37"/>
  <c r="D37" i="37"/>
  <c r="D36" i="37"/>
  <c r="D35" i="37"/>
  <c r="D34" i="37"/>
  <c r="D33" i="37"/>
  <c r="D32" i="37"/>
  <c r="D31" i="37"/>
  <c r="D30" i="37"/>
  <c r="D29" i="37"/>
  <c r="D28" i="37"/>
  <c r="D27" i="37"/>
  <c r="D26" i="37"/>
  <c r="D25" i="37"/>
  <c r="D24" i="37"/>
  <c r="D23" i="37"/>
  <c r="D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8" i="37"/>
  <c r="D7" i="37"/>
  <c r="D6" i="37"/>
  <c r="J41" i="34"/>
  <c r="J40" i="34"/>
  <c r="AP267" i="41" s="1"/>
  <c r="J39" i="34"/>
  <c r="J38" i="34"/>
  <c r="J37" i="34"/>
  <c r="J36" i="34"/>
  <c r="J35" i="34"/>
  <c r="J34" i="34"/>
  <c r="J33" i="34"/>
  <c r="J32" i="34"/>
  <c r="J31" i="34"/>
  <c r="J30" i="34"/>
  <c r="J29" i="34"/>
  <c r="J28" i="34"/>
  <c r="J27" i="34"/>
  <c r="J26" i="34"/>
  <c r="J25" i="34"/>
  <c r="J24" i="34"/>
  <c r="J23" i="34"/>
  <c r="J22" i="34"/>
  <c r="J21" i="34"/>
  <c r="J20" i="34"/>
  <c r="J19" i="34"/>
  <c r="J18" i="34"/>
  <c r="J17" i="34"/>
  <c r="J16" i="34"/>
  <c r="J15" i="34"/>
  <c r="J14" i="34"/>
  <c r="J13" i="34"/>
  <c r="J12" i="34"/>
  <c r="J11" i="34"/>
  <c r="J10" i="34"/>
  <c r="L267" i="41" s="1"/>
  <c r="J9" i="34"/>
  <c r="K267" i="41" s="1"/>
  <c r="J8" i="34"/>
  <c r="AA7" i="35"/>
  <c r="I260" i="41" s="1"/>
  <c r="J6" i="34"/>
  <c r="AA6" i="35" s="1"/>
  <c r="AA11" i="35" l="1"/>
  <c r="M260" i="41" s="1"/>
  <c r="M267" i="41"/>
  <c r="M5" i="41"/>
  <c r="AA18" i="35"/>
  <c r="T260" i="41" s="1"/>
  <c r="T267" i="41"/>
  <c r="T5" i="41"/>
  <c r="AB267" i="41"/>
  <c r="AB5" i="41"/>
  <c r="AJ267" i="41"/>
  <c r="AJ5" i="41"/>
  <c r="AA19" i="35"/>
  <c r="U260" i="41" s="1"/>
  <c r="U267" i="41"/>
  <c r="U5" i="41"/>
  <c r="AA12" i="35"/>
  <c r="N260" i="41" s="1"/>
  <c r="N267" i="41"/>
  <c r="N5" i="41"/>
  <c r="AA20" i="35"/>
  <c r="V260" i="41" s="1"/>
  <c r="V267" i="41"/>
  <c r="V5" i="41"/>
  <c r="AA28" i="35"/>
  <c r="AD260" i="41" s="1"/>
  <c r="AD267" i="41"/>
  <c r="AD5" i="41"/>
  <c r="AA36" i="35"/>
  <c r="AL260" i="41" s="1"/>
  <c r="AL267" i="41"/>
  <c r="AL5" i="41"/>
  <c r="AA35" i="35"/>
  <c r="AK260" i="41" s="1"/>
  <c r="AK267" i="41"/>
  <c r="AK5" i="41"/>
  <c r="AA13" i="35"/>
  <c r="O260" i="41" s="1"/>
  <c r="O267" i="41"/>
  <c r="O5" i="41"/>
  <c r="AA21" i="35"/>
  <c r="W260" i="41" s="1"/>
  <c r="W267" i="41"/>
  <c r="W5" i="41"/>
  <c r="AA29" i="35"/>
  <c r="AE260" i="41" s="1"/>
  <c r="AE267" i="41"/>
  <c r="AE5" i="41"/>
  <c r="AA37" i="35"/>
  <c r="AM260" i="41" s="1"/>
  <c r="AM267" i="41"/>
  <c r="AM5" i="41"/>
  <c r="AA14" i="35"/>
  <c r="P260" i="41" s="1"/>
  <c r="P267" i="41"/>
  <c r="P5" i="41"/>
  <c r="AA22" i="35"/>
  <c r="X260" i="41" s="1"/>
  <c r="X267" i="41"/>
  <c r="X5" i="41"/>
  <c r="AF267" i="41"/>
  <c r="AF5" i="41"/>
  <c r="AN267" i="41"/>
  <c r="AN5" i="41"/>
  <c r="AA27" i="35"/>
  <c r="AC260" i="41" s="1"/>
  <c r="AC267" i="41"/>
  <c r="AC5" i="41"/>
  <c r="AA15" i="35"/>
  <c r="Q260" i="41" s="1"/>
  <c r="Q267" i="41"/>
  <c r="Q5" i="41"/>
  <c r="AA23" i="35"/>
  <c r="Y260" i="41" s="1"/>
  <c r="Y267" i="41"/>
  <c r="Y5" i="41"/>
  <c r="AA31" i="35"/>
  <c r="AG260" i="41" s="1"/>
  <c r="AG267" i="41"/>
  <c r="AG5" i="41"/>
  <c r="AA39" i="35"/>
  <c r="AO260" i="41" s="1"/>
  <c r="AO267" i="41"/>
  <c r="AO5" i="41"/>
  <c r="J267" i="41"/>
  <c r="AA8" i="35"/>
  <c r="J260" i="41" s="1"/>
  <c r="R267" i="41"/>
  <c r="R5" i="41"/>
  <c r="AA24" i="35"/>
  <c r="Z260" i="41" s="1"/>
  <c r="Z267" i="41"/>
  <c r="Z5" i="41"/>
  <c r="AA32" i="35"/>
  <c r="AH260" i="41" s="1"/>
  <c r="AH267" i="41"/>
  <c r="AH5" i="41"/>
  <c r="S267" i="41"/>
  <c r="S5" i="41"/>
  <c r="AA267" i="41"/>
  <c r="AA5" i="41"/>
  <c r="AI267" i="41"/>
  <c r="AI5" i="41"/>
  <c r="V8" i="41"/>
  <c r="V274" i="41"/>
  <c r="O8" i="41"/>
  <c r="O274" i="41"/>
  <c r="X8" i="41"/>
  <c r="X274" i="41"/>
  <c r="L8" i="41"/>
  <c r="L276" i="41" s="1"/>
  <c r="L274" i="41"/>
  <c r="T8" i="41"/>
  <c r="T274" i="41"/>
  <c r="AB8" i="41"/>
  <c r="AB269" i="41" s="1"/>
  <c r="AB274" i="41"/>
  <c r="AJ8" i="41"/>
  <c r="AJ274" i="41"/>
  <c r="AC8" i="41"/>
  <c r="AC269" i="41" s="1"/>
  <c r="AC274" i="41"/>
  <c r="AK8" i="41"/>
  <c r="AK274" i="41"/>
  <c r="AL8" i="41"/>
  <c r="AL269" i="41" s="1"/>
  <c r="AL274" i="41"/>
  <c r="AM8" i="41"/>
  <c r="AM274" i="41"/>
  <c r="AN8" i="41"/>
  <c r="AN274" i="41"/>
  <c r="M8" i="41"/>
  <c r="M274" i="41"/>
  <c r="AD8" i="41"/>
  <c r="AD274" i="41"/>
  <c r="AF8" i="41"/>
  <c r="AF274" i="41"/>
  <c r="Q8" i="41"/>
  <c r="Q274" i="41"/>
  <c r="Y8" i="41"/>
  <c r="Y274" i="41"/>
  <c r="AG8" i="41"/>
  <c r="AG274" i="41"/>
  <c r="AO8" i="41"/>
  <c r="AO274" i="41"/>
  <c r="U8" i="41"/>
  <c r="U274" i="41"/>
  <c r="W8" i="41"/>
  <c r="W274" i="41"/>
  <c r="P8" i="41"/>
  <c r="P269" i="41" s="1"/>
  <c r="P274" i="41"/>
  <c r="R8" i="41"/>
  <c r="R274" i="41"/>
  <c r="Z8" i="41"/>
  <c r="Z274" i="41"/>
  <c r="AH8" i="41"/>
  <c r="AH269" i="41" s="1"/>
  <c r="AH274" i="41"/>
  <c r="AP8" i="41"/>
  <c r="AP274" i="41"/>
  <c r="N8" i="41"/>
  <c r="N274" i="41"/>
  <c r="AE8" i="41"/>
  <c r="AE274" i="41"/>
  <c r="K8" i="41"/>
  <c r="K274" i="41"/>
  <c r="S8" i="41"/>
  <c r="S269" i="41" s="1"/>
  <c r="S274" i="41"/>
  <c r="AA8" i="41"/>
  <c r="AA274" i="41"/>
  <c r="AI8" i="41"/>
  <c r="AI274" i="41"/>
  <c r="AQ267" i="41"/>
  <c r="AQ5" i="41"/>
  <c r="AQ8" i="41"/>
  <c r="AQ274" i="41"/>
  <c r="AI276" i="41"/>
  <c r="V276" i="41"/>
  <c r="AD276" i="41"/>
  <c r="AL276" i="41"/>
  <c r="AE276" i="41"/>
  <c r="X276" i="41"/>
  <c r="AN276" i="41"/>
  <c r="Y276" i="41"/>
  <c r="Y269" i="41"/>
  <c r="AG276" i="41"/>
  <c r="AO276" i="41"/>
  <c r="W276" i="41"/>
  <c r="AF276" i="41"/>
  <c r="Z276" i="41"/>
  <c r="AH276" i="41"/>
  <c r="AP276" i="41"/>
  <c r="AQ276" i="41"/>
  <c r="AB276" i="41"/>
  <c r="AJ276" i="41"/>
  <c r="AM276" i="41"/>
  <c r="AA276" i="41"/>
  <c r="U276" i="41"/>
  <c r="AC276" i="41"/>
  <c r="AK276" i="41"/>
  <c r="T276" i="41"/>
  <c r="S276" i="41"/>
  <c r="R276" i="41"/>
  <c r="Q276" i="41"/>
  <c r="P276" i="41"/>
  <c r="O276" i="41"/>
  <c r="O269" i="41"/>
  <c r="N276" i="41"/>
  <c r="M276" i="41"/>
  <c r="K276" i="41"/>
  <c r="AA10" i="35"/>
  <c r="L260" i="41" s="1"/>
  <c r="L5" i="41"/>
  <c r="AA9" i="35"/>
  <c r="K260" i="41" s="1"/>
  <c r="K5" i="41"/>
  <c r="AA40" i="35"/>
  <c r="AP260" i="41" s="1"/>
  <c r="AP5" i="41"/>
  <c r="AA16" i="35"/>
  <c r="R260" i="41" s="1"/>
  <c r="AA17" i="35"/>
  <c r="S260" i="41" s="1"/>
  <c r="AA30" i="35"/>
  <c r="AF260" i="41" s="1"/>
  <c r="AA38" i="35"/>
  <c r="AN260" i="41" s="1"/>
  <c r="AA25" i="35"/>
  <c r="AA260" i="41" s="1"/>
  <c r="AA33" i="35"/>
  <c r="AI260" i="41" s="1"/>
  <c r="AA41" i="35"/>
  <c r="AQ260" i="41" s="1"/>
  <c r="AA26" i="35"/>
  <c r="AB260" i="41" s="1"/>
  <c r="AA34" i="35"/>
  <c r="AJ260" i="41" s="1"/>
  <c r="Y41" i="34"/>
  <c r="Y40" i="34"/>
  <c r="Y39" i="34"/>
  <c r="Y38" i="34"/>
  <c r="Y37" i="34"/>
  <c r="Y36" i="34"/>
  <c r="Y35" i="34"/>
  <c r="Y34" i="34"/>
  <c r="Y33" i="34"/>
  <c r="Y32" i="34"/>
  <c r="Y31" i="34"/>
  <c r="Y30" i="34"/>
  <c r="Y29" i="34"/>
  <c r="Y28" i="34"/>
  <c r="Y27" i="34"/>
  <c r="Y26" i="34"/>
  <c r="Y25" i="34"/>
  <c r="Y24" i="34"/>
  <c r="Y23" i="34"/>
  <c r="Y22" i="34"/>
  <c r="Y21" i="34"/>
  <c r="Y20" i="34"/>
  <c r="Y19" i="34"/>
  <c r="Y18" i="34"/>
  <c r="Y17" i="34"/>
  <c r="S11" i="41" s="1"/>
  <c r="Y16" i="34"/>
  <c r="R11" i="41" s="1"/>
  <c r="Y15" i="34"/>
  <c r="Q11" i="41" s="1"/>
  <c r="Y14" i="34"/>
  <c r="P11" i="41" s="1"/>
  <c r="Y13" i="34"/>
  <c r="O11" i="41" s="1"/>
  <c r="Y12" i="34"/>
  <c r="Y11" i="34"/>
  <c r="M11" i="41" s="1"/>
  <c r="Y10" i="34"/>
  <c r="L11" i="41" s="1"/>
  <c r="Y9" i="34"/>
  <c r="K11" i="41" s="1"/>
  <c r="Y8" i="34"/>
  <c r="Y7" i="34"/>
  <c r="L7" i="37" s="1"/>
  <c r="Y6" i="34"/>
  <c r="J277" i="41" l="1"/>
  <c r="J11" i="41"/>
  <c r="AA277" i="41"/>
  <c r="N277" i="41"/>
  <c r="R277" i="41"/>
  <c r="AO277" i="41"/>
  <c r="AF277" i="41"/>
  <c r="AM277" i="41"/>
  <c r="AJ277" i="41"/>
  <c r="X277" i="41"/>
  <c r="AQ277" i="41"/>
  <c r="S277" i="41"/>
  <c r="AP277" i="41"/>
  <c r="P277" i="41"/>
  <c r="AG277" i="41"/>
  <c r="AD277" i="41"/>
  <c r="AL277" i="41"/>
  <c r="AB277" i="41"/>
  <c r="O277" i="41"/>
  <c r="N11" i="41"/>
  <c r="K277" i="41"/>
  <c r="AH277" i="41"/>
  <c r="W277" i="41"/>
  <c r="Y277" i="41"/>
  <c r="M277" i="41"/>
  <c r="AK277" i="41"/>
  <c r="T277" i="41"/>
  <c r="V277" i="41"/>
  <c r="I277" i="41"/>
  <c r="I11" i="41"/>
  <c r="AI277" i="41"/>
  <c r="AE277" i="41"/>
  <c r="Z277" i="41"/>
  <c r="U277" i="41"/>
  <c r="Q277" i="41"/>
  <c r="AN277" i="41"/>
  <c r="AC277" i="41"/>
  <c r="L277" i="41"/>
  <c r="T269" i="41"/>
  <c r="V269" i="41"/>
  <c r="K269" i="41"/>
  <c r="Q269" i="41"/>
  <c r="W269" i="41"/>
  <c r="L269" i="41"/>
  <c r="AK269" i="41"/>
  <c r="M269" i="41"/>
  <c r="AQ269" i="41"/>
  <c r="R269" i="41"/>
  <c r="AJ269" i="41"/>
  <c r="AO269" i="41"/>
  <c r="X269" i="41"/>
  <c r="N269" i="41"/>
  <c r="U269" i="41"/>
  <c r="Z269" i="41"/>
  <c r="AG269" i="41"/>
  <c r="AE269" i="41"/>
  <c r="AI269" i="41"/>
  <c r="AA269" i="41"/>
  <c r="AM269" i="41"/>
  <c r="AP269" i="41"/>
  <c r="AN269" i="41"/>
  <c r="AD269" i="41"/>
  <c r="AF269" i="41"/>
  <c r="AL11" i="41"/>
  <c r="AL470" i="41"/>
  <c r="AB11" i="41"/>
  <c r="AB470" i="41"/>
  <c r="AJ11" i="41"/>
  <c r="AJ470" i="41"/>
  <c r="U11" i="41"/>
  <c r="U470" i="41"/>
  <c r="W11" i="41"/>
  <c r="W470" i="41"/>
  <c r="AE11" i="41"/>
  <c r="AE470" i="41"/>
  <c r="AM11" i="41"/>
  <c r="AM470" i="41"/>
  <c r="AC11" i="41"/>
  <c r="AC470" i="41"/>
  <c r="X11" i="41"/>
  <c r="X470" i="41"/>
  <c r="AF11" i="41"/>
  <c r="AF470" i="41"/>
  <c r="AN11" i="41"/>
  <c r="AN470" i="41"/>
  <c r="AK11" i="41"/>
  <c r="AK470" i="41"/>
  <c r="AD11" i="41"/>
  <c r="AD470" i="41"/>
  <c r="Y11" i="41"/>
  <c r="Y470" i="41"/>
  <c r="AG11" i="41"/>
  <c r="AG470" i="41"/>
  <c r="AO11" i="41"/>
  <c r="AO470" i="41"/>
  <c r="Z11" i="41"/>
  <c r="Z470" i="41"/>
  <c r="AH11" i="41"/>
  <c r="AH470" i="41"/>
  <c r="AP11" i="41"/>
  <c r="AP470" i="41"/>
  <c r="V11" i="41"/>
  <c r="V470" i="41"/>
  <c r="AA11" i="41"/>
  <c r="AA470" i="41"/>
  <c r="AI11" i="41"/>
  <c r="AI470" i="41"/>
  <c r="AQ11" i="41"/>
  <c r="AQ470" i="41"/>
  <c r="T11" i="41"/>
  <c r="T470" i="41"/>
  <c r="J470" i="41"/>
  <c r="O470" i="41"/>
  <c r="P470" i="41"/>
  <c r="I470" i="41"/>
  <c r="Q470" i="41"/>
  <c r="R470" i="41"/>
  <c r="K470" i="41"/>
  <c r="S470" i="41"/>
  <c r="M470" i="41"/>
  <c r="L470" i="41"/>
  <c r="N470" i="41" l="1"/>
  <c r="N293" i="41"/>
  <c r="N310" i="41" s="1"/>
  <c r="K293" i="41"/>
  <c r="K310" i="41" s="1"/>
  <c r="Q293" i="41"/>
  <c r="Q310" i="41" s="1"/>
  <c r="S293" i="41"/>
  <c r="S310" i="41" s="1"/>
  <c r="P293" i="41"/>
  <c r="P310" i="41" s="1"/>
  <c r="R293" i="41"/>
  <c r="R310" i="41" s="1"/>
  <c r="I293" i="41"/>
  <c r="I310" i="41" s="1"/>
  <c r="L293" i="41"/>
  <c r="L310" i="41" s="1"/>
  <c r="O293" i="41"/>
  <c r="O310" i="41" s="1"/>
  <c r="M293" i="41"/>
  <c r="M310" i="41" s="1"/>
  <c r="J293" i="41"/>
  <c r="J310" i="41" s="1"/>
  <c r="AK293" i="41"/>
  <c r="AK310" i="41" s="1"/>
  <c r="AC293" i="41"/>
  <c r="AC310" i="41" s="1"/>
  <c r="U293" i="41"/>
  <c r="U310" i="41" s="1"/>
  <c r="V293" i="41"/>
  <c r="V310" i="41" s="1"/>
  <c r="AQ293" i="41"/>
  <c r="AQ310" i="41" s="1"/>
  <c r="AN293" i="41"/>
  <c r="AN310" i="41" s="1"/>
  <c r="AM293" i="41"/>
  <c r="AM310" i="41" s="1"/>
  <c r="AJ293" i="41"/>
  <c r="AJ310" i="41" s="1"/>
  <c r="AO293" i="41"/>
  <c r="AO310" i="41" s="1"/>
  <c r="AG293" i="41"/>
  <c r="AG310" i="41" s="1"/>
  <c r="AI293" i="41"/>
  <c r="AI310" i="41" s="1"/>
  <c r="Y293" i="41"/>
  <c r="Y310" i="41" s="1"/>
  <c r="AF293" i="41"/>
  <c r="AF310" i="41" s="1"/>
  <c r="AE293" i="41"/>
  <c r="AE310" i="41" s="1"/>
  <c r="AB293" i="41"/>
  <c r="AB310" i="41" s="1"/>
  <c r="AP293" i="41"/>
  <c r="AP310" i="41" s="1"/>
  <c r="AH293" i="41"/>
  <c r="AH310" i="41" s="1"/>
  <c r="T293" i="41"/>
  <c r="T310" i="41" s="1"/>
  <c r="AA293" i="41"/>
  <c r="AA310" i="41" s="1"/>
  <c r="Z293" i="41"/>
  <c r="Z310" i="41" s="1"/>
  <c r="AD293" i="41"/>
  <c r="AD310" i="41" s="1"/>
  <c r="X293" i="41"/>
  <c r="X310" i="41" s="1"/>
  <c r="W293" i="41"/>
  <c r="W310" i="41" s="1"/>
  <c r="AL293" i="41"/>
  <c r="AL310" i="41" s="1"/>
  <c r="D41" i="35" l="1"/>
  <c r="D40" i="35"/>
  <c r="D39" i="35"/>
  <c r="D38" i="35"/>
  <c r="D37" i="35"/>
  <c r="D36" i="35"/>
  <c r="D35" i="35"/>
  <c r="D34" i="35"/>
  <c r="D33" i="35"/>
  <c r="D32" i="35"/>
  <c r="D31" i="35"/>
  <c r="D30" i="35"/>
  <c r="D29" i="35"/>
  <c r="D28" i="35"/>
  <c r="D27" i="35"/>
  <c r="D26" i="35"/>
  <c r="D25" i="35"/>
  <c r="D24" i="35"/>
  <c r="D23" i="35"/>
  <c r="D22" i="35"/>
  <c r="D21" i="35"/>
  <c r="D20" i="35"/>
  <c r="D19" i="35"/>
  <c r="D18" i="35"/>
  <c r="D17" i="35"/>
  <c r="D16" i="35"/>
  <c r="D15" i="35"/>
  <c r="D14" i="35"/>
  <c r="D13" i="35"/>
  <c r="D12" i="35"/>
  <c r="D11" i="35"/>
  <c r="D10" i="35"/>
  <c r="D9" i="35"/>
  <c r="D8" i="35"/>
  <c r="D7" i="35"/>
  <c r="D6" i="35"/>
  <c r="D41" i="6" l="1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41" i="33"/>
  <c r="D40" i="33"/>
  <c r="D39" i="33"/>
  <c r="D38" i="33"/>
  <c r="D37" i="33"/>
  <c r="D36" i="33"/>
  <c r="D35" i="33"/>
  <c r="D34" i="33"/>
  <c r="D33" i="33"/>
  <c r="D32" i="33"/>
  <c r="D31" i="33"/>
  <c r="D30" i="33"/>
  <c r="D29" i="33"/>
  <c r="D28" i="33"/>
  <c r="D27" i="33"/>
  <c r="D26" i="33"/>
  <c r="D25" i="33"/>
  <c r="D24" i="33"/>
  <c r="D23" i="33"/>
  <c r="D22" i="33"/>
  <c r="D21" i="33"/>
  <c r="D20" i="33"/>
  <c r="D19" i="33"/>
  <c r="D18" i="33"/>
  <c r="D17" i="33"/>
  <c r="D16" i="33"/>
  <c r="D15" i="33"/>
  <c r="D14" i="33"/>
  <c r="D13" i="33"/>
  <c r="D12" i="33"/>
  <c r="D11" i="33"/>
  <c r="D10" i="33"/>
  <c r="D9" i="33"/>
  <c r="D8" i="33"/>
  <c r="D7" i="33"/>
  <c r="D6" i="33"/>
  <c r="C41" i="33"/>
  <c r="C40" i="33"/>
  <c r="C39" i="33"/>
  <c r="C38" i="33"/>
  <c r="C37" i="33"/>
  <c r="C36" i="33"/>
  <c r="C35" i="33"/>
  <c r="C34" i="33"/>
  <c r="C33" i="33"/>
  <c r="C32" i="33"/>
  <c r="C31" i="33"/>
  <c r="C30" i="33"/>
  <c r="C29" i="33"/>
  <c r="C28" i="33"/>
  <c r="C27" i="33"/>
  <c r="C26" i="33"/>
  <c r="C25" i="33"/>
  <c r="C24" i="33"/>
  <c r="C23" i="33"/>
  <c r="C22" i="33"/>
  <c r="C21" i="33"/>
  <c r="C20" i="33"/>
  <c r="C19" i="33"/>
  <c r="C18" i="33"/>
  <c r="C17" i="33"/>
  <c r="C16" i="33"/>
  <c r="C15" i="33"/>
  <c r="C14" i="33"/>
  <c r="C13" i="33"/>
  <c r="C12" i="33"/>
  <c r="C11" i="33"/>
  <c r="C10" i="33"/>
  <c r="C9" i="33"/>
  <c r="C8" i="33"/>
  <c r="C7" i="33"/>
  <c r="C6" i="33"/>
  <c r="X41" i="34"/>
  <c r="U41" i="34"/>
  <c r="N41" i="34"/>
  <c r="M41" i="34"/>
  <c r="K41" i="34"/>
  <c r="X40" i="34"/>
  <c r="U40" i="34"/>
  <c r="N40" i="34"/>
  <c r="M40" i="34"/>
  <c r="K40" i="34"/>
  <c r="X39" i="34"/>
  <c r="U39" i="34"/>
  <c r="N39" i="34"/>
  <c r="M39" i="34"/>
  <c r="K39" i="34"/>
  <c r="X38" i="34"/>
  <c r="U38" i="34"/>
  <c r="N38" i="34"/>
  <c r="M38" i="34"/>
  <c r="K38" i="34"/>
  <c r="X37" i="34"/>
  <c r="U37" i="34"/>
  <c r="N37" i="34"/>
  <c r="M37" i="34"/>
  <c r="K37" i="34"/>
  <c r="X36" i="34"/>
  <c r="U36" i="34"/>
  <c r="N36" i="34"/>
  <c r="M36" i="34"/>
  <c r="K36" i="34"/>
  <c r="X35" i="34"/>
  <c r="U35" i="34"/>
  <c r="N35" i="34"/>
  <c r="M35" i="34"/>
  <c r="K35" i="34"/>
  <c r="X34" i="34"/>
  <c r="U34" i="34"/>
  <c r="N34" i="34"/>
  <c r="M34" i="34"/>
  <c r="K34" i="34"/>
  <c r="X33" i="34"/>
  <c r="U33" i="34"/>
  <c r="N33" i="34"/>
  <c r="M33" i="34"/>
  <c r="K33" i="34"/>
  <c r="X32" i="34"/>
  <c r="U32" i="34"/>
  <c r="N32" i="34"/>
  <c r="M32" i="34"/>
  <c r="K32" i="34"/>
  <c r="X31" i="34"/>
  <c r="U31" i="34"/>
  <c r="N31" i="34"/>
  <c r="M31" i="34"/>
  <c r="K31" i="34"/>
  <c r="X30" i="34"/>
  <c r="U30" i="34"/>
  <c r="N30" i="34"/>
  <c r="M30" i="34"/>
  <c r="K30" i="34"/>
  <c r="X29" i="34"/>
  <c r="U29" i="34"/>
  <c r="N29" i="34"/>
  <c r="M29" i="34"/>
  <c r="K29" i="34"/>
  <c r="X28" i="34"/>
  <c r="U28" i="34"/>
  <c r="N28" i="34"/>
  <c r="M28" i="34"/>
  <c r="K28" i="34"/>
  <c r="X27" i="34"/>
  <c r="U27" i="34"/>
  <c r="N27" i="34"/>
  <c r="M27" i="34"/>
  <c r="K27" i="34"/>
  <c r="X26" i="34"/>
  <c r="U26" i="34"/>
  <c r="N26" i="34"/>
  <c r="M26" i="34"/>
  <c r="K26" i="34"/>
  <c r="X25" i="34"/>
  <c r="U25" i="34"/>
  <c r="N25" i="34"/>
  <c r="M25" i="34"/>
  <c r="K25" i="34"/>
  <c r="X24" i="34"/>
  <c r="U24" i="34"/>
  <c r="N24" i="34"/>
  <c r="M24" i="34"/>
  <c r="K24" i="34"/>
  <c r="X23" i="34"/>
  <c r="U23" i="34"/>
  <c r="N23" i="34"/>
  <c r="M23" i="34"/>
  <c r="K23" i="34"/>
  <c r="X22" i="34"/>
  <c r="U22" i="34"/>
  <c r="N22" i="34"/>
  <c r="M22" i="34"/>
  <c r="K22" i="34"/>
  <c r="X21" i="34"/>
  <c r="U21" i="34"/>
  <c r="N21" i="34"/>
  <c r="M21" i="34"/>
  <c r="K21" i="34"/>
  <c r="X20" i="34"/>
  <c r="U20" i="34"/>
  <c r="N20" i="34"/>
  <c r="M20" i="34"/>
  <c r="K20" i="34"/>
  <c r="X19" i="34"/>
  <c r="U19" i="34"/>
  <c r="N19" i="34"/>
  <c r="M19" i="34"/>
  <c r="K19" i="34"/>
  <c r="X18" i="34"/>
  <c r="U18" i="34"/>
  <c r="N18" i="34"/>
  <c r="M18" i="34"/>
  <c r="K18" i="34"/>
  <c r="X17" i="34"/>
  <c r="U17" i="34"/>
  <c r="N17" i="34"/>
  <c r="M17" i="34"/>
  <c r="K17" i="34"/>
  <c r="X16" i="34"/>
  <c r="U16" i="34"/>
  <c r="N16" i="34"/>
  <c r="M16" i="34"/>
  <c r="K16" i="34"/>
  <c r="R234" i="41" s="1"/>
  <c r="X15" i="34"/>
  <c r="U15" i="34"/>
  <c r="N15" i="34"/>
  <c r="M15" i="34"/>
  <c r="K15" i="34"/>
  <c r="X14" i="34"/>
  <c r="U14" i="34"/>
  <c r="N14" i="34"/>
  <c r="M14" i="34"/>
  <c r="K14" i="34"/>
  <c r="P234" i="41" s="1"/>
  <c r="X13" i="34"/>
  <c r="U13" i="34"/>
  <c r="N13" i="34"/>
  <c r="M13" i="34"/>
  <c r="K13" i="34"/>
  <c r="X12" i="34"/>
  <c r="U12" i="34"/>
  <c r="N12" i="34"/>
  <c r="M12" i="34"/>
  <c r="K12" i="34"/>
  <c r="X11" i="34"/>
  <c r="U11" i="34"/>
  <c r="N11" i="34"/>
  <c r="M11" i="34"/>
  <c r="K11" i="34"/>
  <c r="X10" i="34"/>
  <c r="U10" i="34"/>
  <c r="N10" i="34"/>
  <c r="M10" i="34"/>
  <c r="K10" i="34"/>
  <c r="X9" i="34"/>
  <c r="U9" i="34"/>
  <c r="N9" i="34"/>
  <c r="M9" i="34"/>
  <c r="K9" i="34"/>
  <c r="X8" i="34"/>
  <c r="J234" i="41" s="1"/>
  <c r="U8" i="34"/>
  <c r="N8" i="34"/>
  <c r="M8" i="34"/>
  <c r="K8" i="34"/>
  <c r="X7" i="34"/>
  <c r="I234" i="41" s="1"/>
  <c r="U7" i="34"/>
  <c r="N7" i="34"/>
  <c r="M7" i="34"/>
  <c r="K7" i="34"/>
  <c r="X6" i="34"/>
  <c r="AE6" i="37" s="1"/>
  <c r="N6" i="34"/>
  <c r="M6" i="34"/>
  <c r="K6" i="34"/>
  <c r="O234" i="41" l="1"/>
  <c r="S234" i="41"/>
  <c r="Q234" i="41"/>
  <c r="N234" i="41"/>
  <c r="M234" i="41"/>
  <c r="L234" i="41"/>
  <c r="K234" i="41"/>
  <c r="AE19" i="37"/>
  <c r="U461" i="41" s="1"/>
  <c r="U234" i="41"/>
  <c r="AE27" i="37"/>
  <c r="AC461" i="41" s="1"/>
  <c r="AC234" i="41"/>
  <c r="AE35" i="37"/>
  <c r="AK461" i="41" s="1"/>
  <c r="AK234" i="41"/>
  <c r="AE30" i="37"/>
  <c r="AF461" i="41" s="1"/>
  <c r="AF234" i="41"/>
  <c r="AE24" i="37"/>
  <c r="Z461" i="41" s="1"/>
  <c r="Z234" i="41"/>
  <c r="AE32" i="37"/>
  <c r="AH461" i="41" s="1"/>
  <c r="AH234" i="41"/>
  <c r="AE40" i="37"/>
  <c r="AP461" i="41" s="1"/>
  <c r="AP234" i="41"/>
  <c r="AE21" i="37"/>
  <c r="W461" i="41" s="1"/>
  <c r="W234" i="41"/>
  <c r="AE29" i="37"/>
  <c r="AE461" i="41" s="1"/>
  <c r="AE234" i="41"/>
  <c r="AE37" i="37"/>
  <c r="AM461" i="41" s="1"/>
  <c r="AM234" i="41"/>
  <c r="AE18" i="37"/>
  <c r="T461" i="41" s="1"/>
  <c r="T234" i="41"/>
  <c r="AE26" i="37"/>
  <c r="AB461" i="41" s="1"/>
  <c r="AB234" i="41"/>
  <c r="AE34" i="37"/>
  <c r="AJ461" i="41" s="1"/>
  <c r="AJ234" i="41"/>
  <c r="AE22" i="37"/>
  <c r="X461" i="41" s="1"/>
  <c r="X234" i="41"/>
  <c r="AE23" i="37"/>
  <c r="Y461" i="41" s="1"/>
  <c r="Y234" i="41"/>
  <c r="AE31" i="37"/>
  <c r="AG461" i="41" s="1"/>
  <c r="AG234" i="41"/>
  <c r="AE39" i="37"/>
  <c r="AO461" i="41" s="1"/>
  <c r="AO234" i="41"/>
  <c r="AE20" i="37"/>
  <c r="V461" i="41" s="1"/>
  <c r="V234" i="41"/>
  <c r="AE28" i="37"/>
  <c r="AD461" i="41" s="1"/>
  <c r="AD234" i="41"/>
  <c r="AE36" i="37"/>
  <c r="AL461" i="41" s="1"/>
  <c r="AL234" i="41"/>
  <c r="AE38" i="37"/>
  <c r="AN461" i="41" s="1"/>
  <c r="AN234" i="41"/>
  <c r="AE25" i="37"/>
  <c r="AA461" i="41" s="1"/>
  <c r="AA234" i="41"/>
  <c r="AE33" i="37"/>
  <c r="AI461" i="41" s="1"/>
  <c r="AI234" i="41"/>
  <c r="AE41" i="37"/>
  <c r="AQ461" i="41" s="1"/>
  <c r="AQ234" i="41"/>
  <c r="AE14" i="37"/>
  <c r="P461" i="41" s="1"/>
  <c r="AE11" i="37"/>
  <c r="M461" i="41" s="1"/>
  <c r="AE16" i="37"/>
  <c r="R461" i="41" s="1"/>
  <c r="AE13" i="37"/>
  <c r="O461" i="41" s="1"/>
  <c r="AE10" i="37"/>
  <c r="L461" i="41" s="1"/>
  <c r="AE15" i="37"/>
  <c r="Q461" i="41" s="1"/>
  <c r="AE12" i="37"/>
  <c r="N461" i="41" s="1"/>
  <c r="AE9" i="37"/>
  <c r="K461" i="41" s="1"/>
  <c r="AE17" i="37"/>
  <c r="S461" i="41" s="1"/>
  <c r="AE8" i="37"/>
  <c r="J461" i="41" s="1"/>
  <c r="AE7" i="37"/>
  <c r="I461" i="41" s="1"/>
  <c r="B41" i="33" l="1"/>
  <c r="B40" i="33"/>
  <c r="B39" i="33"/>
  <c r="B38" i="33"/>
  <c r="B37" i="33"/>
  <c r="B36" i="33"/>
  <c r="B35" i="33"/>
  <c r="B34" i="33"/>
  <c r="B33" i="33"/>
  <c r="B32" i="33"/>
  <c r="B31" i="33"/>
  <c r="B30" i="33"/>
  <c r="B29" i="33"/>
  <c r="B28" i="33"/>
  <c r="B27" i="33"/>
  <c r="B26" i="33"/>
  <c r="B25" i="33"/>
  <c r="B24" i="33"/>
  <c r="B23" i="33"/>
  <c r="B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</calcChain>
</file>

<file path=xl/comments1.xml><?xml version="1.0" encoding="utf-8"?>
<comments xmlns="http://schemas.openxmlformats.org/spreadsheetml/2006/main">
  <authors>
    <author>user</author>
  </authors>
  <commentList>
    <comment ref="G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Drive제품 사용전압
2 : 208~240</t>
        </r>
      </text>
    </comment>
    <comment ref="H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Drive제품 사용전압
5 : 380~500</t>
        </r>
      </text>
    </comment>
    <comment ref="I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Drive제품 사용전압
5 : 380~500</t>
        </r>
      </text>
    </comment>
    <comment ref="Y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=Nominal Current * (5*sinφ -1)/(5-sinφ)
  where sinφ = sqrt(1-cosφ^2)</t>
        </r>
      </text>
    </comment>
    <comment ref="AD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사용하지 않는경우
제어권한 삭제</t>
        </r>
      </text>
    </comment>
    <comment ref="AE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OL Control 일 때
Brake Open Speed</t>
        </r>
      </text>
    </comment>
    <comment ref="AF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CL Control 일 때
Brake Open Speed</t>
        </r>
      </text>
    </comment>
    <comment ref="AG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정방향에서
Brake Close Speed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H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역방향에서
Brake Close Speed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Brake Open Delay Time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AB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default 1024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T6" authorId="0" shapeId="0">
      <text>
        <r>
          <rPr>
            <b/>
            <sz val="11"/>
            <color indexed="81"/>
            <rFont val="나눔바른고딕"/>
            <family val="2"/>
          </rPr>
          <t xml:space="preserve">Modbus Unit Ident.
(Slave Address)
: 1~247, </t>
        </r>
        <r>
          <rPr>
            <sz val="11"/>
            <color indexed="81"/>
            <rFont val="나눔바른고딕"/>
            <family val="2"/>
          </rPr>
          <t>255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F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RPM = 120 * F / pole</t>
        </r>
      </text>
    </comment>
    <comment ref="G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Precess Speed에 해당하는 Fieldbus Data</t>
        </r>
      </text>
    </comment>
    <comment ref="I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AI1 / AI2 Sel를 사용하는 경우
I/O Ref' Sel
  = 14 / AI1/AI2
Ref'2 Sel
  = 1 / AI2</t>
        </r>
      </text>
    </comment>
    <comment ref="K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Speed Ref 입력값의
Min Speed 설정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0~Process Speed
까지의 가속시간</t>
        </r>
      </text>
    </comment>
    <comment ref="AA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Process Speed' ~ 0까지의
감속시간</t>
        </r>
      </text>
    </comment>
  </commentList>
</comments>
</file>

<file path=xl/comments5.xml><?xml version="1.0" encoding="utf-8"?>
<comments xmlns="http://schemas.openxmlformats.org/spreadsheetml/2006/main">
  <authors>
    <author>user</author>
  </authors>
  <commentList>
    <comment ref="N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Min(Power Limit, Generator Power Limit)
또는 Min(Power Limit, Motoring Power Limit)가
최종 사용된다.</t>
        </r>
      </text>
    </comment>
    <comment ref="Q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Min(Torque Limit, Generator Torque Limit)
또는 Min(Torque Limit, Motoring Torque Limit)가
최종 사용된다.</t>
        </r>
        <r>
          <rPr>
            <sz val="11"/>
            <color indexed="81"/>
            <rFont val="맑은 고딕"/>
            <family val="2"/>
            <scheme val="minor"/>
          </rPr>
          <t xml:space="preserve">
</t>
        </r>
      </text>
    </comment>
    <comment ref="T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Min(SPC Out Limit, SPC Out Pos Limit)
또는 Min(SPC Out Limit, SPC Out Neg Limit)가
최종 사용된다.
※ only Closed Loop Control</t>
        </r>
      </text>
    </comment>
    <comment ref="W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&lt;=0 값</t>
        </r>
      </text>
    </comment>
    <comment ref="X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&gt;0 값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Drive제품 사용전압
2 : 208~240
5 : 380~500
6 : 525~690
Main 입력전압</t>
        </r>
      </text>
    </comment>
    <comment ref="Z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115%~117%</t>
        </r>
      </text>
    </comment>
    <comment ref="AA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 xml:space="preserve">Vac * 1.35 * [%]
</t>
        </r>
        <r>
          <rPr>
            <b/>
            <sz val="10"/>
            <color indexed="81"/>
            <rFont val="맑은 고딕"/>
            <family val="2"/>
            <scheme val="minor"/>
          </rPr>
          <t>(IF Vac = 0 THEN Vac = 440)</t>
        </r>
      </text>
    </comment>
    <comment ref="AC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참고 : 70%</t>
        </r>
      </text>
    </comment>
    <comment ref="AE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기능 사용시
0 보다 큰 time 입력</t>
        </r>
      </text>
    </comment>
    <comment ref="AF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DC Brake 동작 Speed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H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기능 사용시
100 %이상 값
Current Limit의 90% 이하 값</t>
        </r>
      </text>
    </comment>
    <comment ref="AI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1~3s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K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1. 0Hz 부터 I/f Control이 
   동작하는 Limit Freq'
2. CL Control에서는 미동작
3. 1Hz의 Hysteresis
4. 정격 주파수의 % 입력</t>
        </r>
      </text>
    </comment>
    <comment ref="L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1. 정격전류의 % 입력
2. Magn Current Level *1.1 정도</t>
        </r>
      </text>
    </comment>
    <comment ref="M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Used only 
CL Control Mode</t>
        </r>
      </text>
    </comment>
    <comment ref="N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Used only 
CL Control Mode</t>
        </r>
      </text>
    </comment>
    <comment ref="O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Actual Speed Filter time
10~15ms</t>
        </r>
      </text>
    </comment>
    <comment ref="P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&gt;0 이면
Load Drooping기능 On</t>
        </r>
      </text>
    </comment>
    <comment ref="Q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1. Sin Filter사용시
   - 500급 : min 3.6kHz
   - 690급 : min 1.5kHz</t>
        </r>
      </text>
    </comment>
    <comment ref="R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입력전원 결상 검출</t>
        </r>
      </text>
    </comment>
    <comment ref="S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출력전류 결상 검출
(출력전류 동일 상태)</t>
        </r>
      </text>
    </comment>
    <comment ref="T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Board Slot
고장 검출</t>
        </r>
      </text>
    </comment>
    <comment ref="U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STO 발생시 처리방법</t>
        </r>
      </text>
    </comment>
    <comment ref="W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온도 측정 옵션 보드의
고장 검출</t>
        </r>
      </text>
    </comment>
    <comment ref="X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Temp. Input
Channel 수</t>
        </r>
      </text>
    </comment>
    <comment ref="Y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Warning Level</t>
        </r>
      </text>
    </comment>
    <comment ref="Z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Fault Level</t>
        </r>
      </text>
    </comment>
    <comment ref="AA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Temp. Input
Channel 수</t>
        </r>
      </text>
    </comment>
    <comment ref="AB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Warning Level</t>
        </r>
      </text>
    </comment>
    <comment ref="AC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Fault Level</t>
        </r>
      </text>
    </comment>
    <comment ref="AD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Motor Stall 검출</t>
        </r>
      </text>
    </comment>
    <comment ref="AE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Stall 검출 전류 Level
Current Limit의 90%</t>
        </r>
      </text>
    </comment>
    <comment ref="AF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대략 정격 Slip * 3.5배</t>
        </r>
      </text>
    </comment>
  </commentList>
</comments>
</file>

<file path=xl/comments7.xml><?xml version="1.0" encoding="utf-8"?>
<comments xmlns="http://schemas.openxmlformats.org/spreadsheetml/2006/main">
  <authors>
    <author>user</author>
  </authors>
  <commentList>
    <comment ref="I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Max Speed보다
120rpm 초과시</t>
        </r>
      </text>
    </comment>
    <comment ref="J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Motor Thermal Protection(ETR)
-Motor Over Load</t>
        </r>
      </text>
    </comment>
    <comment ref="L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Magn. Current *1.1
(졍격전류 기준 %)
※강제냉각인 경우 90%</t>
        </r>
      </text>
    </comment>
    <comment ref="O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Thermistor 입력 검출</t>
        </r>
      </text>
    </comment>
    <comment ref="P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AI 4~20mA 입력 사용시
Cable 단선 점검
≤3.5mA 일 때 Fault발생</t>
        </r>
      </text>
    </comment>
    <comment ref="Q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Underload 검출
Belt연결 설비의 경우  
-&gt; Fault,Coast 설정</t>
        </r>
      </text>
    </comment>
    <comment ref="R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0 speed에서의
Min Torq(5% 이상 값)</t>
        </r>
      </text>
    </comment>
    <comment ref="S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FWP이상에서의
Min Torq (10%이상 값)</t>
        </r>
      </text>
    </comment>
    <comment ref="U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출력전류 합 ≠ 0 검출</t>
        </r>
      </text>
    </comment>
    <comment ref="V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Fieldbus Comm.
Error 검출</t>
        </r>
      </text>
    </comment>
    <comment ref="W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값이 0인 경우
WD 고장검출 Disable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Master/Follower
통신고장 검출</t>
        </r>
      </text>
    </comment>
    <comment ref="Z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DIN P2.2.7.11~12 
Ext. Fault 신호에 
의한 Fault 발생</t>
        </r>
      </text>
    </comment>
    <comment ref="AA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DIN P2.2.7.11~12 
Ext. Fault 신호에 
의한 Fault 발생</t>
        </r>
      </text>
    </comment>
    <comment ref="AC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100% 이하의 값</t>
        </r>
      </text>
    </comment>
  </commentList>
</comments>
</file>

<file path=xl/comments8.xml><?xml version="1.0" encoding="utf-8"?>
<comments xmlns="http://schemas.openxmlformats.org/spreadsheetml/2006/main">
  <authors>
    <author>user</author>
  </authors>
  <commentList>
    <comment ref="F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Warning Word
(1174)</t>
        </r>
      </text>
    </comment>
    <comment ref="G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App' Status Word
(43)</t>
        </r>
      </text>
    </comment>
    <comment ref="H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FB Motor Current[A]
(45), scale x10</t>
        </r>
      </text>
    </comment>
    <comment ref="I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Motor Torque[%]
(4), scale x10</t>
        </r>
      </text>
    </comment>
    <comment ref="J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Shaft Round
(1170), scale x1</t>
        </r>
      </text>
    </comment>
    <comment ref="K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Shaft Angle
(1169), scale x10</t>
        </r>
      </text>
    </comment>
    <comment ref="L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Fault Word 1
(1172)</t>
        </r>
      </text>
    </comment>
    <comment ref="M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Fault Word 2
(1173)</t>
        </r>
      </text>
    </comment>
    <comment ref="N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FB Torq Ref
(1140), scale x10</t>
        </r>
      </text>
    </comment>
    <comment ref="O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Positive Torq Limit[%]
(646), scale x10
※ FB운전이 아닌경우 
   등록을 삭제하여야 한다.</t>
        </r>
      </text>
    </comment>
    <comment ref="P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Negative Torq Limit[%]
(645), scale x10
※ FB운전이 아닌경우 
   등록을 삭제하여야 한다.</t>
        </r>
      </text>
    </comment>
    <comment ref="R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Load Drooping[%]
(620), scale x100
※ Load Drooping = 0%인 경우
Load Drooping이 동작하지 않는다.</t>
        </r>
      </text>
    </comment>
    <comment ref="T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Aux Control Word
(1161)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FB board는
Slot D, E에 설치 권장</t>
        </r>
      </text>
    </comment>
    <comment ref="W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2/ProfiDrive사용권장</t>
        </r>
      </text>
    </comment>
    <comment ref="Z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64.07
Flux Ready</t>
        </r>
      </text>
    </comment>
    <comment ref="AA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56.xx 
Brake Open ACK
ID56(DI상태) 참조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64.00 
Drive READY</t>
        </r>
      </text>
    </comment>
    <comment ref="AC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56.xx
Motor Fan ACK
ID56(DI상태) 참조</t>
        </r>
      </text>
    </comment>
  </commentList>
</comments>
</file>

<file path=xl/sharedStrings.xml><?xml version="1.0" encoding="utf-8"?>
<sst xmlns="http://schemas.openxmlformats.org/spreadsheetml/2006/main" count="12106" uniqueCount="2858">
  <si>
    <t>P 2.1.1</t>
  </si>
  <si>
    <t>Hz</t>
  </si>
  <si>
    <t>P 2.1.2</t>
  </si>
  <si>
    <t>P 2.1.3</t>
  </si>
  <si>
    <t>Accel Time 1</t>
  </si>
  <si>
    <t>s</t>
  </si>
  <si>
    <t>P 2.1.4</t>
  </si>
  <si>
    <t>Decel Time 1</t>
  </si>
  <si>
    <t>P 2.1.5</t>
  </si>
  <si>
    <t>Current Limit</t>
  </si>
  <si>
    <t>A</t>
  </si>
  <si>
    <t>P 2.1.6</t>
  </si>
  <si>
    <t>Motor Nom Voltg</t>
  </si>
  <si>
    <t>V</t>
  </si>
  <si>
    <t>P 2.1.7</t>
  </si>
  <si>
    <t>Motor Nom Freq</t>
  </si>
  <si>
    <t>P 2.1.8</t>
  </si>
  <si>
    <t>Motor Nom Speed</t>
  </si>
  <si>
    <t>rpm</t>
  </si>
  <si>
    <t>P 2.1.9</t>
  </si>
  <si>
    <t>Motor Nom Currnt</t>
  </si>
  <si>
    <t>P 2.1.10</t>
  </si>
  <si>
    <t>Motor Cos Phi</t>
  </si>
  <si>
    <t xml:space="preserve"> </t>
  </si>
  <si>
    <t>0 / AI1</t>
  </si>
  <si>
    <t>8 / Keypad Ref.</t>
  </si>
  <si>
    <t>9 / Fieldbus</t>
  </si>
  <si>
    <t>Preset Speed 1</t>
  </si>
  <si>
    <t>Preset Speed 2</t>
  </si>
  <si>
    <t>Preset Speed 3</t>
  </si>
  <si>
    <t>Preset Speed 4</t>
  </si>
  <si>
    <t>Preset Speed 5</t>
  </si>
  <si>
    <t>Preset Speed 6</t>
  </si>
  <si>
    <t>Preset Speed 7</t>
  </si>
  <si>
    <t>Start/Stop Logic</t>
  </si>
  <si>
    <t>Hz/s</t>
  </si>
  <si>
    <t>Adjust Input</t>
  </si>
  <si>
    <t>0 / Not Used</t>
  </si>
  <si>
    <t>Adjust Minimum</t>
  </si>
  <si>
    <t>%</t>
  </si>
  <si>
    <t>Adjust Maximum</t>
  </si>
  <si>
    <t>AI1 Signal Sel</t>
  </si>
  <si>
    <t>AnIN:A.1</t>
  </si>
  <si>
    <t>AnIN:0.1</t>
  </si>
  <si>
    <t>AI1 Filter Time</t>
  </si>
  <si>
    <t>AI1 Signal Range</t>
  </si>
  <si>
    <t>AI1 Custom Min</t>
  </si>
  <si>
    <t>AI1 Custom Max</t>
  </si>
  <si>
    <t>AI1 RefScale Min</t>
  </si>
  <si>
    <t>AI1 RefScale Max</t>
  </si>
  <si>
    <t>AI1 Sleep Limit</t>
  </si>
  <si>
    <t>AI1 Sleep Delay</t>
  </si>
  <si>
    <t>AI1 Joyst.Offset</t>
  </si>
  <si>
    <t>AI2 Signal Sel</t>
  </si>
  <si>
    <t>AnIN:A.2</t>
  </si>
  <si>
    <t>AI2 Filter Time</t>
  </si>
  <si>
    <t>AI2 Signal Range</t>
  </si>
  <si>
    <t>AI2 Custom Min</t>
  </si>
  <si>
    <t>AI2 Custom Max</t>
  </si>
  <si>
    <t>AI2 RefScale Min</t>
  </si>
  <si>
    <t>AI2 RefScale Max</t>
  </si>
  <si>
    <t>AI2 Sleep Limit</t>
  </si>
  <si>
    <t>AI2 Sleep Delay</t>
  </si>
  <si>
    <t>AI2 Joyst.Offset</t>
  </si>
  <si>
    <t>AI3 Signal Sel</t>
  </si>
  <si>
    <t>AI3 Filter Time</t>
  </si>
  <si>
    <t>AI3 Custom Min</t>
  </si>
  <si>
    <t>AI3 Custom Max</t>
  </si>
  <si>
    <t>AI3 Signal Inv</t>
  </si>
  <si>
    <t>0 / No Inversion</t>
  </si>
  <si>
    <t>AI4 Signal Sel</t>
  </si>
  <si>
    <t>AI4 Filter Time</t>
  </si>
  <si>
    <t>AI4 Custom Min</t>
  </si>
  <si>
    <t>AI4 Custom Max</t>
  </si>
  <si>
    <t>AI4 Signal Inv</t>
  </si>
  <si>
    <t>DC-currnt Sclng</t>
  </si>
  <si>
    <t>MotorTorqueLimit</t>
  </si>
  <si>
    <t>GenerTorqueLimit</t>
  </si>
  <si>
    <t>MotorPowerLimit</t>
  </si>
  <si>
    <t>GenerPower Limit</t>
  </si>
  <si>
    <t>Start Signal 1</t>
  </si>
  <si>
    <t>DigIN:A.1</t>
  </si>
  <si>
    <t>DigIN:0.1</t>
  </si>
  <si>
    <t>Start Signal 2</t>
  </si>
  <si>
    <t>DigIN:A.2</t>
  </si>
  <si>
    <t>Run Enable</t>
  </si>
  <si>
    <t>DigIN:0.2</t>
  </si>
  <si>
    <t>Reverse</t>
  </si>
  <si>
    <t>Fault Reset</t>
  </si>
  <si>
    <t>DigIN:A.3</t>
  </si>
  <si>
    <t>DigIN:A.5</t>
  </si>
  <si>
    <t>Acc/Dec Time Sel</t>
  </si>
  <si>
    <t>DigIN:A.6</t>
  </si>
  <si>
    <t>Acc/Dec Prohibit</t>
  </si>
  <si>
    <t>DC Brake Command</t>
  </si>
  <si>
    <t>DigIN:A.4</t>
  </si>
  <si>
    <t>I/O Term Control</t>
  </si>
  <si>
    <t>Keypad Control</t>
  </si>
  <si>
    <t>Fieldbus Control</t>
  </si>
  <si>
    <t>Param Set1/Set2</t>
  </si>
  <si>
    <t>Cooling Monitor</t>
  </si>
  <si>
    <t>Ext. Brake ACK</t>
  </si>
  <si>
    <t>Inching 1</t>
  </si>
  <si>
    <t>Input Switch Ack</t>
  </si>
  <si>
    <t>Dig.Out 1 Signal</t>
  </si>
  <si>
    <t>DigOUT:0.1</t>
  </si>
  <si>
    <t>DO1 Content</t>
  </si>
  <si>
    <t>DO1 ON Delay</t>
  </si>
  <si>
    <t>DO1 OFF Delay</t>
  </si>
  <si>
    <t>INV Delayed DO1</t>
  </si>
  <si>
    <t>0 / No</t>
  </si>
  <si>
    <t>Dig.Out 2 Signal</t>
  </si>
  <si>
    <t>DO2 Content</t>
  </si>
  <si>
    <t>DO2 ON Delay</t>
  </si>
  <si>
    <t>DO2 OFF Delay</t>
  </si>
  <si>
    <t>INV Delayed DO2</t>
  </si>
  <si>
    <t>Ready</t>
  </si>
  <si>
    <t>DigOUT:A.1</t>
  </si>
  <si>
    <t>Run</t>
  </si>
  <si>
    <t>DigOUT:B.1</t>
  </si>
  <si>
    <t>Fault</t>
  </si>
  <si>
    <t>DigOUT:B.2</t>
  </si>
  <si>
    <t>Fault, Inverted</t>
  </si>
  <si>
    <t>Warning</t>
  </si>
  <si>
    <t>Ext. Fault/Warn.</t>
  </si>
  <si>
    <t>AI Ref Faul/Warn</t>
  </si>
  <si>
    <t>OverTemp Warn.</t>
  </si>
  <si>
    <t>At Ref. Speed</t>
  </si>
  <si>
    <t>Ext Brake Contrl</t>
  </si>
  <si>
    <t>ExtBrakeCtrl,Inv</t>
  </si>
  <si>
    <t>MotTherm Flt/Wrn</t>
  </si>
  <si>
    <t>FB Dig Input 1</t>
  </si>
  <si>
    <t>FB Dig Input 2</t>
  </si>
  <si>
    <t>FB Dig Input 3</t>
  </si>
  <si>
    <t>FB Dig Input 4</t>
  </si>
  <si>
    <t>FB Dig Input 5</t>
  </si>
  <si>
    <t>BrakeOnOffCurLim</t>
  </si>
  <si>
    <t>Iout 1 signal</t>
  </si>
  <si>
    <t>AnOUT:A.1</t>
  </si>
  <si>
    <t>AnOUT:0.1</t>
  </si>
  <si>
    <t>Iout Content</t>
  </si>
  <si>
    <t>Iout Filter Time</t>
  </si>
  <si>
    <t>Iout Invert</t>
  </si>
  <si>
    <t>Iout Minimum</t>
  </si>
  <si>
    <t>0 / 0 mA</t>
  </si>
  <si>
    <t>Iout Scale</t>
  </si>
  <si>
    <t>Iout Offset</t>
  </si>
  <si>
    <t>Iout 2 Signal</t>
  </si>
  <si>
    <t>Iout 2 Content</t>
  </si>
  <si>
    <t>Iout 2 Filter T</t>
  </si>
  <si>
    <t>Iout 2 Invert</t>
  </si>
  <si>
    <t>Iout 2 Minimum</t>
  </si>
  <si>
    <t>Iout 2 Scale</t>
  </si>
  <si>
    <t>Iout 2 Offset</t>
  </si>
  <si>
    <t>Iout 3 Signal</t>
  </si>
  <si>
    <t>Iout 3 Content</t>
  </si>
  <si>
    <t>Iout 3 Filter T</t>
  </si>
  <si>
    <t>Iout 3 Invert</t>
  </si>
  <si>
    <t>Iout 3 Minimum</t>
  </si>
  <si>
    <t>Iout 3 Scale</t>
  </si>
  <si>
    <t>Iout 3 Offset</t>
  </si>
  <si>
    <t>Ramp 1 Shape</t>
  </si>
  <si>
    <t>Ramp 2 Shape</t>
  </si>
  <si>
    <t>Accel Time 2</t>
  </si>
  <si>
    <t>Decel Time 2</t>
  </si>
  <si>
    <t>Brake Chopper</t>
  </si>
  <si>
    <t>Start Function</t>
  </si>
  <si>
    <t>0 / Ramping</t>
  </si>
  <si>
    <t>Stop Function</t>
  </si>
  <si>
    <t>1 / Ramping</t>
  </si>
  <si>
    <t>DC-Brake Current</t>
  </si>
  <si>
    <t>Stop DC-BrakeTm</t>
  </si>
  <si>
    <t>Start DC-BrakeTm</t>
  </si>
  <si>
    <t>Flux Brake</t>
  </si>
  <si>
    <t>0 / Off</t>
  </si>
  <si>
    <t>FluxBrakeCurrent</t>
  </si>
  <si>
    <t>DCBrakeCurInStop</t>
  </si>
  <si>
    <t>0 / Coasting</t>
  </si>
  <si>
    <t>Control Options</t>
  </si>
  <si>
    <t>Modulator Type</t>
  </si>
  <si>
    <t>Ramp; Skip S2</t>
  </si>
  <si>
    <t>1 / Yes</t>
  </si>
  <si>
    <t xml:space="preserve">ReverseVWPhases </t>
  </si>
  <si>
    <t>OverVolt.Ref.Sel</t>
  </si>
  <si>
    <t>1 / Norm.Voltage</t>
  </si>
  <si>
    <t>BrakeChopperLeve</t>
  </si>
  <si>
    <t>Range 1 Low Lim</t>
  </si>
  <si>
    <t>Range 1 High Lim</t>
  </si>
  <si>
    <t>x</t>
  </si>
  <si>
    <t>Motor Ctrl Mode</t>
  </si>
  <si>
    <t>Switching Freq</t>
  </si>
  <si>
    <t>kHz</t>
  </si>
  <si>
    <t>Overvolt Contr</t>
  </si>
  <si>
    <t>Undervolt Contr</t>
  </si>
  <si>
    <t>1 / On:NoRamping</t>
  </si>
  <si>
    <t>LoadDrooping</t>
  </si>
  <si>
    <t>Identification</t>
  </si>
  <si>
    <t>0 / No Action</t>
  </si>
  <si>
    <t>Restart Delay</t>
  </si>
  <si>
    <t>LoadDroopingTime</t>
  </si>
  <si>
    <t>ms</t>
  </si>
  <si>
    <t>U/f Optimization</t>
  </si>
  <si>
    <t>U/f Ratio Select</t>
  </si>
  <si>
    <t>Field WeakngPnt</t>
  </si>
  <si>
    <t>Voltage at FWP</t>
  </si>
  <si>
    <t>U/f Mid Freq</t>
  </si>
  <si>
    <t>U/f Mid Voltg</t>
  </si>
  <si>
    <t>Zero Freq Voltg</t>
  </si>
  <si>
    <t>I/f Start</t>
  </si>
  <si>
    <t>I/f Control Lim</t>
  </si>
  <si>
    <t>MagnCurrent</t>
  </si>
  <si>
    <t>Speed Control Kp</t>
  </si>
  <si>
    <t>Speed Control Ti</t>
  </si>
  <si>
    <t>Accel.Compens.</t>
  </si>
  <si>
    <t>Slip Adjust</t>
  </si>
  <si>
    <t>Start Magn Curr</t>
  </si>
  <si>
    <t>Start Magn Time</t>
  </si>
  <si>
    <t>Start 0SpeedTime</t>
  </si>
  <si>
    <t>Stop 0 SpeedTime</t>
  </si>
  <si>
    <t>StartUp Torque</t>
  </si>
  <si>
    <t>StartupTorq FWD</t>
  </si>
  <si>
    <t>StartupTorq REV</t>
  </si>
  <si>
    <t>Encoder1FiltTime</t>
  </si>
  <si>
    <t>CurrentControlKp</t>
  </si>
  <si>
    <t>CurrentControlTi</t>
  </si>
  <si>
    <t>Flux Off Delay</t>
  </si>
  <si>
    <t>Stop State Flux</t>
  </si>
  <si>
    <t>SPC f1 Point</t>
  </si>
  <si>
    <t>SPC f0 Point</t>
  </si>
  <si>
    <t>SPC Kp f0</t>
  </si>
  <si>
    <t>SPC Kp FWP</t>
  </si>
  <si>
    <t xml:space="preserve">SPC Torq Min </t>
  </si>
  <si>
    <t>SPC Kp Torq Min</t>
  </si>
  <si>
    <t>SCP Kp TC Torq</t>
  </si>
  <si>
    <t>FluxReference</t>
  </si>
  <si>
    <t>SpeedErrorFiltTC</t>
  </si>
  <si>
    <t>Motor Type</t>
  </si>
  <si>
    <t>PMSMShaftPositio</t>
  </si>
  <si>
    <t>StartAngleIdMode</t>
  </si>
  <si>
    <t>0 / Auto</t>
  </si>
  <si>
    <t>StartAngleIdCurr</t>
  </si>
  <si>
    <t>PolarityPulseCur</t>
  </si>
  <si>
    <t>FluxCurrent Kp</t>
  </si>
  <si>
    <t>FluxCurrent Ti</t>
  </si>
  <si>
    <t>Flux 10 %</t>
  </si>
  <si>
    <t>Flux 20 %</t>
  </si>
  <si>
    <t>Flux 30 %</t>
  </si>
  <si>
    <t>Flux 50 %</t>
  </si>
  <si>
    <t>Flux 60 %</t>
  </si>
  <si>
    <t>Flux 70 %</t>
  </si>
  <si>
    <t>Flux 80 %</t>
  </si>
  <si>
    <t>Flux 90 %</t>
  </si>
  <si>
    <t>Flux 100 %</t>
  </si>
  <si>
    <t>Flux 110 %</t>
  </si>
  <si>
    <t>Flux 120 %</t>
  </si>
  <si>
    <t>Flux 130 %</t>
  </si>
  <si>
    <t>Flux 140 %</t>
  </si>
  <si>
    <t>Flux 150 %</t>
  </si>
  <si>
    <t>RsVoltageDrop</t>
  </si>
  <si>
    <t>IrAddZeroPVoltag</t>
  </si>
  <si>
    <t>IrAddGeneScale</t>
  </si>
  <si>
    <t>MotorBEMVoltage</t>
  </si>
  <si>
    <t>LsVoltageDrop</t>
  </si>
  <si>
    <t>IU Offset</t>
  </si>
  <si>
    <t>IV Offset</t>
  </si>
  <si>
    <t>IW Offset</t>
  </si>
  <si>
    <t>Speed Step</t>
  </si>
  <si>
    <t>Torque Step</t>
  </si>
  <si>
    <t>TorqStabGainFWP</t>
  </si>
  <si>
    <t>VoltStabGain</t>
  </si>
  <si>
    <t>VoltStabLimit</t>
  </si>
  <si>
    <t>4mA Input Fault</t>
  </si>
  <si>
    <t>Input Ph. Superv</t>
  </si>
  <si>
    <t>3 / Fault,Coast</t>
  </si>
  <si>
    <t>UVolt Fault Resp</t>
  </si>
  <si>
    <t>0 / Fault Stored</t>
  </si>
  <si>
    <t>OutputPh. Superv</t>
  </si>
  <si>
    <t>Earth fault</t>
  </si>
  <si>
    <t>Motor Therm Prot</t>
  </si>
  <si>
    <t>MotAmbTempFactor</t>
  </si>
  <si>
    <t>MTP f0 Current</t>
  </si>
  <si>
    <t>MTP Motor T</t>
  </si>
  <si>
    <t>min</t>
  </si>
  <si>
    <t>Motor Duty Cycle</t>
  </si>
  <si>
    <t>Stall Protection</t>
  </si>
  <si>
    <t>Stall Current</t>
  </si>
  <si>
    <t>Stall Time Lim</t>
  </si>
  <si>
    <t>Underload Protec</t>
  </si>
  <si>
    <t>UP fnom Torque</t>
  </si>
  <si>
    <t>UP f0 Torque</t>
  </si>
  <si>
    <t>UP Time Limit</t>
  </si>
  <si>
    <t>ThermistorF.Resp</t>
  </si>
  <si>
    <t>FBComm.FaultResp</t>
  </si>
  <si>
    <t>SlotComFaultResp</t>
  </si>
  <si>
    <t>Brake Fault</t>
  </si>
  <si>
    <t>1 / Warning</t>
  </si>
  <si>
    <t>BrakeFaultDelay</t>
  </si>
  <si>
    <t>SB Comm Fault</t>
  </si>
  <si>
    <t>SB Fault Delay</t>
  </si>
  <si>
    <t>Cooling F Delay</t>
  </si>
  <si>
    <t>FB Fault Delay</t>
  </si>
  <si>
    <t>ResetDatalogger</t>
  </si>
  <si>
    <t>P 2.8.1</t>
  </si>
  <si>
    <t>Wait Time</t>
  </si>
  <si>
    <t>P 2.8.2</t>
  </si>
  <si>
    <t>Trial Time</t>
  </si>
  <si>
    <t>Undervolt. Tries</t>
  </si>
  <si>
    <t>Overvolt. Tries</t>
  </si>
  <si>
    <t>Overcurr. Tries</t>
  </si>
  <si>
    <t>4mA Fault Tries</t>
  </si>
  <si>
    <t>MotTempF Tries</t>
  </si>
  <si>
    <t>Ext.Fault Tries</t>
  </si>
  <si>
    <t>Underload tries</t>
  </si>
  <si>
    <t>P 2.9.2</t>
  </si>
  <si>
    <t>P 2.9.3</t>
  </si>
  <si>
    <t>FB Data Out1 Sel</t>
  </si>
  <si>
    <t>P 2.9.4</t>
  </si>
  <si>
    <t>FB Data Out2 Sel</t>
  </si>
  <si>
    <t>FB Data Out3 Sel</t>
  </si>
  <si>
    <t>FB Data Out4 Sel</t>
  </si>
  <si>
    <t>FB Data Out5 Sel</t>
  </si>
  <si>
    <t>FB Data Out6 Sel</t>
  </si>
  <si>
    <t>FB Data Out7 Sel</t>
  </si>
  <si>
    <t>FB Data Out8 Sel</t>
  </si>
  <si>
    <t>FB DataOut9 Sel</t>
  </si>
  <si>
    <t>FB DataOut10 Sel</t>
  </si>
  <si>
    <t>FB DataOut11 Sel</t>
  </si>
  <si>
    <t>FB DataOut12 Sel</t>
  </si>
  <si>
    <t>FB DataOut13 Sel</t>
  </si>
  <si>
    <t>FB DataOut14 Sel</t>
  </si>
  <si>
    <t>FB DataOut15 Sel</t>
  </si>
  <si>
    <t>FB DataOut16 Sel</t>
  </si>
  <si>
    <t>FB Data IN 1 Sel</t>
  </si>
  <si>
    <t>FB Data IN 2 Sel</t>
  </si>
  <si>
    <t>FB Data IN 3 Sel</t>
  </si>
  <si>
    <t>FB Data IN 4 Sel</t>
  </si>
  <si>
    <t>FB Data IN 5 Sel</t>
  </si>
  <si>
    <t>FB Data IN 6 Sel</t>
  </si>
  <si>
    <t>FB Data IN 7 Sel</t>
  </si>
  <si>
    <t>FB Data IN 8 Sel</t>
  </si>
  <si>
    <t>FB Data IN 9 Sel</t>
  </si>
  <si>
    <t>FB Data IN10 Sel</t>
  </si>
  <si>
    <t>FB Data IN11 Sel</t>
  </si>
  <si>
    <t>FB Data IN12 Sel</t>
  </si>
  <si>
    <t>FB Data IN13 Sel</t>
  </si>
  <si>
    <t>FB Data IN14 Sel</t>
  </si>
  <si>
    <t>FB Data IN15 Sel</t>
  </si>
  <si>
    <t>FB Data IN16 Sel</t>
  </si>
  <si>
    <t>P 2.10.1</t>
  </si>
  <si>
    <t>Torque Limit</t>
  </si>
  <si>
    <t>P 2.10.2</t>
  </si>
  <si>
    <t>TorqLimCtrl P</t>
  </si>
  <si>
    <t>P 2.10.3</t>
  </si>
  <si>
    <t>TorqLimCtrl I</t>
  </si>
  <si>
    <t>P 2.10.4</t>
  </si>
  <si>
    <t>Torq Ref Select</t>
  </si>
  <si>
    <t>P 2.10.5</t>
  </si>
  <si>
    <t>Torq Ref Max</t>
  </si>
  <si>
    <t>P 2.10.6</t>
  </si>
  <si>
    <t>Torq Ref Min</t>
  </si>
  <si>
    <t>P 2.10.7</t>
  </si>
  <si>
    <t>P 2.10.8</t>
  </si>
  <si>
    <t>P 2.10.9</t>
  </si>
  <si>
    <t>OL TorqCtrl P</t>
  </si>
  <si>
    <t>P 2.10.10</t>
  </si>
  <si>
    <t>OL TorqCtrl I</t>
  </si>
  <si>
    <t>P 2.10.11</t>
  </si>
  <si>
    <t>P 2.10.12</t>
  </si>
  <si>
    <t>TorqRefFilterTC</t>
  </si>
  <si>
    <t>Window Neg</t>
  </si>
  <si>
    <t>Window Pos</t>
  </si>
  <si>
    <t>Window Neg Off</t>
  </si>
  <si>
    <t>Window Pos Off</t>
  </si>
  <si>
    <t>P 2.11.1</t>
  </si>
  <si>
    <t>MF Mode</t>
  </si>
  <si>
    <t>P 2.11.2</t>
  </si>
  <si>
    <t>FollowerStopFunc</t>
  </si>
  <si>
    <t>2 / As Master</t>
  </si>
  <si>
    <t>P 2.11.3</t>
  </si>
  <si>
    <t>Follower Ref Sel</t>
  </si>
  <si>
    <t>18 / Master Ramp</t>
  </si>
  <si>
    <t>P 2.11.4</t>
  </si>
  <si>
    <t>FollowerTorq Sel</t>
  </si>
  <si>
    <t>9 / MasterTorque</t>
  </si>
  <si>
    <t>Speed Share</t>
  </si>
  <si>
    <t>Load Share</t>
  </si>
  <si>
    <t>P 3.1</t>
  </si>
  <si>
    <t>Control Place</t>
  </si>
  <si>
    <t>P 3.3</t>
  </si>
  <si>
    <t>Keypad Direction</t>
  </si>
  <si>
    <t>0 / Forward</t>
  </si>
  <si>
    <t>P 3.4</t>
  </si>
  <si>
    <t>StopButtonActive</t>
  </si>
  <si>
    <t>P 3.6</t>
  </si>
  <si>
    <t>License Key</t>
  </si>
  <si>
    <t>P 6.3.4</t>
  </si>
  <si>
    <t>Autom. BackUp</t>
  </si>
  <si>
    <t>1 / No</t>
  </si>
  <si>
    <t>P 6.5.2</t>
  </si>
  <si>
    <t>Parameter Lock</t>
  </si>
  <si>
    <t>0 / ChangeEnable</t>
  </si>
  <si>
    <t>P 6.5.3</t>
  </si>
  <si>
    <t>Startup wizard</t>
  </si>
  <si>
    <t>P 6.5.4</t>
  </si>
  <si>
    <t>Multimon. items</t>
  </si>
  <si>
    <t>P 6.5.5</t>
  </si>
  <si>
    <t>OPTAF Remove</t>
  </si>
  <si>
    <t>P 6.6.1</t>
  </si>
  <si>
    <t>Default page</t>
  </si>
  <si>
    <t>P 6.6.2</t>
  </si>
  <si>
    <t>Default page/OM</t>
  </si>
  <si>
    <t>P 6.6.3</t>
  </si>
  <si>
    <t>Timeout time</t>
  </si>
  <si>
    <t>P 6.6.4</t>
  </si>
  <si>
    <t>Contrast</t>
  </si>
  <si>
    <t>P 6.6.5</t>
  </si>
  <si>
    <t>Backlight time</t>
  </si>
  <si>
    <t>P 6.7.1</t>
  </si>
  <si>
    <t>InternBrakeRes</t>
  </si>
  <si>
    <t>0 / Not conn.</t>
  </si>
  <si>
    <t>P 6.7.2</t>
  </si>
  <si>
    <t>Fan control</t>
  </si>
  <si>
    <t>0 / Continuous</t>
  </si>
  <si>
    <t>P 6.7.3</t>
  </si>
  <si>
    <t>HMI ACK timeout</t>
  </si>
  <si>
    <t>P 6.7.4</t>
  </si>
  <si>
    <t>HMI retry</t>
  </si>
  <si>
    <t>P 6.7.5</t>
  </si>
  <si>
    <t>Sine Filter</t>
  </si>
  <si>
    <t>P 6.7.6</t>
  </si>
  <si>
    <t>Pre-Charge Mode</t>
  </si>
  <si>
    <t>0 / Normal FC</t>
  </si>
  <si>
    <t>P 7.1.1.1</t>
  </si>
  <si>
    <t>AI1 mode</t>
  </si>
  <si>
    <t>3 / 0...10V</t>
  </si>
  <si>
    <t>P 7.1.1.2</t>
  </si>
  <si>
    <t>AI2 mode</t>
  </si>
  <si>
    <t>1 / 0...20mA</t>
  </si>
  <si>
    <t>P 7.1.1.3</t>
  </si>
  <si>
    <t>AO1 mode</t>
  </si>
  <si>
    <t>Comm. Protocol</t>
  </si>
  <si>
    <t>Comm. Time-out</t>
  </si>
  <si>
    <t>Show to Appl. As</t>
  </si>
  <si>
    <t>IP Mode</t>
  </si>
  <si>
    <t>1 / Static IP</t>
  </si>
  <si>
    <t>2 / DHCP</t>
  </si>
  <si>
    <t>IP Part 1</t>
  </si>
  <si>
    <t>IP Part 2</t>
  </si>
  <si>
    <t>IP Part 3</t>
  </si>
  <si>
    <t>IP Part 4</t>
  </si>
  <si>
    <t>Subnet mask P1</t>
  </si>
  <si>
    <t>Subnet mask P2</t>
  </si>
  <si>
    <t>Subnet mask P3</t>
  </si>
  <si>
    <t>Subnet mask P4</t>
  </si>
  <si>
    <t>Default GW P1</t>
  </si>
  <si>
    <t>Default GW P2</t>
  </si>
  <si>
    <t>Default GW P3</t>
  </si>
  <si>
    <t>Default GW P4</t>
  </si>
  <si>
    <t>Speed/Duplex</t>
  </si>
  <si>
    <t>1 / Autoneg.</t>
  </si>
  <si>
    <t>IP Port Filter</t>
  </si>
  <si>
    <t>Drive PC Tool</t>
  </si>
  <si>
    <t>SW Link Failure</t>
  </si>
  <si>
    <t xml:space="preserve">0 / </t>
  </si>
  <si>
    <t>EIP Output inst.</t>
  </si>
  <si>
    <t>EIP Input inst.</t>
  </si>
  <si>
    <t xml:space="preserve">2 / 71 </t>
  </si>
  <si>
    <t>EIP ProdCodeOffs</t>
  </si>
  <si>
    <t>ModbusUnitIdent</t>
  </si>
  <si>
    <t>NOS Device ID</t>
  </si>
  <si>
    <t>SNTP Mode</t>
  </si>
  <si>
    <t>1 / Disabled</t>
  </si>
  <si>
    <t>Server 1 IP P1</t>
  </si>
  <si>
    <t>Server 1 IP P2</t>
  </si>
  <si>
    <t>Server 1 IP P3</t>
  </si>
  <si>
    <t>Server 1 IP P4</t>
  </si>
  <si>
    <t>Server 2 IP P1</t>
  </si>
  <si>
    <t>Server 2 IP P2</t>
  </si>
  <si>
    <t>Server 2 IP P3</t>
  </si>
  <si>
    <t>Server 2 IP P4</t>
  </si>
  <si>
    <t>Time Interval</t>
  </si>
  <si>
    <t>Time Offset H</t>
  </si>
  <si>
    <t>Time Offset M</t>
  </si>
  <si>
    <t>SNTP Port</t>
  </si>
  <si>
    <t>Index</t>
    <phoneticPr fontId="6" type="noConversion"/>
  </si>
  <si>
    <t>Variable Text</t>
    <phoneticPr fontId="6" type="noConversion"/>
  </si>
  <si>
    <t>Unit</t>
    <phoneticPr fontId="6" type="noConversion"/>
  </si>
  <si>
    <t>ID</t>
    <phoneticPr fontId="6" type="noConversion"/>
  </si>
  <si>
    <t>0 / Freq Control</t>
  </si>
  <si>
    <t>0 / None</t>
  </si>
  <si>
    <t>0 / Linear</t>
  </si>
  <si>
    <t>0 / Disabled</t>
  </si>
  <si>
    <t>2 / Fault</t>
  </si>
  <si>
    <t>P 2.13.1</t>
  </si>
  <si>
    <t>CondBaseMonFMode</t>
  </si>
  <si>
    <t>Baseline Start</t>
  </si>
  <si>
    <t>Baseline MinFreq</t>
  </si>
  <si>
    <t>Baseline MaxFreq</t>
  </si>
  <si>
    <t xml:space="preserve">Baseline RunDur </t>
  </si>
  <si>
    <t>Modified Array</t>
  </si>
  <si>
    <t>0 / FreqPoints</t>
  </si>
  <si>
    <t>Modified Point</t>
  </si>
  <si>
    <t>Modified Value</t>
  </si>
  <si>
    <t>Modified Activ.</t>
  </si>
  <si>
    <t>Baseline DataSel</t>
  </si>
  <si>
    <t>LineFrequency</t>
  </si>
  <si>
    <t>LineFreqHyst</t>
  </si>
  <si>
    <t>MeanFactor</t>
  </si>
  <si>
    <t>MinFactor</t>
  </si>
  <si>
    <t>MaxFactor</t>
  </si>
  <si>
    <t>StdFactor</t>
  </si>
  <si>
    <t>Interpol.Type</t>
  </si>
  <si>
    <t>1 / Linear</t>
  </si>
  <si>
    <t>Warning S1 Mode</t>
  </si>
  <si>
    <t>0 / Abs. Value</t>
  </si>
  <si>
    <t>Warning S1 High</t>
  </si>
  <si>
    <t>Warning S1 Delay</t>
  </si>
  <si>
    <t>Warning S2 Mode</t>
  </si>
  <si>
    <t>Warning S2 High</t>
  </si>
  <si>
    <t>Warning S2 Delay</t>
  </si>
  <si>
    <t>Alarm/Fault Mode</t>
  </si>
  <si>
    <t>Alarm/Fault High</t>
  </si>
  <si>
    <t>Alam/Fault Delay</t>
  </si>
  <si>
    <t>WarningS1Counter</t>
  </si>
  <si>
    <t>WarningS2Counter</t>
  </si>
  <si>
    <t>AlarmCounter</t>
  </si>
  <si>
    <t>StopCounterDelay</t>
  </si>
  <si>
    <t>Vibration Input</t>
  </si>
  <si>
    <t xml:space="preserve">0 / Constant </t>
  </si>
  <si>
    <t>Warning S1 Low</t>
  </si>
  <si>
    <t>Warning S2 Low</t>
  </si>
  <si>
    <t>Alarm/Fault Low</t>
  </si>
  <si>
    <t>RefArray01</t>
  </si>
  <si>
    <t>RefArray23</t>
  </si>
  <si>
    <t>RefArray45</t>
  </si>
  <si>
    <t>RefArray67</t>
  </si>
  <si>
    <t>RefArray89</t>
  </si>
  <si>
    <t>CurSteadyMax01</t>
  </si>
  <si>
    <t>CurSteadyMax23</t>
  </si>
  <si>
    <t>CurSteadyMax45</t>
  </si>
  <si>
    <t>CurSteadyMax67</t>
  </si>
  <si>
    <t>CurSteadyMax89</t>
  </si>
  <si>
    <t>CurSteadyMin01</t>
  </si>
  <si>
    <t>CurSteadyMin23</t>
  </si>
  <si>
    <t>CurSteadyMin45</t>
  </si>
  <si>
    <t>CurSteadyMin67</t>
  </si>
  <si>
    <t>CurSteadyMin89</t>
  </si>
  <si>
    <t>CurSteadyMean01</t>
  </si>
  <si>
    <t>CurSteadyMean23</t>
  </si>
  <si>
    <t>CurSteadyMean45</t>
  </si>
  <si>
    <t>CurSteadyMean67</t>
  </si>
  <si>
    <t>CurSteadyMean89</t>
  </si>
  <si>
    <t>CurSteadyStd01</t>
  </si>
  <si>
    <t>CurSteadyStd23</t>
  </si>
  <si>
    <t>CurSteadyStd45</t>
  </si>
  <si>
    <t>CurSteadyStd67</t>
  </si>
  <si>
    <t>CurSteadyStd89</t>
  </si>
  <si>
    <t>VoltSteadyMax01</t>
  </si>
  <si>
    <t>VoltSteadyMax23</t>
  </si>
  <si>
    <t>VoltSteadyMax45</t>
  </si>
  <si>
    <t>VoltSteadyMax67</t>
  </si>
  <si>
    <t>VoltSteadyMax89</t>
  </si>
  <si>
    <t>VoltSteadyMin01</t>
  </si>
  <si>
    <t>VoltSteadyMin23</t>
  </si>
  <si>
    <t>VoltSteadyMin45</t>
  </si>
  <si>
    <t>VoltSteadyMin67</t>
  </si>
  <si>
    <t>VoltSteadyMin89</t>
  </si>
  <si>
    <t>VoltSteadyMean01</t>
  </si>
  <si>
    <t>VoltSteadyMean23</t>
  </si>
  <si>
    <t>VoltSteadyMean45</t>
  </si>
  <si>
    <t>VoltSteadyMean67</t>
  </si>
  <si>
    <t>VoltSteadyMean89</t>
  </si>
  <si>
    <t>VoltSteadyStd01</t>
  </si>
  <si>
    <t>VoltSteadyStd23</t>
  </si>
  <si>
    <t>VoltSteadyStd45</t>
  </si>
  <si>
    <t>VoltSteadyStd67</t>
  </si>
  <si>
    <t>VoltSteadyStd89</t>
  </si>
  <si>
    <t>VibrRampMax01</t>
  </si>
  <si>
    <t>VibrRampMax23</t>
  </si>
  <si>
    <t>VibrRampMax45</t>
  </si>
  <si>
    <t>VibrRampMax67</t>
  </si>
  <si>
    <t>VibrRampMax89</t>
  </si>
  <si>
    <t>VibrRampMin01</t>
  </si>
  <si>
    <t>VibrRampMin23</t>
  </si>
  <si>
    <t>VibrRampMin45</t>
  </si>
  <si>
    <t>VibrRampMin67</t>
  </si>
  <si>
    <t>VibrRampMin89</t>
  </si>
  <si>
    <t>VibrRampMean01</t>
  </si>
  <si>
    <t>VibrRampMean23</t>
  </si>
  <si>
    <t>VibrRampMean45</t>
  </si>
  <si>
    <t>VibrRampMean67</t>
  </si>
  <si>
    <t>VibrRampMean89</t>
  </si>
  <si>
    <t>VibrRampStd01</t>
  </si>
  <si>
    <t>VibrRampStd23</t>
  </si>
  <si>
    <t>VibrRampStd45</t>
  </si>
  <si>
    <t>VibrRampStd67</t>
  </si>
  <si>
    <t>VibrRampStd89</t>
  </si>
  <si>
    <t>LoadSteadyMax01</t>
  </si>
  <si>
    <t>LoadSteadyMax23</t>
  </si>
  <si>
    <t>LoadSteadyMax45</t>
  </si>
  <si>
    <t>LoadSteadyMax67</t>
  </si>
  <si>
    <t>LoadSteadyMax89</t>
  </si>
  <si>
    <t>LoadSteadyMin01</t>
  </si>
  <si>
    <t>LoadSteadyMin23</t>
  </si>
  <si>
    <t>LoadSteadyMin45</t>
  </si>
  <si>
    <t>LoadSteadyMin67</t>
  </si>
  <si>
    <t>LoadSteadyMin89</t>
  </si>
  <si>
    <t>LoadSteadyMean01</t>
  </si>
  <si>
    <t>LoadSteadyMean23</t>
  </si>
  <si>
    <t>LoadSteadyMean45</t>
  </si>
  <si>
    <t>LoadSteadyMean67</t>
  </si>
  <si>
    <t>LoadSteadyMean89</t>
  </si>
  <si>
    <t>LoadSteadyStd01</t>
  </si>
  <si>
    <t>LoadSteadyStd23</t>
  </si>
  <si>
    <t>LoadSteadyStd45</t>
  </si>
  <si>
    <t>LoadSteadyStd67</t>
  </si>
  <si>
    <t>LoadSteadyStd89</t>
  </si>
  <si>
    <t xml:space="preserve">2 / 21 </t>
  </si>
  <si>
    <t>No</t>
    <phoneticPr fontId="6" type="noConversion"/>
  </si>
  <si>
    <t>Model</t>
    <phoneticPr fontId="6" type="noConversion"/>
  </si>
  <si>
    <t>NXP 0011 2</t>
    <phoneticPr fontId="6" type="noConversion"/>
  </si>
  <si>
    <t>INV No
(Drive No)</t>
    <phoneticPr fontId="6" type="noConversion"/>
  </si>
  <si>
    <t>Drive 정보</t>
    <phoneticPr fontId="6" type="noConversion"/>
  </si>
  <si>
    <t>Motor 정보</t>
    <phoneticPr fontId="6" type="noConversion"/>
  </si>
  <si>
    <t>용량
[kW]</t>
    <phoneticPr fontId="6" type="noConversion"/>
  </si>
  <si>
    <t>IL
[A]</t>
    <phoneticPr fontId="6" type="noConversion"/>
  </si>
  <si>
    <t>IH
[A]</t>
    <phoneticPr fontId="6" type="noConversion"/>
  </si>
  <si>
    <t>전압
[V]</t>
    <phoneticPr fontId="6" type="noConversion"/>
  </si>
  <si>
    <t>주파수
[Hz]</t>
    <phoneticPr fontId="6" type="noConversion"/>
  </si>
  <si>
    <t>속도
[rpm]</t>
    <phoneticPr fontId="6" type="noConversion"/>
  </si>
  <si>
    <t>전류
[A]</t>
    <phoneticPr fontId="6" type="noConversion"/>
  </si>
  <si>
    <t>효율
[EFF]</t>
    <phoneticPr fontId="6" type="noConversion"/>
  </si>
  <si>
    <t>역률
[PF]</t>
    <phoneticPr fontId="6" type="noConversion"/>
  </si>
  <si>
    <t>NXP 0031 2</t>
    <phoneticPr fontId="6" type="noConversion"/>
  </si>
  <si>
    <t>NXP 0114 2</t>
    <phoneticPr fontId="6" type="noConversion"/>
  </si>
  <si>
    <t>NXP 0025 2</t>
    <phoneticPr fontId="6" type="noConversion"/>
  </si>
  <si>
    <t>P 7.5.1.1</t>
  </si>
  <si>
    <t>P 7.5.1.2</t>
  </si>
  <si>
    <t>P 7.5.1.4.1</t>
  </si>
  <si>
    <t>P 7.5.1.4.2</t>
  </si>
  <si>
    <t>P 7.5.1.4.3</t>
  </si>
  <si>
    <t>P 7.5.1.4.4</t>
  </si>
  <si>
    <t>P 7.5.1.4.5</t>
  </si>
  <si>
    <t>P 7.5.1.4.6</t>
  </si>
  <si>
    <t>P 7.5.1.4.7</t>
  </si>
  <si>
    <t>P 7.5.1.4.8</t>
  </si>
  <si>
    <t>P 7.5.1.4.9</t>
  </si>
  <si>
    <t>P 7.5.1.4.10</t>
  </si>
  <si>
    <t>P 7.5.1.4.11</t>
  </si>
  <si>
    <t>P 7.5.1.4.12</t>
  </si>
  <si>
    <t>P 7.5.1.4.13</t>
  </si>
  <si>
    <t>P 7.5.1.4.14</t>
  </si>
  <si>
    <t>P 7.5.1.4.15</t>
  </si>
  <si>
    <t>P 7.5.1.4.16</t>
  </si>
  <si>
    <t>P 7.5.1.4.17</t>
  </si>
  <si>
    <t>P 7.5.1.5.1</t>
  </si>
  <si>
    <t>P 7.5.1.5.2</t>
  </si>
  <si>
    <t>P 7.5.1.5.3</t>
  </si>
  <si>
    <t>P 7.5.1.6.1</t>
  </si>
  <si>
    <t>P 7.5.1.7.1</t>
  </si>
  <si>
    <t>P 7.5.1.8.1</t>
  </si>
  <si>
    <t>P 7.5.1.8.2</t>
  </si>
  <si>
    <t>P 7.5.1.8.3</t>
  </si>
  <si>
    <t>P 7.5.1.8.4</t>
  </si>
  <si>
    <t>P 7.5.1.8.5</t>
  </si>
  <si>
    <t>P 7.5.1.8.6</t>
  </si>
  <si>
    <t>P 7.5.1.8.7</t>
  </si>
  <si>
    <t>P 7.5.1.8.8</t>
  </si>
  <si>
    <t>P 7.5.1.8.9</t>
  </si>
  <si>
    <t>P 7.5.1.8.10</t>
  </si>
  <si>
    <t>P 7.5.1.8.11</t>
  </si>
  <si>
    <t>P 7.5.1.8.12</t>
  </si>
  <si>
    <t>P 7.5.1.8.13</t>
  </si>
  <si>
    <t>S 7.5.1.3</t>
  </si>
  <si>
    <t>NXP 0004 2</t>
    <phoneticPr fontId="6" type="noConversion"/>
  </si>
  <si>
    <t>NXP 0008 2</t>
    <phoneticPr fontId="6" type="noConversion"/>
  </si>
  <si>
    <t>정격전류 [A]</t>
    <phoneticPr fontId="6" type="noConversion"/>
  </si>
  <si>
    <t>IL</t>
    <phoneticPr fontId="6" type="noConversion"/>
  </si>
  <si>
    <t>IH</t>
    <phoneticPr fontId="6" type="noConversion"/>
  </si>
  <si>
    <t>용량 [kW]</t>
    <phoneticPr fontId="6" type="noConversion"/>
  </si>
  <si>
    <t>PL</t>
    <phoneticPr fontId="6" type="noConversion"/>
  </si>
  <si>
    <t>PH</t>
    <phoneticPr fontId="6" type="noConversion"/>
  </si>
  <si>
    <t>NXP 0003 2</t>
    <phoneticPr fontId="6" type="noConversion"/>
  </si>
  <si>
    <t>NXP 0007 2</t>
    <phoneticPr fontId="6" type="noConversion"/>
  </si>
  <si>
    <t>NXP 0012 2</t>
    <phoneticPr fontId="6" type="noConversion"/>
  </si>
  <si>
    <t>NXP 0017 2</t>
    <phoneticPr fontId="6" type="noConversion"/>
  </si>
  <si>
    <t>NXP 0048 2</t>
    <phoneticPr fontId="6" type="noConversion"/>
  </si>
  <si>
    <t>NXP 0061 2</t>
    <phoneticPr fontId="6" type="noConversion"/>
  </si>
  <si>
    <t>NXP 0075 2</t>
    <phoneticPr fontId="6" type="noConversion"/>
  </si>
  <si>
    <t>NXP 0088 2</t>
    <phoneticPr fontId="6" type="noConversion"/>
  </si>
  <si>
    <t>NXP 0140 2</t>
    <phoneticPr fontId="6" type="noConversion"/>
  </si>
  <si>
    <t>NXP 0170 2</t>
    <phoneticPr fontId="6" type="noConversion"/>
  </si>
  <si>
    <t>NXP 0205 2</t>
    <phoneticPr fontId="6" type="noConversion"/>
  </si>
  <si>
    <t>NXP 0261 2</t>
    <phoneticPr fontId="6" type="noConversion"/>
  </si>
  <si>
    <t>NXP 0300 2</t>
    <phoneticPr fontId="6" type="noConversion"/>
  </si>
  <si>
    <t>NXP 200V급</t>
    <phoneticPr fontId="6" type="noConversion"/>
  </si>
  <si>
    <t>NXP 500V급</t>
    <phoneticPr fontId="6" type="noConversion"/>
  </si>
  <si>
    <t>NXI 500V급</t>
    <phoneticPr fontId="6" type="noConversion"/>
  </si>
  <si>
    <t>Model 선택</t>
    <phoneticPr fontId="6" type="noConversion"/>
  </si>
  <si>
    <t>IS</t>
    <phoneticPr fontId="6" type="noConversion"/>
  </si>
  <si>
    <t>Frame</t>
    <phoneticPr fontId="6" type="noConversion"/>
  </si>
  <si>
    <t>FR4</t>
    <phoneticPr fontId="6" type="noConversion"/>
  </si>
  <si>
    <t>FR5</t>
    <phoneticPr fontId="6" type="noConversion"/>
  </si>
  <si>
    <t>FR6</t>
    <phoneticPr fontId="6" type="noConversion"/>
  </si>
  <si>
    <t>FR7</t>
    <phoneticPr fontId="6" type="noConversion"/>
  </si>
  <si>
    <t>FR8</t>
    <phoneticPr fontId="6" type="noConversion"/>
  </si>
  <si>
    <t>FR9</t>
    <phoneticPr fontId="6" type="noConversion"/>
  </si>
  <si>
    <t>전압</t>
    <phoneticPr fontId="6" type="noConversion"/>
  </si>
  <si>
    <t>No</t>
    <phoneticPr fontId="6" type="noConversion"/>
  </si>
  <si>
    <t>※ PosDrive 정보</t>
    <phoneticPr fontId="6" type="noConversion"/>
  </si>
  <si>
    <r>
      <rPr>
        <b/>
        <sz val="11"/>
        <color theme="1"/>
        <rFont val="맑은 고딕"/>
        <family val="2"/>
        <scheme val="minor"/>
      </rPr>
      <t xml:space="preserve">NXP
</t>
    </r>
    <r>
      <rPr>
        <sz val="10"/>
        <color theme="1"/>
        <rFont val="맑은 고딕"/>
        <family val="2"/>
        <charset val="129"/>
        <scheme val="minor"/>
      </rPr>
      <t xml:space="preserve">
208
~240V</t>
    </r>
    <phoneticPr fontId="6" type="noConversion"/>
  </si>
  <si>
    <t>NXP 0004 5</t>
    <phoneticPr fontId="6" type="noConversion"/>
  </si>
  <si>
    <t>NXP 0003 5</t>
    <phoneticPr fontId="6" type="noConversion"/>
  </si>
  <si>
    <t>NXP 0005 5</t>
    <phoneticPr fontId="6" type="noConversion"/>
  </si>
  <si>
    <t>NXP 0007 5</t>
    <phoneticPr fontId="6" type="noConversion"/>
  </si>
  <si>
    <t>NXP 0009 5</t>
    <phoneticPr fontId="6" type="noConversion"/>
  </si>
  <si>
    <t>NXP 0012 5</t>
    <phoneticPr fontId="6" type="noConversion"/>
  </si>
  <si>
    <t>NXP 0016 5</t>
    <phoneticPr fontId="6" type="noConversion"/>
  </si>
  <si>
    <t>NXP 0022 5</t>
    <phoneticPr fontId="6" type="noConversion"/>
  </si>
  <si>
    <t>NXP 0031 5</t>
    <phoneticPr fontId="6" type="noConversion"/>
  </si>
  <si>
    <t>NXP 0038 5</t>
    <phoneticPr fontId="6" type="noConversion"/>
  </si>
  <si>
    <t>NXP 0045 5</t>
    <phoneticPr fontId="6" type="noConversion"/>
  </si>
  <si>
    <t>NXP 0061 5</t>
    <phoneticPr fontId="6" type="noConversion"/>
  </si>
  <si>
    <t>NXP 0072 5</t>
    <phoneticPr fontId="6" type="noConversion"/>
  </si>
  <si>
    <t>NXP 0087 5</t>
    <phoneticPr fontId="6" type="noConversion"/>
  </si>
  <si>
    <t>NXP 0105 5</t>
    <phoneticPr fontId="6" type="noConversion"/>
  </si>
  <si>
    <t>NXP 0140 5</t>
    <phoneticPr fontId="6" type="noConversion"/>
  </si>
  <si>
    <t>NXP 0168 5</t>
    <phoneticPr fontId="6" type="noConversion"/>
  </si>
  <si>
    <t>NXP 0205 5</t>
    <phoneticPr fontId="6" type="noConversion"/>
  </si>
  <si>
    <t>NXP 0261 5</t>
    <phoneticPr fontId="6" type="noConversion"/>
  </si>
  <si>
    <t>NXP 0300 5</t>
    <phoneticPr fontId="6" type="noConversion"/>
  </si>
  <si>
    <t>NXP 0385 5</t>
    <phoneticPr fontId="6" type="noConversion"/>
  </si>
  <si>
    <t>NXP 0460 5</t>
    <phoneticPr fontId="6" type="noConversion"/>
  </si>
  <si>
    <t>NXP 0520 5</t>
    <phoneticPr fontId="6" type="noConversion"/>
  </si>
  <si>
    <t>NXP 0590 5</t>
    <phoneticPr fontId="6" type="noConversion"/>
  </si>
  <si>
    <t>NXP 0650 5</t>
    <phoneticPr fontId="6" type="noConversion"/>
  </si>
  <si>
    <t>NXP 0730 5</t>
    <phoneticPr fontId="6" type="noConversion"/>
  </si>
  <si>
    <t>NXP 0820 5</t>
    <phoneticPr fontId="6" type="noConversion"/>
  </si>
  <si>
    <t>NXP 0920 5</t>
    <phoneticPr fontId="6" type="noConversion"/>
  </si>
  <si>
    <t>NXP 1030 5</t>
    <phoneticPr fontId="6" type="noConversion"/>
  </si>
  <si>
    <t>NXP 1150 5</t>
    <phoneticPr fontId="6" type="noConversion"/>
  </si>
  <si>
    <t>NXP 1300 5</t>
    <phoneticPr fontId="6" type="noConversion"/>
  </si>
  <si>
    <t>NXP 1450 5</t>
    <phoneticPr fontId="6" type="noConversion"/>
  </si>
  <si>
    <t>NXP 1770 5</t>
    <phoneticPr fontId="6" type="noConversion"/>
  </si>
  <si>
    <t>NXP 2150 5</t>
    <phoneticPr fontId="6" type="noConversion"/>
  </si>
  <si>
    <r>
      <rPr>
        <b/>
        <sz val="11"/>
        <color theme="1"/>
        <rFont val="맑은 고딕"/>
        <family val="2"/>
        <scheme val="minor"/>
      </rPr>
      <t>NXP</t>
    </r>
    <r>
      <rPr>
        <sz val="10"/>
        <color theme="1"/>
        <rFont val="맑은 고딕"/>
        <family val="2"/>
        <scheme val="minor"/>
      </rPr>
      <t xml:space="preserve">
380
~500V</t>
    </r>
    <phoneticPr fontId="6" type="noConversion"/>
  </si>
  <si>
    <t>FR4</t>
    <phoneticPr fontId="6" type="noConversion"/>
  </si>
  <si>
    <t>FR5</t>
    <phoneticPr fontId="6" type="noConversion"/>
  </si>
  <si>
    <t>FR8</t>
    <phoneticPr fontId="6" type="noConversion"/>
  </si>
  <si>
    <t>FR9</t>
    <phoneticPr fontId="6" type="noConversion"/>
  </si>
  <si>
    <t>FR10</t>
    <phoneticPr fontId="6" type="noConversion"/>
  </si>
  <si>
    <t>FR11</t>
    <phoneticPr fontId="6" type="noConversion"/>
  </si>
  <si>
    <t>FR12</t>
    <phoneticPr fontId="6" type="noConversion"/>
  </si>
  <si>
    <t>FR13</t>
    <phoneticPr fontId="6" type="noConversion"/>
  </si>
  <si>
    <t>FR14</t>
    <phoneticPr fontId="6" type="noConversion"/>
  </si>
  <si>
    <r>
      <rPr>
        <b/>
        <sz val="11"/>
        <color theme="1"/>
        <rFont val="맑은 고딕"/>
        <family val="2"/>
        <scheme val="minor"/>
      </rPr>
      <t>NXI</t>
    </r>
    <r>
      <rPr>
        <sz val="10"/>
        <color theme="1"/>
        <rFont val="맑은 고딕"/>
        <family val="2"/>
        <scheme val="minor"/>
      </rPr>
      <t xml:space="preserve">
380
~500V</t>
    </r>
    <phoneticPr fontId="6" type="noConversion"/>
  </si>
  <si>
    <t>NXI 0004 5</t>
    <phoneticPr fontId="6" type="noConversion"/>
  </si>
  <si>
    <t>NXI 0009 5</t>
    <phoneticPr fontId="6" type="noConversion"/>
  </si>
  <si>
    <t>NXI 0012 5</t>
    <phoneticPr fontId="6" type="noConversion"/>
  </si>
  <si>
    <t>NXI 0016 5</t>
    <phoneticPr fontId="6" type="noConversion"/>
  </si>
  <si>
    <t>NXI 0022 5</t>
    <phoneticPr fontId="6" type="noConversion"/>
  </si>
  <si>
    <t>NXI 0031 5</t>
    <phoneticPr fontId="6" type="noConversion"/>
  </si>
  <si>
    <t>NXI 0038 5</t>
    <phoneticPr fontId="6" type="noConversion"/>
  </si>
  <si>
    <t>NXI 0045 5</t>
    <phoneticPr fontId="6" type="noConversion"/>
  </si>
  <si>
    <t>NXI 0072 5</t>
    <phoneticPr fontId="6" type="noConversion"/>
  </si>
  <si>
    <t>NXI 0087 5</t>
    <phoneticPr fontId="6" type="noConversion"/>
  </si>
  <si>
    <t>NXI 0105 5</t>
    <phoneticPr fontId="6" type="noConversion"/>
  </si>
  <si>
    <t>NXI 0140 5</t>
    <phoneticPr fontId="6" type="noConversion"/>
  </si>
  <si>
    <t>NXI 0168 5</t>
    <phoneticPr fontId="6" type="noConversion"/>
  </si>
  <si>
    <t>NXI 0205 5</t>
    <phoneticPr fontId="6" type="noConversion"/>
  </si>
  <si>
    <t>NXI 0261 5</t>
    <phoneticPr fontId="6" type="noConversion"/>
  </si>
  <si>
    <t>NXI 0300 5</t>
    <phoneticPr fontId="6" type="noConversion"/>
  </si>
  <si>
    <t>NXI 0385 5</t>
    <phoneticPr fontId="6" type="noConversion"/>
  </si>
  <si>
    <t>NXI 0460 5</t>
    <phoneticPr fontId="6" type="noConversion"/>
  </si>
  <si>
    <t>NXI 0520 5</t>
    <phoneticPr fontId="6" type="noConversion"/>
  </si>
  <si>
    <t>NXI 0590 5</t>
    <phoneticPr fontId="6" type="noConversion"/>
  </si>
  <si>
    <t>NXI 0650 5</t>
    <phoneticPr fontId="6" type="noConversion"/>
  </si>
  <si>
    <t>NXI 0730 5</t>
    <phoneticPr fontId="6" type="noConversion"/>
  </si>
  <si>
    <t>NXI 0820 5</t>
    <phoneticPr fontId="6" type="noConversion"/>
  </si>
  <si>
    <t>NXI 0920 5</t>
    <phoneticPr fontId="6" type="noConversion"/>
  </si>
  <si>
    <t>NXI 1030 5</t>
    <phoneticPr fontId="6" type="noConversion"/>
  </si>
  <si>
    <t>NXI 1150 5</t>
    <phoneticPr fontId="6" type="noConversion"/>
  </si>
  <si>
    <t>NXI 1300 5</t>
    <phoneticPr fontId="6" type="noConversion"/>
  </si>
  <si>
    <t>NXI 1450 5</t>
    <phoneticPr fontId="6" type="noConversion"/>
  </si>
  <si>
    <t>NXI 1770 5</t>
    <phoneticPr fontId="6" type="noConversion"/>
  </si>
  <si>
    <t>NXI 2150 5</t>
    <phoneticPr fontId="6" type="noConversion"/>
  </si>
  <si>
    <t>NXI 2700 5</t>
    <phoneticPr fontId="6" type="noConversion"/>
  </si>
  <si>
    <t>FI4</t>
    <phoneticPr fontId="6" type="noConversion"/>
  </si>
  <si>
    <t>FI6</t>
    <phoneticPr fontId="6" type="noConversion"/>
  </si>
  <si>
    <t>FI7</t>
    <phoneticPr fontId="6" type="noConversion"/>
  </si>
  <si>
    <t>FI8</t>
    <phoneticPr fontId="6" type="noConversion"/>
  </si>
  <si>
    <t>FI9</t>
    <phoneticPr fontId="6" type="noConversion"/>
  </si>
  <si>
    <t>FI10</t>
    <phoneticPr fontId="6" type="noConversion"/>
  </si>
  <si>
    <t>FI12</t>
    <phoneticPr fontId="6" type="noConversion"/>
  </si>
  <si>
    <t>FI13</t>
    <phoneticPr fontId="6" type="noConversion"/>
  </si>
  <si>
    <t>FI14</t>
    <phoneticPr fontId="6" type="noConversion"/>
  </si>
  <si>
    <t>INV001</t>
    <phoneticPr fontId="6" type="noConversion"/>
  </si>
  <si>
    <r>
      <t xml:space="preserve">효율
</t>
    </r>
    <r>
      <rPr>
        <b/>
        <sz val="11"/>
        <color theme="1"/>
        <rFont val="맑은 고딕"/>
        <family val="2"/>
      </rPr>
      <t>→역률</t>
    </r>
    <phoneticPr fontId="6" type="noConversion"/>
  </si>
  <si>
    <t>※ Drive 용량 및 Motor 용량 정보 입력</t>
    <phoneticPr fontId="6" type="noConversion"/>
  </si>
  <si>
    <t>※ Drive Option Board 정보 입력</t>
    <phoneticPr fontId="6" type="noConversion"/>
  </si>
  <si>
    <t>0~20 mA</t>
  </si>
  <si>
    <t>0~10 V</t>
  </si>
  <si>
    <t>Analog Input</t>
    <phoneticPr fontId="6" type="noConversion"/>
  </si>
  <si>
    <t>Analog Output</t>
    <phoneticPr fontId="6" type="noConversion"/>
  </si>
  <si>
    <t>4~20 mA</t>
  </si>
  <si>
    <t>Content</t>
    <phoneticPr fontId="6" type="noConversion"/>
  </si>
  <si>
    <t>Type</t>
    <phoneticPr fontId="6" type="noConversion"/>
  </si>
  <si>
    <t>No</t>
    <phoneticPr fontId="6" type="noConversion"/>
  </si>
  <si>
    <t>Content</t>
    <phoneticPr fontId="6" type="noConversion"/>
  </si>
  <si>
    <t>Jumper 설정</t>
    <phoneticPr fontId="6" type="noConversion"/>
  </si>
  <si>
    <t>[PPR]</t>
    <phoneticPr fontId="6" type="noConversion"/>
  </si>
  <si>
    <t>X2</t>
    <phoneticPr fontId="6" type="noConversion"/>
  </si>
  <si>
    <t>X5</t>
    <phoneticPr fontId="6" type="noConversion"/>
  </si>
  <si>
    <t>X6</t>
    <phoneticPr fontId="6" type="noConversion"/>
  </si>
  <si>
    <t>X4</t>
    <phoneticPr fontId="6" type="noConversion"/>
  </si>
  <si>
    <t>*24V</t>
  </si>
  <si>
    <t>Pulse</t>
    <phoneticPr fontId="6" type="noConversion"/>
  </si>
  <si>
    <t>OPT-E9</t>
    <phoneticPr fontId="6" type="noConversion"/>
  </si>
  <si>
    <t>Protocol</t>
    <phoneticPr fontId="6" type="noConversion"/>
  </si>
  <si>
    <t>IP Mode</t>
    <phoneticPr fontId="6" type="noConversion"/>
  </si>
  <si>
    <t>IP Address</t>
    <phoneticPr fontId="6" type="noConversion"/>
  </si>
  <si>
    <t>P1</t>
    <phoneticPr fontId="6" type="noConversion"/>
  </si>
  <si>
    <t>P2</t>
    <phoneticPr fontId="6" type="noConversion"/>
  </si>
  <si>
    <t>P3</t>
    <phoneticPr fontId="6" type="noConversion"/>
  </si>
  <si>
    <t>P4</t>
    <phoneticPr fontId="6" type="noConversion"/>
  </si>
  <si>
    <t>Subnet mask</t>
    <phoneticPr fontId="6" type="noConversion"/>
  </si>
  <si>
    <t>Gateway</t>
    <phoneticPr fontId="6" type="noConversion"/>
  </si>
  <si>
    <t>Modbus</t>
    <phoneticPr fontId="6" type="noConversion"/>
  </si>
  <si>
    <t>Unit ID</t>
    <phoneticPr fontId="6" type="noConversion"/>
  </si>
  <si>
    <t>ProfiNet</t>
    <phoneticPr fontId="6" type="noConversion"/>
  </si>
  <si>
    <t>Station
Name</t>
    <phoneticPr fontId="6" type="noConversion"/>
  </si>
  <si>
    <t>Description</t>
    <phoneticPr fontId="6" type="noConversion"/>
  </si>
  <si>
    <t>Factory Set</t>
    <phoneticPr fontId="6" type="noConversion"/>
  </si>
  <si>
    <t>[RPM]</t>
    <phoneticPr fontId="6" type="noConversion"/>
  </si>
  <si>
    <t>Acc</t>
    <phoneticPr fontId="6" type="noConversion"/>
  </si>
  <si>
    <t>Dec</t>
    <phoneticPr fontId="6" type="noConversion"/>
  </si>
  <si>
    <t>2. Start/Stop Logic</t>
    <phoneticPr fontId="6" type="noConversion"/>
  </si>
  <si>
    <t>Motor Name Plate 정보</t>
    <phoneticPr fontId="6" type="noConversion"/>
  </si>
  <si>
    <t>Over
Load</t>
    <phoneticPr fontId="6" type="noConversion"/>
  </si>
  <si>
    <t>Drive
Name</t>
    <phoneticPr fontId="6" type="noConversion"/>
  </si>
  <si>
    <t>Drive
Name</t>
    <phoneticPr fontId="6" type="noConversion"/>
  </si>
  <si>
    <t>Function</t>
    <phoneticPr fontId="6" type="noConversion"/>
  </si>
  <si>
    <t>DigIN</t>
    <phoneticPr fontId="6" type="noConversion"/>
  </si>
  <si>
    <t>Start S1</t>
    <phoneticPr fontId="6" type="noConversion"/>
  </si>
  <si>
    <t>Start S2</t>
    <phoneticPr fontId="6" type="noConversion"/>
  </si>
  <si>
    <t>3. Digital Input</t>
    <phoneticPr fontId="6" type="noConversion"/>
  </si>
  <si>
    <t>DigIN:0.1</t>
    <phoneticPr fontId="6" type="noConversion"/>
  </si>
  <si>
    <t>DigIN:0.2</t>
    <phoneticPr fontId="6" type="noConversion"/>
  </si>
  <si>
    <t>DigIN:A.1</t>
    <phoneticPr fontId="6" type="noConversion"/>
  </si>
  <si>
    <t>DigIN:B.1</t>
    <phoneticPr fontId="6" type="noConversion"/>
  </si>
  <si>
    <t>DigIN:B.2</t>
  </si>
  <si>
    <t>DigIN:B.3</t>
  </si>
  <si>
    <t>DigIN:B.4</t>
  </si>
  <si>
    <t>DigIN:B.5</t>
  </si>
  <si>
    <t>DigIN:B.6</t>
  </si>
  <si>
    <t>DigIN:C.1</t>
    <phoneticPr fontId="6" type="noConversion"/>
  </si>
  <si>
    <t>DigIN:C.2</t>
  </si>
  <si>
    <t>DigIN:C.3</t>
  </si>
  <si>
    <t>DigIN:C.4</t>
  </si>
  <si>
    <t>DigIN:C.5</t>
  </si>
  <si>
    <t>DigIN:C.6</t>
  </si>
  <si>
    <t>DigIN:D.1</t>
    <phoneticPr fontId="6" type="noConversion"/>
  </si>
  <si>
    <t>DigIN:D.2</t>
  </si>
  <si>
    <t>DigIN:D.3</t>
  </si>
  <si>
    <t>DigIN:D.4</t>
  </si>
  <si>
    <t>DigIN:D.5</t>
  </si>
  <si>
    <t>DigIN:D.6</t>
  </si>
  <si>
    <t>Run
Enable</t>
    <phoneticPr fontId="6" type="noConversion"/>
  </si>
  <si>
    <t>Preset1</t>
    <phoneticPr fontId="6" type="noConversion"/>
  </si>
  <si>
    <t>Preset2</t>
    <phoneticPr fontId="6" type="noConversion"/>
  </si>
  <si>
    <t>Preset3</t>
    <phoneticPr fontId="6" type="noConversion"/>
  </si>
  <si>
    <t>Fault
Reset</t>
    <phoneticPr fontId="6" type="noConversion"/>
  </si>
  <si>
    <t>External Fault</t>
    <phoneticPr fontId="6" type="noConversion"/>
  </si>
  <si>
    <t>DBR
사용</t>
    <phoneticPr fontId="6" type="noConversion"/>
  </si>
  <si>
    <t>사용</t>
    <phoneticPr fontId="6" type="noConversion"/>
  </si>
  <si>
    <t>Y</t>
  </si>
  <si>
    <t>Motor FAN</t>
    <phoneticPr fontId="6" type="noConversion"/>
  </si>
  <si>
    <t>PLG</t>
    <phoneticPr fontId="6" type="noConversion"/>
  </si>
  <si>
    <t>Param
Set1/Set2
Select</t>
    <phoneticPr fontId="6" type="noConversion"/>
  </si>
  <si>
    <t>E-Stop</t>
    <phoneticPr fontId="6" type="noConversion"/>
  </si>
  <si>
    <t>Input
Switch
Ack</t>
    <phoneticPr fontId="6" type="noConversion"/>
  </si>
  <si>
    <t>Mech. Brake Ack DigIN</t>
    <phoneticPr fontId="6" type="noConversion"/>
  </si>
  <si>
    <t>※ 시운전시 사용될 초기 설정 Parameter 1</t>
    <phoneticPr fontId="6" type="noConversion"/>
  </si>
  <si>
    <t>inu001</t>
    <phoneticPr fontId="6" type="noConversion"/>
  </si>
  <si>
    <t>※ 시운전시 사용될 초기 설정 Parameter 2</t>
    <phoneticPr fontId="6" type="noConversion"/>
  </si>
  <si>
    <t>Digital Input</t>
    <phoneticPr fontId="6" type="noConversion"/>
  </si>
  <si>
    <t>Digital Output</t>
    <phoneticPr fontId="6" type="noConversion"/>
  </si>
  <si>
    <t>Ready</t>
    <phoneticPr fontId="6" type="noConversion"/>
  </si>
  <si>
    <t>4. Digital Output</t>
    <phoneticPr fontId="6" type="noConversion"/>
  </si>
  <si>
    <t>DigOUT:0.2</t>
  </si>
  <si>
    <t>DigOUT:A.2</t>
  </si>
  <si>
    <t>DigOUT:A.3</t>
  </si>
  <si>
    <t>DigOUT:A.4</t>
  </si>
  <si>
    <t>DigOUT:A.5</t>
  </si>
  <si>
    <t>DigOUT:A.6</t>
  </si>
  <si>
    <t>DigOUT:B.3</t>
  </si>
  <si>
    <t>DigOUT:B.4</t>
  </si>
  <si>
    <t>DigOUT:B.5</t>
  </si>
  <si>
    <t>DigOUT:B.6</t>
  </si>
  <si>
    <t>DigOUT:C.1</t>
  </si>
  <si>
    <t>DigOUT:C.2</t>
  </si>
  <si>
    <t>DigOUT:C.3</t>
  </si>
  <si>
    <t>DigOUT:C.4</t>
  </si>
  <si>
    <t>DigOUT:C.5</t>
  </si>
  <si>
    <t>DigOUT:C.6</t>
  </si>
  <si>
    <t>DigOUT:D.1</t>
  </si>
  <si>
    <t>DigOUT:D.2</t>
  </si>
  <si>
    <t>DigOUT:D.3</t>
  </si>
  <si>
    <t>DigOUT:D.4</t>
  </si>
  <si>
    <t>DigOUT:D.5</t>
  </si>
  <si>
    <t>DigOUT:D.6</t>
  </si>
  <si>
    <t>Run</t>
    <phoneticPr fontId="6" type="noConversion"/>
  </si>
  <si>
    <t>Fault</t>
    <phoneticPr fontId="6" type="noConversion"/>
  </si>
  <si>
    <t>Ready 출력</t>
    <phoneticPr fontId="6" type="noConversion"/>
  </si>
  <si>
    <t>전류[%]</t>
    <phoneticPr fontId="6" type="noConversion"/>
  </si>
  <si>
    <t>사용</t>
    <phoneticPr fontId="6" type="noConversion"/>
  </si>
  <si>
    <t>[%]</t>
    <phoneticPr fontId="6" type="noConversion"/>
  </si>
  <si>
    <t>[s]</t>
    <phoneticPr fontId="6" type="noConversion"/>
  </si>
  <si>
    <t>전류</t>
    <phoneticPr fontId="6" type="noConversion"/>
  </si>
  <si>
    <t>Start
Time</t>
    <phoneticPr fontId="6" type="noConversion"/>
  </si>
  <si>
    <t>0 / Not Used</t>
    <phoneticPr fontId="6" type="noConversion"/>
  </si>
  <si>
    <t>1 / O/P Freq</t>
    <phoneticPr fontId="6" type="noConversion"/>
  </si>
  <si>
    <t>2 / Freq Ref</t>
    <phoneticPr fontId="6" type="noConversion"/>
  </si>
  <si>
    <t>3 / Motor Speed</t>
    <phoneticPr fontId="6" type="noConversion"/>
  </si>
  <si>
    <t>4 / O/P Current</t>
    <phoneticPr fontId="6" type="noConversion"/>
  </si>
  <si>
    <t>5 / Motor Torque</t>
    <phoneticPr fontId="6" type="noConversion"/>
  </si>
  <si>
    <t>6 / Motor Power</t>
    <phoneticPr fontId="6" type="noConversion"/>
  </si>
  <si>
    <t>7 / Mot Voltage</t>
    <phoneticPr fontId="6" type="noConversion"/>
  </si>
  <si>
    <t>8 / DC-Link Volt</t>
    <phoneticPr fontId="6" type="noConversion"/>
  </si>
  <si>
    <t>9 / AI1</t>
    <phoneticPr fontId="6" type="noConversion"/>
  </si>
  <si>
    <t>10 / AI2</t>
    <phoneticPr fontId="6" type="noConversion"/>
  </si>
  <si>
    <t>12 / (-2Tn)-(2Tn)</t>
    <phoneticPr fontId="6" type="noConversion"/>
  </si>
  <si>
    <t>13 / (-2Pn)-(2Pn)</t>
    <phoneticPr fontId="6" type="noConversion"/>
  </si>
  <si>
    <t>14 / PT100 Temp</t>
    <phoneticPr fontId="6" type="noConversion"/>
  </si>
  <si>
    <t>15 / FB Data in 4</t>
    <phoneticPr fontId="6" type="noConversion"/>
  </si>
  <si>
    <t>2 / Start-Enable</t>
    <phoneticPr fontId="6" type="noConversion"/>
  </si>
  <si>
    <t>3 / StartP-StopP</t>
    <phoneticPr fontId="6" type="noConversion"/>
  </si>
  <si>
    <t>4 / Strt-MotP UP</t>
    <phoneticPr fontId="6" type="noConversion"/>
  </si>
  <si>
    <t>6 / StartR-Rev</t>
    <phoneticPr fontId="6" type="noConversion"/>
  </si>
  <si>
    <t>7 / StrtR-Enable</t>
    <phoneticPr fontId="6" type="noConversion"/>
  </si>
  <si>
    <t>0 / Forw - Rev</t>
    <phoneticPr fontId="6" type="noConversion"/>
  </si>
  <si>
    <t>1 / Start - Rev</t>
    <phoneticPr fontId="6" type="noConversion"/>
  </si>
  <si>
    <t>5 / ForwR - RevR</t>
    <phoneticPr fontId="6" type="noConversion"/>
  </si>
  <si>
    <t>AnIN:0.1</t>
    <phoneticPr fontId="6" type="noConversion"/>
  </si>
  <si>
    <t>AnIN:0.2</t>
    <phoneticPr fontId="6" type="noConversion"/>
  </si>
  <si>
    <t>AnIN:0.3</t>
    <phoneticPr fontId="6" type="noConversion"/>
  </si>
  <si>
    <t>AnIN:0.4</t>
  </si>
  <si>
    <t>AnIN:0.5</t>
  </si>
  <si>
    <t>AnIN:0.6</t>
  </si>
  <si>
    <t>AnIN:0.7</t>
  </si>
  <si>
    <t>AnIN:0.8</t>
  </si>
  <si>
    <t>AnIN:0.9</t>
  </si>
  <si>
    <t>AnIN:0.10</t>
  </si>
  <si>
    <t>AnIN:A.1</t>
    <phoneticPr fontId="6" type="noConversion"/>
  </si>
  <si>
    <t>AnIN:A.3</t>
  </si>
  <si>
    <t>AnIN:B.1</t>
    <phoneticPr fontId="6" type="noConversion"/>
  </si>
  <si>
    <t>AnIN:B.2</t>
  </si>
  <si>
    <t>AnIN:B.3</t>
  </si>
  <si>
    <t>AnIN:C.1</t>
    <phoneticPr fontId="6" type="noConversion"/>
  </si>
  <si>
    <t>AnIN:C.2</t>
  </si>
  <si>
    <t>AnIN:C.3</t>
  </si>
  <si>
    <t>5. Analog Input</t>
    <phoneticPr fontId="6" type="noConversion"/>
  </si>
  <si>
    <t>6. Analog Output</t>
    <phoneticPr fontId="6" type="noConversion"/>
  </si>
  <si>
    <t>AnOUT:0.2</t>
  </si>
  <si>
    <t>AnOUT:0.3</t>
  </si>
  <si>
    <t>AnOUT:0.4</t>
  </si>
  <si>
    <t>AnOUT:0.5</t>
  </si>
  <si>
    <t>AnOUT:0.6</t>
  </si>
  <si>
    <t>AnOUT:0.7</t>
  </si>
  <si>
    <t>AnOUT:0.8</t>
  </si>
  <si>
    <t>AnOUT:0.9</t>
  </si>
  <si>
    <t>AnOUT:0.10</t>
  </si>
  <si>
    <t>AnOUT:A.2</t>
  </si>
  <si>
    <t>AnOUT:A.3</t>
  </si>
  <si>
    <t>AnOUT:B.1</t>
  </si>
  <si>
    <t>AnOUT:B.2</t>
  </si>
  <si>
    <t>AnOUT:B.3</t>
  </si>
  <si>
    <t>AnOUT:C.1</t>
  </si>
  <si>
    <t>AnOUT:C.2</t>
  </si>
  <si>
    <t>AnOUT:C.3</t>
  </si>
  <si>
    <t>Init
Magn
Current</t>
    <phoneticPr fontId="6" type="noConversion"/>
  </si>
  <si>
    <t>[A]</t>
    <phoneticPr fontId="6" type="noConversion"/>
  </si>
  <si>
    <r>
      <t xml:space="preserve">Drive
Current
</t>
    </r>
    <r>
      <rPr>
        <b/>
        <sz val="11"/>
        <color theme="1"/>
        <rFont val="맑은 고딕"/>
        <family val="2"/>
        <scheme val="minor"/>
      </rPr>
      <t>Limit
[A]</t>
    </r>
    <phoneticPr fontId="6" type="noConversion"/>
  </si>
  <si>
    <t>Stop
Time</t>
    <phoneticPr fontId="6" type="noConversion"/>
  </si>
  <si>
    <t>[%]</t>
    <phoneticPr fontId="6" type="noConversion"/>
  </si>
  <si>
    <t>[V]</t>
    <phoneticPr fontId="6" type="noConversion"/>
  </si>
  <si>
    <t>Brake Chopper Level</t>
    <phoneticPr fontId="6" type="noConversion"/>
  </si>
  <si>
    <t>입력
AC</t>
    <phoneticPr fontId="6" type="noConversion"/>
  </si>
  <si>
    <t>Max
Volate
[V]</t>
    <phoneticPr fontId="6" type="noConversion"/>
  </si>
  <si>
    <t>※ 시운전시 사용될 초기 설정 Parameter 3</t>
    <phoneticPr fontId="6" type="noConversion"/>
  </si>
  <si>
    <t>Motor
Control
Mode</t>
    <phoneticPr fontId="6" type="noConversion"/>
  </si>
  <si>
    <t>7. Motor Control Mode</t>
    <phoneticPr fontId="6" type="noConversion"/>
  </si>
  <si>
    <t>0 / Freq Control</t>
    <phoneticPr fontId="6" type="noConversion"/>
  </si>
  <si>
    <t>1 / OL SpeedCont</t>
    <phoneticPr fontId="6" type="noConversion"/>
  </si>
  <si>
    <t>Motor Control</t>
    <phoneticPr fontId="6" type="noConversion"/>
  </si>
  <si>
    <t>8. Over Voltage Control</t>
    <phoneticPr fontId="6" type="noConversion"/>
  </si>
  <si>
    <t>0 / Off</t>
    <phoneticPr fontId="6" type="noConversion"/>
  </si>
  <si>
    <t>1 / On:NoRamping</t>
    <phoneticPr fontId="6" type="noConversion"/>
  </si>
  <si>
    <t>2 / On: Ramping</t>
    <phoneticPr fontId="6" type="noConversion"/>
  </si>
  <si>
    <t>9. Identification</t>
    <phoneticPr fontId="6" type="noConversion"/>
  </si>
  <si>
    <t>0 / No Action</t>
    <phoneticPr fontId="6" type="noConversion"/>
  </si>
  <si>
    <t>1 / ID No Run</t>
    <phoneticPr fontId="6" type="noConversion"/>
  </si>
  <si>
    <t>2 / ID With Run</t>
    <phoneticPr fontId="6" type="noConversion"/>
  </si>
  <si>
    <t>3 / Enc. ID Run</t>
    <phoneticPr fontId="6" type="noConversion"/>
  </si>
  <si>
    <t>4 / Ident All</t>
    <phoneticPr fontId="6" type="noConversion"/>
  </si>
  <si>
    <t>Auto
Torq
Boost</t>
    <phoneticPr fontId="6" type="noConversion"/>
  </si>
  <si>
    <t>10. U/f Ration Select</t>
    <phoneticPr fontId="6" type="noConversion"/>
  </si>
  <si>
    <t>0 / Linear</t>
    <phoneticPr fontId="6" type="noConversion"/>
  </si>
  <si>
    <t>1 / Squared</t>
    <phoneticPr fontId="6" type="noConversion"/>
  </si>
  <si>
    <t>2 / Programmable</t>
    <phoneticPr fontId="6" type="noConversion"/>
  </si>
  <si>
    <t>3 / Lin+FluxOpt.</t>
    <phoneticPr fontId="6" type="noConversion"/>
  </si>
  <si>
    <t>U/f
Ratio
Select</t>
    <phoneticPr fontId="6" type="noConversion"/>
  </si>
  <si>
    <t>I/f Control</t>
    <phoneticPr fontId="6" type="noConversion"/>
  </si>
  <si>
    <t>[%]</t>
    <phoneticPr fontId="6" type="noConversion"/>
  </si>
  <si>
    <t>Limit</t>
    <phoneticPr fontId="6" type="noConversion"/>
  </si>
  <si>
    <t>전류</t>
    <phoneticPr fontId="6" type="noConversion"/>
  </si>
  <si>
    <t>11. Start Up Torque</t>
    <phoneticPr fontId="6" type="noConversion"/>
  </si>
  <si>
    <t>1 / TorqMemory</t>
    <phoneticPr fontId="6" type="noConversion"/>
  </si>
  <si>
    <t>2 / Torque Ref</t>
    <phoneticPr fontId="6" type="noConversion"/>
  </si>
  <si>
    <t>3 / Torq.Fwd/Rev</t>
    <phoneticPr fontId="6" type="noConversion"/>
  </si>
  <si>
    <t>Start</t>
    <phoneticPr fontId="6" type="noConversion"/>
  </si>
  <si>
    <t>Stop</t>
    <phoneticPr fontId="6" type="noConversion"/>
  </si>
  <si>
    <t>0 Speed Time</t>
    <phoneticPr fontId="6" type="noConversion"/>
  </si>
  <si>
    <t>[ms]</t>
    <phoneticPr fontId="6" type="noConversion"/>
  </si>
  <si>
    <t>Encoder
Filter
Time</t>
    <phoneticPr fontId="6" type="noConversion"/>
  </si>
  <si>
    <t>Flux
Off
delay</t>
    <phoneticPr fontId="6" type="noConversion"/>
  </si>
  <si>
    <t>[s]</t>
    <phoneticPr fontId="6" type="noConversion"/>
  </si>
  <si>
    <t>Sine
Filter
사용</t>
    <phoneticPr fontId="6" type="noConversion"/>
  </si>
  <si>
    <t>Motor
Type</t>
    <phoneticPr fontId="6" type="noConversion"/>
  </si>
  <si>
    <t>Protection</t>
    <phoneticPr fontId="6" type="noConversion"/>
  </si>
  <si>
    <t>※ 시운전시 사용될 초기 설정 Parameter4</t>
    <phoneticPr fontId="6" type="noConversion"/>
  </si>
  <si>
    <t>4mA
Input
Fault</t>
    <phoneticPr fontId="6" type="noConversion"/>
  </si>
  <si>
    <t>1 / Warning</t>
    <phoneticPr fontId="6" type="noConversion"/>
  </si>
  <si>
    <t>2 / Warn:PrevFre</t>
  </si>
  <si>
    <t>3 / Warn:PresetF</t>
  </si>
  <si>
    <t>4 / Fault</t>
  </si>
  <si>
    <t>4 / Fault</t>
    <phoneticPr fontId="6" type="noConversion"/>
  </si>
  <si>
    <t>5 / Fault,Coast</t>
  </si>
  <si>
    <t>2 / Fault</t>
    <phoneticPr fontId="6" type="noConversion"/>
  </si>
  <si>
    <t>3 / Fault,Coast</t>
    <phoneticPr fontId="6" type="noConversion"/>
  </si>
  <si>
    <t>12. Fault 1</t>
    <phoneticPr fontId="6" type="noConversion"/>
  </si>
  <si>
    <t>13. Fault 2</t>
    <phoneticPr fontId="6" type="noConversion"/>
  </si>
  <si>
    <t>Input
Phase
Superv</t>
    <phoneticPr fontId="6" type="noConversion"/>
  </si>
  <si>
    <t>Output
Phase
Superv</t>
    <phoneticPr fontId="6" type="noConversion"/>
  </si>
  <si>
    <t>Earth
Fault</t>
    <phoneticPr fontId="6" type="noConversion"/>
  </si>
  <si>
    <t>[%]</t>
    <phoneticPr fontId="6" type="noConversion"/>
  </si>
  <si>
    <t>MTP T</t>
    <phoneticPr fontId="6" type="noConversion"/>
  </si>
  <si>
    <t>[min]</t>
    <phoneticPr fontId="6" type="noConversion"/>
  </si>
  <si>
    <t>Duty</t>
    <phoneticPr fontId="6" type="noConversion"/>
  </si>
  <si>
    <t>Current</t>
    <phoneticPr fontId="6" type="noConversion"/>
  </si>
  <si>
    <t>[A]</t>
    <phoneticPr fontId="6" type="noConversion"/>
  </si>
  <si>
    <t>Time</t>
    <phoneticPr fontId="6" type="noConversion"/>
  </si>
  <si>
    <t>[s]</t>
    <phoneticPr fontId="6" type="noConversion"/>
  </si>
  <si>
    <t>Under
load
Protect.</t>
    <phoneticPr fontId="6" type="noConversion"/>
  </si>
  <si>
    <t>UP fnom</t>
    <phoneticPr fontId="6" type="noConversion"/>
  </si>
  <si>
    <t>UP f0</t>
    <phoneticPr fontId="6" type="noConversion"/>
  </si>
  <si>
    <t>Torq[%]</t>
    <phoneticPr fontId="6" type="noConversion"/>
  </si>
  <si>
    <t>Lim[s]</t>
    <phoneticPr fontId="6" type="noConversion"/>
  </si>
  <si>
    <t>Board
Slot
Fault</t>
    <phoneticPr fontId="6" type="noConversion"/>
  </si>
  <si>
    <t>Warn.</t>
    <phoneticPr fontId="6" type="noConversion"/>
  </si>
  <si>
    <r>
      <t>[</t>
    </r>
    <r>
      <rPr>
        <b/>
        <sz val="11"/>
        <color theme="1"/>
        <rFont val="맑은 고딕"/>
        <family val="2"/>
      </rPr>
      <t>℃</t>
    </r>
    <r>
      <rPr>
        <b/>
        <sz val="11"/>
        <color theme="1"/>
        <rFont val="맑은 고딕"/>
        <family val="2"/>
        <charset val="129"/>
        <scheme val="minor"/>
      </rPr>
      <t>]</t>
    </r>
    <phoneticPr fontId="6" type="noConversion"/>
  </si>
  <si>
    <t>Fault</t>
    <phoneticPr fontId="6" type="noConversion"/>
  </si>
  <si>
    <t>TBoard1</t>
    <phoneticPr fontId="6" type="noConversion"/>
  </si>
  <si>
    <t>TBoard2</t>
    <phoneticPr fontId="6" type="noConversion"/>
  </si>
  <si>
    <t>No</t>
    <phoneticPr fontId="6" type="noConversion"/>
  </si>
  <si>
    <t>[PPR]</t>
    <phoneticPr fontId="6" type="noConversion"/>
  </si>
  <si>
    <t>I/O Ref' Sel</t>
    <phoneticPr fontId="6" type="noConversion"/>
  </si>
  <si>
    <t>(bit0)</t>
    <phoneticPr fontId="6" type="noConversion"/>
  </si>
  <si>
    <t>(bit1)</t>
    <phoneticPr fontId="6" type="noConversion"/>
  </si>
  <si>
    <t>(bit2)</t>
    <phoneticPr fontId="6" type="noConversion"/>
  </si>
  <si>
    <t>Start/Stop Logic</t>
    <phoneticPr fontId="6" type="noConversion"/>
  </si>
  <si>
    <t>14. Fault 3</t>
    <phoneticPr fontId="6" type="noConversion"/>
  </si>
  <si>
    <t>2 / Fault,Coast</t>
    <phoneticPr fontId="6" type="noConversion"/>
  </si>
  <si>
    <t>15. STO 동작</t>
    <phoneticPr fontId="6" type="noConversion"/>
  </si>
  <si>
    <t>0 / WngNotStored</t>
    <phoneticPr fontId="6" type="noConversion"/>
  </si>
  <si>
    <t>16. Reset Data Logger</t>
    <phoneticPr fontId="6" type="noConversion"/>
  </si>
  <si>
    <t>0 / Auto</t>
    <phoneticPr fontId="6" type="noConversion"/>
  </si>
  <si>
    <t>1 / ResetToAuto</t>
    <phoneticPr fontId="6" type="noConversion"/>
  </si>
  <si>
    <t>2 / SW Default</t>
    <phoneticPr fontId="6" type="noConversion"/>
  </si>
  <si>
    <t>3 / Auto Fast</t>
    <phoneticPr fontId="6" type="noConversion"/>
  </si>
  <si>
    <t>4 / No Change</t>
    <phoneticPr fontId="6" type="noConversion"/>
  </si>
  <si>
    <t>Out1</t>
    <phoneticPr fontId="6" type="noConversion"/>
  </si>
  <si>
    <t>Out2</t>
  </si>
  <si>
    <t>Out3</t>
  </si>
  <si>
    <t>Out4</t>
  </si>
  <si>
    <t>Out5</t>
  </si>
  <si>
    <t>Out6</t>
  </si>
  <si>
    <t>Out7</t>
  </si>
  <si>
    <t>Out8</t>
  </si>
  <si>
    <t>In1</t>
    <phoneticPr fontId="6" type="noConversion"/>
  </si>
  <si>
    <t>In2</t>
    <phoneticPr fontId="6" type="noConversion"/>
  </si>
  <si>
    <t>In3</t>
  </si>
  <si>
    <t>In4</t>
  </si>
  <si>
    <t>In5</t>
  </si>
  <si>
    <t>In6</t>
  </si>
  <si>
    <t>In7</t>
  </si>
  <si>
    <t>In8</t>
  </si>
  <si>
    <t>FB Data Out Sel</t>
    <phoneticPr fontId="6" type="noConversion"/>
  </si>
  <si>
    <t>FB Data In Sel</t>
    <phoneticPr fontId="6" type="noConversion"/>
  </si>
  <si>
    <t>State
Machine</t>
    <phoneticPr fontId="6" type="noConversion"/>
  </si>
  <si>
    <t>17. FB Mode</t>
    <phoneticPr fontId="6" type="noConversion"/>
  </si>
  <si>
    <t>0 / Normal</t>
    <phoneticPr fontId="6" type="noConversion"/>
  </si>
  <si>
    <t>1 / Extended</t>
    <phoneticPr fontId="6" type="noConversion"/>
  </si>
  <si>
    <t>2 / Fast</t>
    <phoneticPr fontId="6" type="noConversion"/>
  </si>
  <si>
    <t>3 / Fast PD</t>
    <phoneticPr fontId="6" type="noConversion"/>
  </si>
  <si>
    <t>4 / Not Control</t>
    <phoneticPr fontId="6" type="noConversion"/>
  </si>
  <si>
    <t>18. Torque Ref Select</t>
    <phoneticPr fontId="6" type="noConversion"/>
  </si>
  <si>
    <t>1 / AI1</t>
    <phoneticPr fontId="6" type="noConversion"/>
  </si>
  <si>
    <t>2 / AI2</t>
    <phoneticPr fontId="6" type="noConversion"/>
  </si>
  <si>
    <t>3 / AI3</t>
    <phoneticPr fontId="6" type="noConversion"/>
  </si>
  <si>
    <t>4 / AI4</t>
    <phoneticPr fontId="6" type="noConversion"/>
  </si>
  <si>
    <t>5 / AI1 Joystick</t>
    <phoneticPr fontId="6" type="noConversion"/>
  </si>
  <si>
    <t>6 / AI2 Joystick</t>
    <phoneticPr fontId="6" type="noConversion"/>
  </si>
  <si>
    <t>7 / Keypad Ref.</t>
    <phoneticPr fontId="6" type="noConversion"/>
  </si>
  <si>
    <t>8 / Fieldbus</t>
    <phoneticPr fontId="6" type="noConversion"/>
  </si>
  <si>
    <t>19. Torq Speed Limit CL</t>
    <phoneticPr fontId="6" type="noConversion"/>
  </si>
  <si>
    <t>1 / PosNegFLimts</t>
    <phoneticPr fontId="6" type="noConversion"/>
  </si>
  <si>
    <t>2 / RampOut - +</t>
    <phoneticPr fontId="6" type="noConversion"/>
  </si>
  <si>
    <t>3 / NegF-RampO</t>
    <phoneticPr fontId="6" type="noConversion"/>
  </si>
  <si>
    <t>4 / Ramp-PosF</t>
    <phoneticPr fontId="6" type="noConversion"/>
  </si>
  <si>
    <t>5 / Ramp Window</t>
    <phoneticPr fontId="6" type="noConversion"/>
  </si>
  <si>
    <t>6 / 0 - RampOut</t>
    <phoneticPr fontId="6" type="noConversion"/>
  </si>
  <si>
    <t>7 / RampWinOnOff</t>
    <phoneticPr fontId="6" type="noConversion"/>
  </si>
  <si>
    <t>20. Follower Ref Sel</t>
    <phoneticPr fontId="6" type="noConversion"/>
  </si>
  <si>
    <t>0 / AI1</t>
    <phoneticPr fontId="6" type="noConversion"/>
  </si>
  <si>
    <t>1 / AI2</t>
    <phoneticPr fontId="6" type="noConversion"/>
  </si>
  <si>
    <t>2 / AI1+AI2</t>
    <phoneticPr fontId="6" type="noConversion"/>
  </si>
  <si>
    <t>3 / AI1-AI2</t>
    <phoneticPr fontId="6" type="noConversion"/>
  </si>
  <si>
    <t>4 / AI2-AI1</t>
    <phoneticPr fontId="6" type="noConversion"/>
  </si>
  <si>
    <t>5 / AI1xAI2</t>
    <phoneticPr fontId="6" type="noConversion"/>
  </si>
  <si>
    <t>6 / AI1 Joystick</t>
    <phoneticPr fontId="6" type="noConversion"/>
  </si>
  <si>
    <t>7 / AI2 Joystick</t>
    <phoneticPr fontId="6" type="noConversion"/>
  </si>
  <si>
    <t>8 / Keypad Ref.</t>
    <phoneticPr fontId="6" type="noConversion"/>
  </si>
  <si>
    <t>9 / Fieldbus</t>
    <phoneticPr fontId="6" type="noConversion"/>
  </si>
  <si>
    <t>10 / Motor Pot</t>
    <phoneticPr fontId="6" type="noConversion"/>
  </si>
  <si>
    <t>11 / AI1, AI2 Min</t>
    <phoneticPr fontId="6" type="noConversion"/>
  </si>
  <si>
    <t>12 / AI1, AI2 Max</t>
    <phoneticPr fontId="6" type="noConversion"/>
  </si>
  <si>
    <t>13 / Max Freq</t>
    <phoneticPr fontId="6" type="noConversion"/>
  </si>
  <si>
    <t>14 / AI1/AI2 Sel</t>
    <phoneticPr fontId="6" type="noConversion"/>
  </si>
  <si>
    <t>15 / Encoder 1</t>
    <phoneticPr fontId="6" type="noConversion"/>
  </si>
  <si>
    <t>16 / Encoder 2</t>
    <phoneticPr fontId="6" type="noConversion"/>
  </si>
  <si>
    <t>17 / Master Ref</t>
    <phoneticPr fontId="6" type="noConversion"/>
  </si>
  <si>
    <t>18 / Master Ramp</t>
    <phoneticPr fontId="6" type="noConversion"/>
  </si>
  <si>
    <t>21. Follower Torque Select</t>
    <phoneticPr fontId="6" type="noConversion"/>
  </si>
  <si>
    <t>9 / MasterTorque</t>
    <phoneticPr fontId="6" type="noConversion"/>
  </si>
  <si>
    <t>Control
Place</t>
    <phoneticPr fontId="6" type="noConversion"/>
  </si>
  <si>
    <t>2 / Keypad Cntrl</t>
  </si>
  <si>
    <t>22. Fan Control</t>
    <phoneticPr fontId="6" type="noConversion"/>
  </si>
  <si>
    <t>0 / Continuous</t>
    <phoneticPr fontId="6" type="noConversion"/>
  </si>
  <si>
    <t>1 / Temperature</t>
    <phoneticPr fontId="6" type="noConversion"/>
  </si>
  <si>
    <t>2 / First start</t>
    <phoneticPr fontId="6" type="noConversion"/>
  </si>
  <si>
    <t>3 / Calc temp</t>
    <phoneticPr fontId="6" type="noConversion"/>
  </si>
  <si>
    <t>OPT-A1</t>
    <phoneticPr fontId="6" type="noConversion"/>
  </si>
  <si>
    <t>P7.x.1.1~3 설정(Mode)</t>
    <phoneticPr fontId="6" type="noConversion"/>
  </si>
  <si>
    <t>23. OPTA1 (AI)Parameter</t>
    <phoneticPr fontId="6" type="noConversion"/>
  </si>
  <si>
    <t>24. OPTA1 (AO)Parameter</t>
    <phoneticPr fontId="6" type="noConversion"/>
  </si>
  <si>
    <t>3 / 0...10V</t>
    <phoneticPr fontId="6" type="noConversion"/>
  </si>
  <si>
    <t>3 / 0...10V</t>
    <phoneticPr fontId="6" type="noConversion"/>
  </si>
  <si>
    <t>1 / 0...20mA</t>
    <phoneticPr fontId="6" type="noConversion"/>
  </si>
  <si>
    <t>2 / 4...20mA</t>
    <phoneticPr fontId="6" type="noConversion"/>
  </si>
  <si>
    <t>4 / 2...10V</t>
    <phoneticPr fontId="6" type="noConversion"/>
  </si>
  <si>
    <t>5 / -10...+10V</t>
    <phoneticPr fontId="6" type="noConversion"/>
  </si>
  <si>
    <t>3 / 0...10V</t>
    <phoneticPr fontId="6" type="noConversion"/>
  </si>
  <si>
    <t>P 7.3.1.1</t>
    <phoneticPr fontId="6" type="noConversion"/>
  </si>
  <si>
    <t>P 7.3.1.2</t>
    <phoneticPr fontId="6" type="noConversion"/>
  </si>
  <si>
    <t>P 7.3.1.3</t>
    <phoneticPr fontId="6" type="noConversion"/>
  </si>
  <si>
    <t>P 7.1.1.4</t>
    <phoneticPr fontId="6" type="noConversion"/>
  </si>
  <si>
    <t>OPT-A5</t>
    <phoneticPr fontId="6" type="noConversion"/>
  </si>
  <si>
    <t>Pulse revolution</t>
    <phoneticPr fontId="6" type="noConversion"/>
  </si>
  <si>
    <t>Invert direction</t>
    <phoneticPr fontId="6" type="noConversion"/>
  </si>
  <si>
    <t>Reading rate</t>
    <phoneticPr fontId="6" type="noConversion"/>
  </si>
  <si>
    <t>Encoder type</t>
    <phoneticPr fontId="6" type="noConversion"/>
  </si>
  <si>
    <t>0 / No</t>
    <phoneticPr fontId="6" type="noConversion"/>
  </si>
  <si>
    <t>1 / 1 ms</t>
  </si>
  <si>
    <t>1 / 1 ms</t>
    <phoneticPr fontId="6" type="noConversion"/>
  </si>
  <si>
    <t>1 / A,B=Speed</t>
  </si>
  <si>
    <t>1 / A,B=Speed</t>
    <phoneticPr fontId="6" type="noConversion"/>
  </si>
  <si>
    <t>PLG 방향 변경</t>
    <phoneticPr fontId="6" type="noConversion"/>
  </si>
  <si>
    <t>25. Encoder type</t>
    <phoneticPr fontId="6" type="noConversion"/>
  </si>
  <si>
    <t>1 / A,B=Speed</t>
    <phoneticPr fontId="6" type="noConversion"/>
  </si>
  <si>
    <t>2 / A=Ref,B=Dir</t>
    <phoneticPr fontId="6" type="noConversion"/>
  </si>
  <si>
    <t>3 / A=Forw,B=Rev</t>
    <phoneticPr fontId="6" type="noConversion"/>
  </si>
  <si>
    <t>OPT-E9</t>
    <phoneticPr fontId="6" type="noConversion"/>
  </si>
  <si>
    <t>1 / Modbus</t>
    <phoneticPr fontId="6" type="noConversion"/>
  </si>
  <si>
    <t>0 / Default</t>
  </si>
  <si>
    <t>0 / Default</t>
    <phoneticPr fontId="6" type="noConversion"/>
  </si>
  <si>
    <t>1 / Flying Start</t>
  </si>
  <si>
    <t>5 / ForwR - RevR</t>
  </si>
  <si>
    <t>0 / None</t>
    <phoneticPr fontId="6" type="noConversion"/>
  </si>
  <si>
    <t>2 / 4...20mA</t>
  </si>
  <si>
    <t>Max.
Out</t>
    <phoneticPr fontId="6" type="noConversion"/>
  </si>
  <si>
    <t>*H</t>
  </si>
  <si>
    <t>1 / AI2</t>
  </si>
  <si>
    <t>1 / On</t>
  </si>
  <si>
    <t>2 / Programmable</t>
  </si>
  <si>
    <t>AnOUT</t>
    <phoneticPr fontId="6" type="noConversion"/>
  </si>
  <si>
    <t>OPT-A5 (Slot C)</t>
    <phoneticPr fontId="6" type="noConversion"/>
  </si>
  <si>
    <t>AnOUT:x.1</t>
    <phoneticPr fontId="6" type="noConversion"/>
  </si>
  <si>
    <t>AnOUT:x.2</t>
    <phoneticPr fontId="6" type="noConversion"/>
  </si>
  <si>
    <t>AnIN:x.1</t>
    <phoneticPr fontId="6" type="noConversion"/>
  </si>
  <si>
    <t>Used Analog I/O Terminal Select</t>
    <phoneticPr fontId="6" type="noConversion"/>
  </si>
  <si>
    <t>Drive Name
[Node]</t>
    <phoneticPr fontId="6" type="noConversion"/>
  </si>
  <si>
    <t>AnIN:0.1</t>
    <phoneticPr fontId="6" type="noConversion"/>
  </si>
  <si>
    <t>AI
Signal 1</t>
    <phoneticPr fontId="6" type="noConversion"/>
  </si>
  <si>
    <t>AI
Signal 2</t>
    <phoneticPr fontId="6" type="noConversion"/>
  </si>
  <si>
    <t>AO Signal 1</t>
    <phoneticPr fontId="6" type="noConversion"/>
  </si>
  <si>
    <t>AO Signal 2</t>
    <phoneticPr fontId="6" type="noConversion"/>
  </si>
  <si>
    <t>X2
AnIN:A.2</t>
    <phoneticPr fontId="6" type="noConversion"/>
  </si>
  <si>
    <t>X1
AnIN:A.1</t>
    <phoneticPr fontId="6" type="noConversion"/>
  </si>
  <si>
    <t>X6
AnOUT:A.1</t>
    <phoneticPr fontId="6" type="noConversion"/>
  </si>
  <si>
    <t>AI1 mode
AnIN:A.1</t>
    <phoneticPr fontId="6" type="noConversion"/>
  </si>
  <si>
    <t>AI2 mode
AnIN:A.2</t>
    <phoneticPr fontId="6" type="noConversion"/>
  </si>
  <si>
    <t>AO1 mode
AnOUT:A.1</t>
    <phoneticPr fontId="6" type="noConversion"/>
  </si>
  <si>
    <t>AI 1
Signal 1</t>
    <phoneticPr fontId="6" type="noConversion"/>
  </si>
  <si>
    <t>AnIN</t>
    <phoneticPr fontId="6" type="noConversion"/>
  </si>
  <si>
    <t>AI 2
Signal 2</t>
    <phoneticPr fontId="6" type="noConversion"/>
  </si>
  <si>
    <t>AO 1
Signal 1</t>
    <phoneticPr fontId="6" type="noConversion"/>
  </si>
  <si>
    <t>AO 2
Signal 2</t>
    <phoneticPr fontId="6" type="noConversion"/>
  </si>
  <si>
    <t>OPT-B4 (Slot B~D)</t>
    <phoneticPr fontId="6" type="noConversion"/>
  </si>
  <si>
    <t>AnIN:D.1</t>
    <phoneticPr fontId="6" type="noConversion"/>
  </si>
  <si>
    <t>AnIN:D.2</t>
    <phoneticPr fontId="6" type="noConversion"/>
  </si>
  <si>
    <t>AnIN:D.3</t>
    <phoneticPr fontId="6" type="noConversion"/>
  </si>
  <si>
    <t>AnOUT:D.1</t>
    <phoneticPr fontId="6" type="noConversion"/>
  </si>
  <si>
    <t>AnOUT:D.2</t>
    <phoneticPr fontId="6" type="noConversion"/>
  </si>
  <si>
    <t>AnOUT:D.3</t>
    <phoneticPr fontId="6" type="noConversion"/>
  </si>
  <si>
    <t>x : OPT-B4가 설치된 Slot No.</t>
    <phoneticPr fontId="6" type="noConversion"/>
  </si>
  <si>
    <t>INVERTER #1</t>
    <phoneticPr fontId="6" type="noConversion"/>
  </si>
  <si>
    <t>Speed Ref'</t>
    <phoneticPr fontId="6" type="noConversion"/>
  </si>
  <si>
    <r>
      <t xml:space="preserve">OPT-A1 (Slot A) </t>
    </r>
    <r>
      <rPr>
        <b/>
        <sz val="12"/>
        <color theme="1"/>
        <rFont val="맑은 고딕"/>
        <family val="2"/>
        <scheme val="minor"/>
      </rPr>
      <t>(AnIN:A.1 / AnIN:A.2 / AnOUT:A.1)</t>
    </r>
    <phoneticPr fontId="6" type="noConversion"/>
  </si>
  <si>
    <r>
      <t>DC Brake</t>
    </r>
    <r>
      <rPr>
        <b/>
        <sz val="12"/>
        <color theme="1"/>
        <rFont val="맑은 고딕"/>
        <family val="2"/>
        <scheme val="minor"/>
      </rPr>
      <t xml:space="preserve"> (only Open Loop)</t>
    </r>
    <phoneticPr fontId="6" type="noConversion"/>
  </si>
  <si>
    <t>Supply Voltage</t>
  </si>
  <si>
    <t>Motor Nom Power</t>
  </si>
  <si>
    <t>kW</t>
  </si>
  <si>
    <t>0 / Induction</t>
  </si>
  <si>
    <t>P 2.2.1</t>
  </si>
  <si>
    <t>ProcessSpeed</t>
  </si>
  <si>
    <t>P 2.2.2</t>
  </si>
  <si>
    <t>FB Ref Scale</t>
  </si>
  <si>
    <t>P 2.2.3</t>
  </si>
  <si>
    <t xml:space="preserve">Torque Scale </t>
  </si>
  <si>
    <t>0 / 100,0 %</t>
  </si>
  <si>
    <t>P 2.2.4</t>
  </si>
  <si>
    <t>I/O Contr.RefSel</t>
  </si>
  <si>
    <t>P 2.2.5</t>
  </si>
  <si>
    <t>KeypadContRefSel</t>
  </si>
  <si>
    <t>P 2.2.6</t>
  </si>
  <si>
    <t>FieldbusContRefS</t>
  </si>
  <si>
    <t>P 2.2.7</t>
  </si>
  <si>
    <t>Reference 2 Sel</t>
  </si>
  <si>
    <t>P 2.2.8</t>
  </si>
  <si>
    <t>P 2.2.9</t>
  </si>
  <si>
    <t>P 2.2.10</t>
  </si>
  <si>
    <t>Min Speed</t>
  </si>
  <si>
    <t>P 2.2.11.1</t>
  </si>
  <si>
    <t>Inchin Ref 1</t>
  </si>
  <si>
    <t>P 2.2.11.2</t>
  </si>
  <si>
    <t>Jogging Ref 1</t>
  </si>
  <si>
    <t>P 2.2.11.3</t>
  </si>
  <si>
    <t>Jogging Ref 2</t>
  </si>
  <si>
    <t>P 2.2.11.4</t>
  </si>
  <si>
    <t>P 2.2.11.5</t>
  </si>
  <si>
    <t>P 2.2.11.6</t>
  </si>
  <si>
    <t>P 2.2.11.7</t>
  </si>
  <si>
    <t>P 2.2.11.8</t>
  </si>
  <si>
    <t>P 2.2.11.9</t>
  </si>
  <si>
    <t>P 2.2.11.10</t>
  </si>
  <si>
    <t>P 2.2.12.1</t>
  </si>
  <si>
    <t>P 2.2.12.2</t>
  </si>
  <si>
    <t>P 2.2.12.3</t>
  </si>
  <si>
    <t>P 2.2.12.4</t>
  </si>
  <si>
    <t>P 2.2.12.5</t>
  </si>
  <si>
    <t>TorqRefDead Zone</t>
  </si>
  <si>
    <t>P 2.2.12.6</t>
  </si>
  <si>
    <t>Torque Ref. Hyst</t>
  </si>
  <si>
    <t>P 2.2.12.7</t>
  </si>
  <si>
    <t>P 2.2.12.8</t>
  </si>
  <si>
    <t>P 2.2.12.9</t>
  </si>
  <si>
    <t>P 2.2.12.10</t>
  </si>
  <si>
    <t>P 2.2.12.11</t>
  </si>
  <si>
    <t>Torq.RefRampTime</t>
  </si>
  <si>
    <t>P 2.2.12.12</t>
  </si>
  <si>
    <t>P 2.2.12.13</t>
  </si>
  <si>
    <t>Torque Ref. Add</t>
  </si>
  <si>
    <t>P 2.2.12.14.1</t>
  </si>
  <si>
    <t>OL TC Min RPM</t>
  </si>
  <si>
    <t>P 2.2.12.14.2</t>
  </si>
  <si>
    <t>P 2.2.12.14.3</t>
  </si>
  <si>
    <t>P 2.2.13.1</t>
  </si>
  <si>
    <t>P 2.2.13.2</t>
  </si>
  <si>
    <t>P 2.2.13.3</t>
  </si>
  <si>
    <t>RampTimeFactor</t>
  </si>
  <si>
    <t>P 2.2.14.1</t>
  </si>
  <si>
    <t>MotPot Ramp Rate</t>
  </si>
  <si>
    <t>P 2.2.14.2</t>
  </si>
  <si>
    <t>MotPotRef Reset</t>
  </si>
  <si>
    <t>1 / Stop state</t>
  </si>
  <si>
    <t>P 2.2.14.3</t>
  </si>
  <si>
    <t>MotPotRefCopy</t>
  </si>
  <si>
    <t>0 / No Copy</t>
  </si>
  <si>
    <t>P 2.2.15.1</t>
  </si>
  <si>
    <t>P 2.2.15.2</t>
  </si>
  <si>
    <t>P 2.2.15.3</t>
  </si>
  <si>
    <t>P 2.2.15.4</t>
  </si>
  <si>
    <t>P 2.2.16.1</t>
  </si>
  <si>
    <t>P 2.2.16.2</t>
  </si>
  <si>
    <t>P 2.3.1</t>
  </si>
  <si>
    <t>P 2.3.2</t>
  </si>
  <si>
    <t>P 2.3.3</t>
  </si>
  <si>
    <t>P 2.3.4</t>
  </si>
  <si>
    <t>P 2.3.5</t>
  </si>
  <si>
    <t>P 2.3.6</t>
  </si>
  <si>
    <t>P 2.3.7</t>
  </si>
  <si>
    <t>P 2.3.8</t>
  </si>
  <si>
    <t>P 2.3.9</t>
  </si>
  <si>
    <t>Jogging Inc Ramp</t>
  </si>
  <si>
    <t>P 2.3.10</t>
  </si>
  <si>
    <t>Jogging Dec Ramp</t>
  </si>
  <si>
    <t>P 2.3.11</t>
  </si>
  <si>
    <t>JoggingRampShape</t>
  </si>
  <si>
    <t>P 2.3.12</t>
  </si>
  <si>
    <t>JoggingStopFunct</t>
  </si>
  <si>
    <t>P 2.3.13</t>
  </si>
  <si>
    <t>DisableSpeedRamp</t>
  </si>
  <si>
    <t>P 2.3.14.1</t>
  </si>
  <si>
    <t>Quick Stop Mode</t>
  </si>
  <si>
    <t>P 2.3.14.2</t>
  </si>
  <si>
    <t>Quick Stop Time</t>
  </si>
  <si>
    <t>P 2.3.14.3</t>
  </si>
  <si>
    <t>Quick Stop P Lim</t>
  </si>
  <si>
    <t>P 2.3.14.4</t>
  </si>
  <si>
    <t>Quick Stop T Lim</t>
  </si>
  <si>
    <t>P 2.3.14.5</t>
  </si>
  <si>
    <t>QuickStop IO Del</t>
  </si>
  <si>
    <t>P 2.3.14.6</t>
  </si>
  <si>
    <t>QuickStopAckDela</t>
  </si>
  <si>
    <t>P 2.3.14.7</t>
  </si>
  <si>
    <t>QuickStopMonitor</t>
  </si>
  <si>
    <t>0 / Ack &amp; Deriv</t>
  </si>
  <si>
    <t>P 2.3.15.1</t>
  </si>
  <si>
    <t>P 2.3.15.2</t>
  </si>
  <si>
    <t>CLRmpFollEncFreq</t>
  </si>
  <si>
    <t>P 2.3.15.3</t>
  </si>
  <si>
    <t>Ramp In Inter.TC</t>
  </si>
  <si>
    <t>P 2.4.1.1</t>
  </si>
  <si>
    <t>P 2.4.2.1</t>
  </si>
  <si>
    <t>P 2.4.2.2</t>
  </si>
  <si>
    <t>P 2.4.2.3</t>
  </si>
  <si>
    <t>P 2.4.2.4</t>
  </si>
  <si>
    <t>P 2.4.2.5</t>
  </si>
  <si>
    <t>Mot Pot Ref Down</t>
  </si>
  <si>
    <t>P 2.4.2.6</t>
  </si>
  <si>
    <t>Mot Pot Ref Up</t>
  </si>
  <si>
    <t>P 2.4.2.7</t>
  </si>
  <si>
    <t>P 2.4.2.8</t>
  </si>
  <si>
    <t>External Fautl 1</t>
  </si>
  <si>
    <t>P 2.4.2.9</t>
  </si>
  <si>
    <t>External Fault 2</t>
  </si>
  <si>
    <t>P 2.4.2.10</t>
  </si>
  <si>
    <t>P 2.4.2.11</t>
  </si>
  <si>
    <t>P 2.4.2.12</t>
  </si>
  <si>
    <t>P 2.4.2.13</t>
  </si>
  <si>
    <t>P 2.4.2.14</t>
  </si>
  <si>
    <t>I/O Ref. 1/2</t>
  </si>
  <si>
    <t>P 2.4.2.15</t>
  </si>
  <si>
    <t>P 2.4.2.16</t>
  </si>
  <si>
    <t>P 2.4.2.17</t>
  </si>
  <si>
    <t>P 2.4.2.18</t>
  </si>
  <si>
    <t>P 2.4.2.19</t>
  </si>
  <si>
    <t>P 2.4.2.20</t>
  </si>
  <si>
    <t>P 2.4.2.21</t>
  </si>
  <si>
    <t>Enable Jogging</t>
  </si>
  <si>
    <t>P 2.4.2.22</t>
  </si>
  <si>
    <t>P 2.4.2.23</t>
  </si>
  <si>
    <t>P 2.4.2.24</t>
  </si>
  <si>
    <t>Reset Position</t>
  </si>
  <si>
    <t>P 2.4.2.25</t>
  </si>
  <si>
    <t>Quick Stop Func.</t>
  </si>
  <si>
    <t>P 2.4.2.26</t>
  </si>
  <si>
    <t>P 2.4.2.27</t>
  </si>
  <si>
    <t>Max Speed 2</t>
  </si>
  <si>
    <t>P 2.4.2.28</t>
  </si>
  <si>
    <t>PID Activation</t>
  </si>
  <si>
    <t>P 2.4.2.29</t>
  </si>
  <si>
    <t>Motor Fan Ack.</t>
  </si>
  <si>
    <t>P 2.4.2.30</t>
  </si>
  <si>
    <t>DisablePosSpeed</t>
  </si>
  <si>
    <t>P 2.4.2.31</t>
  </si>
  <si>
    <t>DisableNegSpeed</t>
  </si>
  <si>
    <t>P 2.4.2.32</t>
  </si>
  <si>
    <t>P 2.4.2.33</t>
  </si>
  <si>
    <t>P 2.4.2.34</t>
  </si>
  <si>
    <t>P 2.4.3.1</t>
  </si>
  <si>
    <t>P 2.4.3.2</t>
  </si>
  <si>
    <t>P 2.4.3.3</t>
  </si>
  <si>
    <t>0 / 0-20mA/10V</t>
  </si>
  <si>
    <t>P 2.4.3.4</t>
  </si>
  <si>
    <t>P 2.4.3.5</t>
  </si>
  <si>
    <t>P 2.4.3.6</t>
  </si>
  <si>
    <t>P 2.4.3.7</t>
  </si>
  <si>
    <t>P 2.4.3.8</t>
  </si>
  <si>
    <t>AI1JoystDeadZone</t>
  </si>
  <si>
    <t>P 2.4.3.9</t>
  </si>
  <si>
    <t>P 2.4.3.10</t>
  </si>
  <si>
    <t>P 2.4.3.11</t>
  </si>
  <si>
    <t>P 2.4.4.1</t>
  </si>
  <si>
    <t>P 2.4.4.2</t>
  </si>
  <si>
    <t>P 2.4.4.3</t>
  </si>
  <si>
    <t>1 / 4-20 mA</t>
  </si>
  <si>
    <t>P 2.4.4.4</t>
  </si>
  <si>
    <t>P 2.4.4.5</t>
  </si>
  <si>
    <t>P 2.4.4.6</t>
  </si>
  <si>
    <t>P 2.4.4.7</t>
  </si>
  <si>
    <t>P 2.4.4.8</t>
  </si>
  <si>
    <t>AI2JoystDeadZone</t>
  </si>
  <si>
    <t>P 2.4.4.9</t>
  </si>
  <si>
    <t>P 2.4.4.10</t>
  </si>
  <si>
    <t>P 2.4.4.11</t>
  </si>
  <si>
    <t>P 2.4.5.1</t>
  </si>
  <si>
    <t>P 2.4.5.2</t>
  </si>
  <si>
    <t>P 2.4.5.3</t>
  </si>
  <si>
    <t>P 2.4.5.4</t>
  </si>
  <si>
    <t>P 2.4.5.5</t>
  </si>
  <si>
    <t>P 2.4.5.6</t>
  </si>
  <si>
    <t>AI3 Scale Min</t>
  </si>
  <si>
    <t>P 2.4.5.7</t>
  </si>
  <si>
    <t>AI3 Scale Max</t>
  </si>
  <si>
    <t>P 2.4.5.8</t>
  </si>
  <si>
    <t>AI3 Control. ID</t>
  </si>
  <si>
    <t>ID</t>
  </si>
  <si>
    <t>P 2.4.6.1</t>
  </si>
  <si>
    <t>P 2.4.6.2</t>
  </si>
  <si>
    <t>P 2.4.6.3</t>
  </si>
  <si>
    <t>P 2.4.6.4</t>
  </si>
  <si>
    <t>P 2.4.6.5</t>
  </si>
  <si>
    <t>P 2.4.6.6</t>
  </si>
  <si>
    <t>AI4 Scale Min</t>
  </si>
  <si>
    <t>P 2.4.6.7</t>
  </si>
  <si>
    <t>AI4 Scale Max</t>
  </si>
  <si>
    <t>P 2.4.6.8</t>
  </si>
  <si>
    <t>AI4 Control. ID</t>
  </si>
  <si>
    <t>P 2.4.7.1</t>
  </si>
  <si>
    <t>INV Commands</t>
  </si>
  <si>
    <t>P 2.5.1.1</t>
  </si>
  <si>
    <t>P 2.5.1.2</t>
  </si>
  <si>
    <t>P 2.5.1.3</t>
  </si>
  <si>
    <t>P 2.5.1.4</t>
  </si>
  <si>
    <t>P 2.5.1.5</t>
  </si>
  <si>
    <t>P 2.5.1.6</t>
  </si>
  <si>
    <t>P 2.5.1.7</t>
  </si>
  <si>
    <t>P 2.5.1.8</t>
  </si>
  <si>
    <t>P 2.5.1.9</t>
  </si>
  <si>
    <t>P 2.5.1.10</t>
  </si>
  <si>
    <t>WrongDirection</t>
  </si>
  <si>
    <t>P 2.5.1.11</t>
  </si>
  <si>
    <t>P 2.5.1.12</t>
  </si>
  <si>
    <t>P 2.5.1.13</t>
  </si>
  <si>
    <t>IO Control Place</t>
  </si>
  <si>
    <t>P 2.5.1.14</t>
  </si>
  <si>
    <t>P 2.5.1.15</t>
  </si>
  <si>
    <t>P 2.5.1.16</t>
  </si>
  <si>
    <t>P 2.5.1.17</t>
  </si>
  <si>
    <t>Limit Control ON</t>
  </si>
  <si>
    <t>P 2.5.1.18</t>
  </si>
  <si>
    <t>P 2.5.1.19</t>
  </si>
  <si>
    <t>FB Dig 1 Par ID</t>
  </si>
  <si>
    <t>P 2.5.1.20</t>
  </si>
  <si>
    <t>P 2.5.1.21</t>
  </si>
  <si>
    <t>FB Dig 2 Param.</t>
  </si>
  <si>
    <t>P 2.5.1.22</t>
  </si>
  <si>
    <t>P 2.5.1.23</t>
  </si>
  <si>
    <t>FB Dig 3 Param.</t>
  </si>
  <si>
    <t>P 2.5.1.24</t>
  </si>
  <si>
    <t>P 2.5.1.25</t>
  </si>
  <si>
    <t>FB Dig 4 Param.</t>
  </si>
  <si>
    <t>P 2.5.1.26</t>
  </si>
  <si>
    <t>P 2.5.1.27</t>
  </si>
  <si>
    <t>FB Dig 5 Param.</t>
  </si>
  <si>
    <t>P 2.5.1.28</t>
  </si>
  <si>
    <t>Safe Disable Act</t>
  </si>
  <si>
    <t>P 2.5.1.29</t>
  </si>
  <si>
    <t>MCC Close Cont.</t>
  </si>
  <si>
    <t>P 2.5.1.30</t>
  </si>
  <si>
    <t>MCC Close Pulse</t>
  </si>
  <si>
    <t>P 2.5.1.31</t>
  </si>
  <si>
    <t>Motor Fan Cont.</t>
  </si>
  <si>
    <t>P 2.5.2.1</t>
  </si>
  <si>
    <t>P 2.5.2.2</t>
  </si>
  <si>
    <t>P 2.5.2.3</t>
  </si>
  <si>
    <t>P 2.5.2.4</t>
  </si>
  <si>
    <t>P 2.5.2.5</t>
  </si>
  <si>
    <t>P 2.5.2.6</t>
  </si>
  <si>
    <t>P 2.5.2.7</t>
  </si>
  <si>
    <t>P 2.5.3.1</t>
  </si>
  <si>
    <t>P 2.5.3.2</t>
  </si>
  <si>
    <t>P 2.5.3.3</t>
  </si>
  <si>
    <t>P 2.5.3.4</t>
  </si>
  <si>
    <t>P 2.5.3.5</t>
  </si>
  <si>
    <t>P 2.5.3.6</t>
  </si>
  <si>
    <t>P 2.5.3.7</t>
  </si>
  <si>
    <t>P 2.5.4.1</t>
  </si>
  <si>
    <t>P 2.5.4.2</t>
  </si>
  <si>
    <t>P 2.5.4.3</t>
  </si>
  <si>
    <t>P 2.5.4.4</t>
  </si>
  <si>
    <t>P 2.5.4.5</t>
  </si>
  <si>
    <t>P 2.5.4.6</t>
  </si>
  <si>
    <t>P 2.5.4.7</t>
  </si>
  <si>
    <t>P 2.5.5.1</t>
  </si>
  <si>
    <t>Iout 4 Signal</t>
  </si>
  <si>
    <t>P 2.5.5.2</t>
  </si>
  <si>
    <t>Iout 4 Content</t>
  </si>
  <si>
    <t>P 2.5.5.3</t>
  </si>
  <si>
    <t>Iout 4 Filter T</t>
  </si>
  <si>
    <t>P 2.5.5.4</t>
  </si>
  <si>
    <t>Iout 4 Invert</t>
  </si>
  <si>
    <t>P 2.5.5.5</t>
  </si>
  <si>
    <t>Iout 4 Minimum</t>
  </si>
  <si>
    <t>P 2.5.5.6</t>
  </si>
  <si>
    <t>Iout 4 Scale</t>
  </si>
  <si>
    <t>P 2.5.5.7</t>
  </si>
  <si>
    <t>Iout 4 Offset</t>
  </si>
  <si>
    <t>P 2.5.6.1</t>
  </si>
  <si>
    <t>P 2.5.6.2</t>
  </si>
  <si>
    <t>P 2.5.6.3</t>
  </si>
  <si>
    <t>P 2.5.6.4</t>
  </si>
  <si>
    <t>P 2.5.6.5</t>
  </si>
  <si>
    <t>P 2.5.6.6</t>
  </si>
  <si>
    <t>ID.Bit Free DO</t>
  </si>
  <si>
    <t>P 2.5.6.7</t>
  </si>
  <si>
    <t>DDO1 FeedBack</t>
  </si>
  <si>
    <t>P 2.5.6.8</t>
  </si>
  <si>
    <t>FeedBack Delay</t>
  </si>
  <si>
    <t>P 2.5.7.1</t>
  </si>
  <si>
    <t>P 2.5.7.2</t>
  </si>
  <si>
    <t>P 2.5.7.3</t>
  </si>
  <si>
    <t>P 2.5.7.4</t>
  </si>
  <si>
    <t>P 2.5.7.5</t>
  </si>
  <si>
    <t>P 2.5.7.6</t>
  </si>
  <si>
    <t>P 2.5.7.7</t>
  </si>
  <si>
    <t>DDO2 FeedBack</t>
  </si>
  <si>
    <t>P 2.5.7.8</t>
  </si>
  <si>
    <t>P 2.6.1.1</t>
  </si>
  <si>
    <t>P 2.6.1.2</t>
  </si>
  <si>
    <t>CurrentLim Kp</t>
  </si>
  <si>
    <t>P 2.6.1.3</t>
  </si>
  <si>
    <t>CurrentLim Ki</t>
  </si>
  <si>
    <t>P 2.6.2.1</t>
  </si>
  <si>
    <t>Power Limit</t>
  </si>
  <si>
    <t>P 2.6.2.2</t>
  </si>
  <si>
    <t>P 2.6.2.3</t>
  </si>
  <si>
    <t>P 2.6.3.1</t>
  </si>
  <si>
    <t>P 2.6.3.2</t>
  </si>
  <si>
    <t>P 2.6.3.3</t>
  </si>
  <si>
    <t>P 2.6.3.4</t>
  </si>
  <si>
    <t>PullOutSlipLimit</t>
  </si>
  <si>
    <t>P 2.6.3.5.1</t>
  </si>
  <si>
    <t>P 2.6.3.5.2</t>
  </si>
  <si>
    <t>P 2.6.3.6.1</t>
  </si>
  <si>
    <t>SPC Out Limit</t>
  </si>
  <si>
    <t>P 2.6.3.6.2</t>
  </si>
  <si>
    <t>SPC Pos Limit</t>
  </si>
  <si>
    <t>P 2.6.3.6.3</t>
  </si>
  <si>
    <t>SPC Neg Limit</t>
  </si>
  <si>
    <t>P 2.6.4.1</t>
  </si>
  <si>
    <t>Neg Speed Limit</t>
  </si>
  <si>
    <t>P 2.6.4.2</t>
  </si>
  <si>
    <t>Pos Speed Limit</t>
  </si>
  <si>
    <t>P 2.6.4.3</t>
  </si>
  <si>
    <t>Zero Speed Limit</t>
  </si>
  <si>
    <t>P 2.6.4.4</t>
  </si>
  <si>
    <t>P 2.6.4.5</t>
  </si>
  <si>
    <t>Above Speed Lim</t>
  </si>
  <si>
    <t>P 2.6.5.1</t>
  </si>
  <si>
    <t>P 2.6.5.2</t>
  </si>
  <si>
    <t>P 2.6.5.3</t>
  </si>
  <si>
    <t>Over Voltage Kp</t>
  </si>
  <si>
    <t>P 2.6.5.4</t>
  </si>
  <si>
    <t>Over Voltage Ki</t>
  </si>
  <si>
    <t>P 2.6.5.5</t>
  </si>
  <si>
    <t>OverVoltageKpAdd</t>
  </si>
  <si>
    <t>P 2.6.5.6</t>
  </si>
  <si>
    <t>P 2.6.5.7</t>
  </si>
  <si>
    <t>P 2.6.5.8</t>
  </si>
  <si>
    <t>BrakeResTorqLim</t>
  </si>
  <si>
    <t>P 2.6.5.9</t>
  </si>
  <si>
    <t>P 2.6.5.10</t>
  </si>
  <si>
    <t>Under Voltage Kp</t>
  </si>
  <si>
    <t>P 2.6.5.11</t>
  </si>
  <si>
    <t>Under Voltage Ki</t>
  </si>
  <si>
    <t>P 2.6.5.12.1</t>
  </si>
  <si>
    <t>OverVoltageRef.</t>
  </si>
  <si>
    <t>P 2.6.5.12.2</t>
  </si>
  <si>
    <t>CL OV ConMotTLim</t>
  </si>
  <si>
    <t>P 2.6.5.12.3</t>
  </si>
  <si>
    <t>CL UnderVolt.Ref</t>
  </si>
  <si>
    <t>P 2.6.6.1</t>
  </si>
  <si>
    <t>LimitTotalCurren</t>
  </si>
  <si>
    <t>P 2.7.1.1</t>
  </si>
  <si>
    <t>P 2.7.1.2</t>
  </si>
  <si>
    <t>P 2.7.1.3</t>
  </si>
  <si>
    <t>P 2.7.1.4</t>
  </si>
  <si>
    <t>DC Brake Speed</t>
  </si>
  <si>
    <t>P 2.7.1.5</t>
  </si>
  <si>
    <t>P 2.7.1.6</t>
  </si>
  <si>
    <t>P 2.7.1.7</t>
  </si>
  <si>
    <t>P 2.7.1.8</t>
  </si>
  <si>
    <t>P 2.7.2.1</t>
  </si>
  <si>
    <t>P 2.7.2.2</t>
  </si>
  <si>
    <t>P 2.7.2.3</t>
  </si>
  <si>
    <t>P 2.7.2.4</t>
  </si>
  <si>
    <t>P 2.7.2.5</t>
  </si>
  <si>
    <t>Torque Select</t>
  </si>
  <si>
    <t>1 / SpeedControl</t>
  </si>
  <si>
    <t>P 2.8.3.1</t>
  </si>
  <si>
    <t>P 2.8.3.2</t>
  </si>
  <si>
    <t>P 2.8.3.3</t>
  </si>
  <si>
    <t>P 2.8.3.4</t>
  </si>
  <si>
    <t>P 2.8.3.5</t>
  </si>
  <si>
    <t>P 2.8.3.6</t>
  </si>
  <si>
    <t>P 2.8.3.7</t>
  </si>
  <si>
    <t>P 2.8.3.8</t>
  </si>
  <si>
    <t>P 2.8.3.9</t>
  </si>
  <si>
    <t>P 2.8.3.10</t>
  </si>
  <si>
    <t xml:space="preserve">I/f Current </t>
  </si>
  <si>
    <t>P 2.8.3.11</t>
  </si>
  <si>
    <t>MakeFluxTime</t>
  </si>
  <si>
    <t>P 2.8.4.1</t>
  </si>
  <si>
    <t>P 2.8.4.2</t>
  </si>
  <si>
    <t>P 2.8.4.3</t>
  </si>
  <si>
    <t>Encoder Selector</t>
  </si>
  <si>
    <t>P 2.8.4.4</t>
  </si>
  <si>
    <t>MotorTempComMode</t>
  </si>
  <si>
    <t>P 2.8.4.5</t>
  </si>
  <si>
    <t>P 2.8.4.6</t>
  </si>
  <si>
    <t>SlipAdjustCold</t>
  </si>
  <si>
    <t>P 2.8.4.7</t>
  </si>
  <si>
    <t>SCTorqueChainSel</t>
  </si>
  <si>
    <t>P 2.8.4.8</t>
  </si>
  <si>
    <t>TCSpeedLimitSel</t>
  </si>
  <si>
    <t>P 2.8.4.9</t>
  </si>
  <si>
    <t>TCDunDampGain</t>
  </si>
  <si>
    <t>P 2.8.4.10</t>
  </si>
  <si>
    <t>TCDynDampTC</t>
  </si>
  <si>
    <t>P 2.8.5.1</t>
  </si>
  <si>
    <t>P 2.8.5.2</t>
  </si>
  <si>
    <t>0 / Automatic</t>
  </si>
  <si>
    <t>P 2.8.5.3</t>
  </si>
  <si>
    <t>P 2.8.5.4</t>
  </si>
  <si>
    <t>P 2.8.5.5</t>
  </si>
  <si>
    <t>StartAngleIdTime</t>
  </si>
  <si>
    <t>P 2.8.5.6</t>
  </si>
  <si>
    <t>P 2.8.5.7</t>
  </si>
  <si>
    <t>P 2.8.5.8</t>
  </si>
  <si>
    <t>P 2.8.5.9</t>
  </si>
  <si>
    <t>P 2.8.5.10</t>
  </si>
  <si>
    <t>ExtIdRef</t>
  </si>
  <si>
    <t>P 2.8.5.11</t>
  </si>
  <si>
    <t>EnableRsIdentifi</t>
  </si>
  <si>
    <t>P 2.8.5.12</t>
  </si>
  <si>
    <t>LsdVoltageDrop</t>
  </si>
  <si>
    <t>P 2.8.5.13</t>
  </si>
  <si>
    <t>LsqVoltageDrop</t>
  </si>
  <si>
    <t>P 2.8.5.14</t>
  </si>
  <si>
    <t>EncIDCurrent</t>
  </si>
  <si>
    <t>P 2.8.5.15</t>
  </si>
  <si>
    <t>PolarityIDMode</t>
  </si>
  <si>
    <t>0 / Curr.Pulse</t>
  </si>
  <si>
    <t>P 2.8.5.16</t>
  </si>
  <si>
    <t>PolarityPulsLeng</t>
  </si>
  <si>
    <t>P 2.8.5.17</t>
  </si>
  <si>
    <t>PolarityDetecAng</t>
  </si>
  <si>
    <t>Deg</t>
  </si>
  <si>
    <t>P 2.8.5.18</t>
  </si>
  <si>
    <t>AngleIdentMode</t>
  </si>
  <si>
    <t>P 2.8.5.19</t>
  </si>
  <si>
    <t>Curr.Contr. Kp d</t>
  </si>
  <si>
    <t>P 2.8.5.20</t>
  </si>
  <si>
    <t>Voltage Margin</t>
  </si>
  <si>
    <t>P 2.8.5.21</t>
  </si>
  <si>
    <t>EncIdRunMode</t>
  </si>
  <si>
    <t>P 2.8.5.22</t>
  </si>
  <si>
    <t>StartAngleOffset</t>
  </si>
  <si>
    <t>P 2.8.5.23</t>
  </si>
  <si>
    <t>VoltageCorr. Kp</t>
  </si>
  <si>
    <t>P 2.8.5.24</t>
  </si>
  <si>
    <t>VoltageCorr. Ki</t>
  </si>
  <si>
    <t>P 2.8.6.1</t>
  </si>
  <si>
    <t>TorqStabDamp</t>
  </si>
  <si>
    <t>P 2.8.6.2</t>
  </si>
  <si>
    <t>TorqStabGain</t>
  </si>
  <si>
    <t>P 2.8.6.3</t>
  </si>
  <si>
    <t>P 2.8.6.4</t>
  </si>
  <si>
    <t>TorqStabLimit</t>
  </si>
  <si>
    <t>P 2.8.6.5</t>
  </si>
  <si>
    <t>FluxCirleStabG</t>
  </si>
  <si>
    <t>P 2.8.6.6</t>
  </si>
  <si>
    <t>Flux Stab Gain</t>
  </si>
  <si>
    <t>P 2.8.6.7</t>
  </si>
  <si>
    <t>FlucStab TC</t>
  </si>
  <si>
    <t>P 2.8.6.8</t>
  </si>
  <si>
    <t>VoltageStab TC</t>
  </si>
  <si>
    <t>P 2.8.6.9</t>
  </si>
  <si>
    <t>P 2.8.6.10</t>
  </si>
  <si>
    <t>P 2.8.7.1</t>
  </si>
  <si>
    <t>FlyStOptions</t>
  </si>
  <si>
    <t>P 2.8.7.2</t>
  </si>
  <si>
    <t>MC Options</t>
  </si>
  <si>
    <t>P 2.8.7.3</t>
  </si>
  <si>
    <t>ResDampSelect</t>
  </si>
  <si>
    <t>P 2.8.7.4</t>
  </si>
  <si>
    <t>DampingFrequency</t>
  </si>
  <si>
    <t>P 2.8.7.5</t>
  </si>
  <si>
    <t>Damping Gain</t>
  </si>
  <si>
    <t>P 2.8.7.6</t>
  </si>
  <si>
    <t>Damping Phase</t>
  </si>
  <si>
    <t>Dec</t>
  </si>
  <si>
    <t>P 2.8.7.7</t>
  </si>
  <si>
    <t>Damin Actv. Freq</t>
  </si>
  <si>
    <t>P 2.8.7.8</t>
  </si>
  <si>
    <t>DampingFilter TC</t>
  </si>
  <si>
    <t>P 2.8.7.9</t>
  </si>
  <si>
    <t>Over Mod. Limit</t>
  </si>
  <si>
    <t>P 2.8.7.10</t>
  </si>
  <si>
    <t>ModindexLimit</t>
  </si>
  <si>
    <t>P 2.8.7.11</t>
  </si>
  <si>
    <t>DCVoltageFilter</t>
  </si>
  <si>
    <t>P 2.8.7.12</t>
  </si>
  <si>
    <t>ProcessFrequency</t>
  </si>
  <si>
    <t>P 2.8.7.13</t>
  </si>
  <si>
    <t>GearRatioMultipl</t>
  </si>
  <si>
    <t>P 2.8.7.14</t>
  </si>
  <si>
    <t>GearRatioDivider</t>
  </si>
  <si>
    <t>P 2.8.8.1</t>
  </si>
  <si>
    <t>P 2.8.8.2</t>
  </si>
  <si>
    <t>P 2.8.8.3</t>
  </si>
  <si>
    <t>P 2.8.8.4</t>
  </si>
  <si>
    <t>Flux 40 %</t>
  </si>
  <si>
    <t>P 2.8.8.5</t>
  </si>
  <si>
    <t>P 2.8.8.6</t>
  </si>
  <si>
    <t>P 2.8.8.7</t>
  </si>
  <si>
    <t>P 2.8.8.8</t>
  </si>
  <si>
    <t>P 2.8.8.9</t>
  </si>
  <si>
    <t>P 2.8.8.10</t>
  </si>
  <si>
    <t>P 2.8.8.11</t>
  </si>
  <si>
    <t>P 2.8.8.12</t>
  </si>
  <si>
    <t>P 2.8.8.13</t>
  </si>
  <si>
    <t>P 2.8.8.14</t>
  </si>
  <si>
    <t>P 2.8.8.15</t>
  </si>
  <si>
    <t>P 2.8.8.16</t>
  </si>
  <si>
    <t>P 2.8.8.17</t>
  </si>
  <si>
    <t>P 2.8.8.18</t>
  </si>
  <si>
    <t>P 2.8.8.19</t>
  </si>
  <si>
    <t>IrAddmotorScale</t>
  </si>
  <si>
    <t>P 2.8.8.20</t>
  </si>
  <si>
    <t>P 2.8.8.21</t>
  </si>
  <si>
    <t>P 2.8.8.22</t>
  </si>
  <si>
    <t>P 2.8.8.23</t>
  </si>
  <si>
    <t>P 2.8.8.24</t>
  </si>
  <si>
    <t>P 2.8.8.25</t>
  </si>
  <si>
    <t>Estimator Kp</t>
  </si>
  <si>
    <t>P 2.8.8.26</t>
  </si>
  <si>
    <t>Estimator Ki</t>
  </si>
  <si>
    <t>P 2.8.8.27</t>
  </si>
  <si>
    <t>VoltageDrop</t>
  </si>
  <si>
    <t>P 2.8.8.28</t>
  </si>
  <si>
    <t>ID Run Curr. Kp</t>
  </si>
  <si>
    <t>P 2.8.8.29</t>
  </si>
  <si>
    <t>DeadTimeComp.</t>
  </si>
  <si>
    <t>P 2.8.8.30</t>
  </si>
  <si>
    <t>DeadTieContCurL</t>
  </si>
  <si>
    <t>P 2.8.9.1</t>
  </si>
  <si>
    <t>DeadTHWCompDisab</t>
  </si>
  <si>
    <t>0 / Enable</t>
  </si>
  <si>
    <t>P 2.8.9.2</t>
  </si>
  <si>
    <t>CurrMeasFCompTC</t>
  </si>
  <si>
    <t>P 2.8.9.3</t>
  </si>
  <si>
    <t>CurrLimOptions</t>
  </si>
  <si>
    <t>P 2.8.9.4</t>
  </si>
  <si>
    <t>AdConvStartShift</t>
  </si>
  <si>
    <t>P 2.8.9.5</t>
  </si>
  <si>
    <t>DCVoltageBalGain</t>
  </si>
  <si>
    <t>P 2.8.10.1</t>
  </si>
  <si>
    <t>NoLoadMagnCurrnt</t>
  </si>
  <si>
    <t>P 2.8.10.2</t>
  </si>
  <si>
    <t>MaxMagnCurrent</t>
  </si>
  <si>
    <t>P 2.8.10.3.1</t>
  </si>
  <si>
    <t>CurrentRefOffset</t>
  </si>
  <si>
    <t>P 2.8.10.3.2</t>
  </si>
  <si>
    <t>CosPhii Kp</t>
  </si>
  <si>
    <t>P 2.8.10.3.3</t>
  </si>
  <si>
    <t>CosPhii Ti</t>
  </si>
  <si>
    <t>P 2.8.10.3.4</t>
  </si>
  <si>
    <t>FluxCtrl Kp</t>
  </si>
  <si>
    <t>P 2.8.10.4.1</t>
  </si>
  <si>
    <t>MagnRef AO</t>
  </si>
  <si>
    <t>P 2.8.10.4.2</t>
  </si>
  <si>
    <t>20 mA Ref</t>
  </si>
  <si>
    <t>P 2.8.10.5.1</t>
  </si>
  <si>
    <t>Magn Act AI</t>
  </si>
  <si>
    <t>P 2.8.10.5.2</t>
  </si>
  <si>
    <t>MagnAINomLevel</t>
  </si>
  <si>
    <t>P 2.8.10.6.1</t>
  </si>
  <si>
    <t>MgnReadyToStart</t>
  </si>
  <si>
    <t>P 2.8.10.6.2</t>
  </si>
  <si>
    <t>MgnReadyForLoad</t>
  </si>
  <si>
    <t>P 2.8.10.6.3</t>
  </si>
  <si>
    <t>StartMagnSystem</t>
  </si>
  <si>
    <t>P 2.8.10.6.4</t>
  </si>
  <si>
    <t>StartMagnetizat</t>
  </si>
  <si>
    <t>P 2.9.1.1</t>
  </si>
  <si>
    <t>P 2.9.1.2</t>
  </si>
  <si>
    <t>P 2.9.1.3</t>
  </si>
  <si>
    <t>P 2.9.1.4</t>
  </si>
  <si>
    <t>P 2.9.1.5</t>
  </si>
  <si>
    <t>P 2.9.1.6</t>
  </si>
  <si>
    <t>P 2.9.1.7</t>
  </si>
  <si>
    <t>P 2.9.1.8</t>
  </si>
  <si>
    <t>P 2.9.1.9</t>
  </si>
  <si>
    <t>P 2.9.1.10</t>
  </si>
  <si>
    <t>P 2.9.1.11</t>
  </si>
  <si>
    <t>P 2.9.1.12</t>
  </si>
  <si>
    <t>P 2.9.1.13</t>
  </si>
  <si>
    <t>P 2.9.1.14</t>
  </si>
  <si>
    <t>LoadDroopRemoval</t>
  </si>
  <si>
    <t>2 / Linear fnom</t>
  </si>
  <si>
    <t>P 2.9.5.1</t>
  </si>
  <si>
    <t>OL Speed Reg Kp</t>
  </si>
  <si>
    <t>P 2.9.5.2</t>
  </si>
  <si>
    <t>OL Speed Reg Ki</t>
  </si>
  <si>
    <t>0 / ASIC</t>
  </si>
  <si>
    <t>ControlOptions2</t>
  </si>
  <si>
    <t>AdvancedOptions1</t>
  </si>
  <si>
    <t>AdvancedOptions2</t>
  </si>
  <si>
    <t>AdvancedOptions4</t>
  </si>
  <si>
    <t>AdvancedOptions5</t>
  </si>
  <si>
    <t>AdvancedOptions6</t>
  </si>
  <si>
    <t>AdvancedOptions7</t>
  </si>
  <si>
    <t>0 / Single Drive</t>
  </si>
  <si>
    <t>FollPhaseShift</t>
  </si>
  <si>
    <t>SBLastExtraID</t>
  </si>
  <si>
    <t>P 2.12.1.1</t>
  </si>
  <si>
    <t>P 2.12.1.2</t>
  </si>
  <si>
    <t>P 2.12.1.3</t>
  </si>
  <si>
    <t>P 2.12.1.4</t>
  </si>
  <si>
    <t>P 2.12.1.5</t>
  </si>
  <si>
    <t>SafeDisableResp.</t>
  </si>
  <si>
    <t>0 / WarngNoHist</t>
  </si>
  <si>
    <t>P 2.12.1.6</t>
  </si>
  <si>
    <t>KP PC Fault Mode</t>
  </si>
  <si>
    <t>P 2.12.2.1</t>
  </si>
  <si>
    <t>PT100 Numbers</t>
  </si>
  <si>
    <t>P 2.12.2.2</t>
  </si>
  <si>
    <t>PT100 FaultRespo</t>
  </si>
  <si>
    <t>P 2.12.2.3</t>
  </si>
  <si>
    <t>PT100 Warn.Limit</t>
  </si>
  <si>
    <t>...C</t>
  </si>
  <si>
    <t>P 2.12.2.4</t>
  </si>
  <si>
    <t>PT100 Fault Lim.</t>
  </si>
  <si>
    <t>P 2.12.2.5</t>
  </si>
  <si>
    <t>PT100 2 Numbers</t>
  </si>
  <si>
    <t>P 2.12.2.6</t>
  </si>
  <si>
    <t>PT100 2 Warn.Lim</t>
  </si>
  <si>
    <t>P 2.12.2.7</t>
  </si>
  <si>
    <t>PT100 2 FaultLim</t>
  </si>
  <si>
    <t>P 2.12.2.8</t>
  </si>
  <si>
    <t>PT100 AI In</t>
  </si>
  <si>
    <t>P 2.12.2.9</t>
  </si>
  <si>
    <t>KTY AI In</t>
  </si>
  <si>
    <t>P 2.12.2.10.1</t>
  </si>
  <si>
    <t>Channel 1B Warn</t>
  </si>
  <si>
    <t>P 2.12.2.10.2</t>
  </si>
  <si>
    <t>Channel 1B Fault</t>
  </si>
  <si>
    <t>P 2.12.2.10.3</t>
  </si>
  <si>
    <t>Channel 1C Warn</t>
  </si>
  <si>
    <t>P 2.12.2.10.4</t>
  </si>
  <si>
    <t>Channel 1C Fault</t>
  </si>
  <si>
    <t>P 2.12.2.10.5</t>
  </si>
  <si>
    <t>Channel 2B Warn</t>
  </si>
  <si>
    <t>P 2.12.2.10.6</t>
  </si>
  <si>
    <t>Channel 2B Fault</t>
  </si>
  <si>
    <t>P 2.12.2.10.7</t>
  </si>
  <si>
    <t>Channel 2C Warn</t>
  </si>
  <si>
    <t>P 2.12.2.10.8</t>
  </si>
  <si>
    <t>Channel 2C Fault</t>
  </si>
  <si>
    <t>P 2.12.3.1</t>
  </si>
  <si>
    <t>P 2.12.3.2</t>
  </si>
  <si>
    <t>P 2.12.3.3</t>
  </si>
  <si>
    <t>Stall RPM Limit</t>
  </si>
  <si>
    <t>P 2.12.3.4</t>
  </si>
  <si>
    <t>P 2.12.4.1</t>
  </si>
  <si>
    <t>Speed Error Mode</t>
  </si>
  <si>
    <t>P 2.12.4.2</t>
  </si>
  <si>
    <t>SpeedErrorLimit</t>
  </si>
  <si>
    <t>P 2.12.4.3</t>
  </si>
  <si>
    <t>SpeedFaultDelay</t>
  </si>
  <si>
    <t>P 2.12.4.4</t>
  </si>
  <si>
    <t>OverSpeed F Resp</t>
  </si>
  <si>
    <t>P 2.12.5.1</t>
  </si>
  <si>
    <t>P 2.12.5.2</t>
  </si>
  <si>
    <t>P 2.12.5.3</t>
  </si>
  <si>
    <t>P 2.12.5.4</t>
  </si>
  <si>
    <t>P 2.12.5.5</t>
  </si>
  <si>
    <t>P 2.12.5.6</t>
  </si>
  <si>
    <t>P 2.12.5.7</t>
  </si>
  <si>
    <t>MotorFanOffDelay</t>
  </si>
  <si>
    <t>P 2.12.5.8</t>
  </si>
  <si>
    <t>MotorNomTempRise</t>
  </si>
  <si>
    <t>P 2.12.6.1</t>
  </si>
  <si>
    <t>P 2.12.6.2</t>
  </si>
  <si>
    <t>4mA Fault Speed</t>
  </si>
  <si>
    <t>P 2.12.7.1</t>
  </si>
  <si>
    <t>P 2.12.7.2</t>
  </si>
  <si>
    <t>P 2.12.7.3</t>
  </si>
  <si>
    <t>P 2.12.7.4</t>
  </si>
  <si>
    <t>P 2.12.8.1</t>
  </si>
  <si>
    <t>P 2.12.8.2</t>
  </si>
  <si>
    <t>EartFaultCurLim</t>
  </si>
  <si>
    <t>P 2.12.9.1</t>
  </si>
  <si>
    <t>P 2.12.9.2</t>
  </si>
  <si>
    <t>CoolingFaultResp</t>
  </si>
  <si>
    <t>P 2.12.10.1</t>
  </si>
  <si>
    <t>P 2.12.10.2</t>
  </si>
  <si>
    <t>P 2.12.10.3</t>
  </si>
  <si>
    <t>FB WD Delay</t>
  </si>
  <si>
    <t>P 2.12.11.1</t>
  </si>
  <si>
    <t>P 2.12.11.2</t>
  </si>
  <si>
    <t>P 2.12.11.3</t>
  </si>
  <si>
    <t>FollowerFault</t>
  </si>
  <si>
    <t>P 2.12.11.4</t>
  </si>
  <si>
    <t>DS FollowerFault</t>
  </si>
  <si>
    <t>P 2.12.12.1</t>
  </si>
  <si>
    <t>P 2.12.12.2</t>
  </si>
  <si>
    <t>P 2.12.13.1</t>
  </si>
  <si>
    <t>P 2.12.13.2</t>
  </si>
  <si>
    <t>P 2.12.14.1</t>
  </si>
  <si>
    <t>Encoder Superv.</t>
  </si>
  <si>
    <t>P 2.12.14.2</t>
  </si>
  <si>
    <t>Iq Fault Limit</t>
  </si>
  <si>
    <t>P 2.12.14.3</t>
  </si>
  <si>
    <t>Fast Hz Limit</t>
  </si>
  <si>
    <t>P 2.12.15.1</t>
  </si>
  <si>
    <t>Monitored ID</t>
  </si>
  <si>
    <t>P 2.12.15.2</t>
  </si>
  <si>
    <t>Monitored Level</t>
  </si>
  <si>
    <t>0 / High Limit</t>
  </si>
  <si>
    <t>P 2.12.15.3</t>
  </si>
  <si>
    <t>Warning Level</t>
  </si>
  <si>
    <t>P 2.12.15.4</t>
  </si>
  <si>
    <t>Fault Level</t>
  </si>
  <si>
    <t>P 2.12.16</t>
  </si>
  <si>
    <t>Disab.Stop Lock</t>
  </si>
  <si>
    <t>P 2.12.17</t>
  </si>
  <si>
    <t>P 2.13.2</t>
  </si>
  <si>
    <t>P 2.13.3</t>
  </si>
  <si>
    <t>P 2.13.4</t>
  </si>
  <si>
    <t>P 2.13.5</t>
  </si>
  <si>
    <t>P 2.13.6</t>
  </si>
  <si>
    <t>P 2.13.7</t>
  </si>
  <si>
    <t>P 2.13.8</t>
  </si>
  <si>
    <t>P 2.13.9</t>
  </si>
  <si>
    <t>P 2.13.10</t>
  </si>
  <si>
    <t>P 2.13.11</t>
  </si>
  <si>
    <t>P 2.13.12</t>
  </si>
  <si>
    <t>P 2.13.13</t>
  </si>
  <si>
    <t>P 2.13.14</t>
  </si>
  <si>
    <t>P 2.13.15</t>
  </si>
  <si>
    <t>P 2.13.16</t>
  </si>
  <si>
    <t>P 2.13.17</t>
  </si>
  <si>
    <t>P 2.13.18</t>
  </si>
  <si>
    <t>P 2.13.19</t>
  </si>
  <si>
    <t>P 2.13.20</t>
  </si>
  <si>
    <t>P 2.13.21</t>
  </si>
  <si>
    <t>P 2.13.22</t>
  </si>
  <si>
    <t>P 2.13.23</t>
  </si>
  <si>
    <t>P 2.13.24</t>
  </si>
  <si>
    <t>P 2.13.25</t>
  </si>
  <si>
    <t>P 2.13.26</t>
  </si>
  <si>
    <t>P 2.13.27</t>
  </si>
  <si>
    <t>P 2.13.28</t>
  </si>
  <si>
    <t>P 2.13.29</t>
  </si>
  <si>
    <t>P 2.13.30</t>
  </si>
  <si>
    <t>P 2.13.31</t>
  </si>
  <si>
    <t>P 2.13.32</t>
  </si>
  <si>
    <t>P 2.13.33</t>
  </si>
  <si>
    <t>GSW ID</t>
  </si>
  <si>
    <t>P 2.13.34</t>
  </si>
  <si>
    <t>ControlSlotSel.</t>
  </si>
  <si>
    <t>0 / Not Sel</t>
  </si>
  <si>
    <t>P 2.13.35</t>
  </si>
  <si>
    <t>State Machine</t>
  </si>
  <si>
    <t>2 / ProfiDrive</t>
  </si>
  <si>
    <t>P 2.13.36</t>
  </si>
  <si>
    <t>FB Ref Filter TC</t>
  </si>
  <si>
    <t>P 2.13.37</t>
  </si>
  <si>
    <t>FB Monitoring</t>
  </si>
  <si>
    <t>P 2.13.38</t>
  </si>
  <si>
    <t>SW B11 ID.Bit</t>
  </si>
  <si>
    <t>P 2.13.39</t>
  </si>
  <si>
    <t>SW B12 ID.Bit</t>
  </si>
  <si>
    <t>P 2.13.40</t>
  </si>
  <si>
    <t>SW B13 ID.Bit</t>
  </si>
  <si>
    <t>P 2.13.41</t>
  </si>
  <si>
    <t>SW B14 ID.Bit</t>
  </si>
  <si>
    <t>P 2.14.1.1</t>
  </si>
  <si>
    <t>ContrInSignal ID</t>
  </si>
  <si>
    <t>P 2.14.1.2</t>
  </si>
  <si>
    <t>Contrl Off Limit</t>
  </si>
  <si>
    <t>P 2.14.1.3</t>
  </si>
  <si>
    <t>Contrl On Limit</t>
  </si>
  <si>
    <t>P 2.14.1.4</t>
  </si>
  <si>
    <t>Contrl Off Value</t>
  </si>
  <si>
    <t>P 2.14.1.5</t>
  </si>
  <si>
    <t>Contrl On Value</t>
  </si>
  <si>
    <t>P 2.14.1.6</t>
  </si>
  <si>
    <t>ControlOutSignID</t>
  </si>
  <si>
    <t>P 2.14.1.7</t>
  </si>
  <si>
    <t>Control Mode</t>
  </si>
  <si>
    <t>0 / SR ABS</t>
  </si>
  <si>
    <t>P 2.14.1.8</t>
  </si>
  <si>
    <t>Control Filt TC</t>
  </si>
  <si>
    <t>P 2.14.2.1</t>
  </si>
  <si>
    <t>ID Control DIN</t>
  </si>
  <si>
    <t>P 2.14.2.2</t>
  </si>
  <si>
    <t>Controlled ID</t>
  </si>
  <si>
    <t>P 2.14.2.3</t>
  </si>
  <si>
    <t>FALSE Value</t>
  </si>
  <si>
    <t>P 2.14.2.4</t>
  </si>
  <si>
    <t>TRUE Value</t>
  </si>
  <si>
    <t>P 2.14.3.1</t>
  </si>
  <si>
    <t>P 2.14.3.2</t>
  </si>
  <si>
    <t>P 2.14.3.3</t>
  </si>
  <si>
    <t>P 2.14.3.4</t>
  </si>
  <si>
    <t>P 2.14.4.1</t>
  </si>
  <si>
    <t>P 2.14.4.2</t>
  </si>
  <si>
    <t>P 2.14.4.3</t>
  </si>
  <si>
    <t>P 2.14.4.4</t>
  </si>
  <si>
    <t>P 2.14.5.1</t>
  </si>
  <si>
    <t>P 2.14.5.2</t>
  </si>
  <si>
    <t>Free DO1 Sel.</t>
  </si>
  <si>
    <t>P 2.15.1</t>
  </si>
  <si>
    <t>Brake Mech Delay</t>
  </si>
  <si>
    <t>P 2.15.2</t>
  </si>
  <si>
    <t>BrakeOFFRPMLimOL</t>
  </si>
  <si>
    <t>P 2.15.3</t>
  </si>
  <si>
    <t>BrakeOFFRPMLimCL</t>
  </si>
  <si>
    <t>P 2.15.4</t>
  </si>
  <si>
    <t>BrakeONRPMLim +</t>
  </si>
  <si>
    <t>P 2.15.5</t>
  </si>
  <si>
    <t>BrakeONRPMLim -</t>
  </si>
  <si>
    <t>P 2.15.6</t>
  </si>
  <si>
    <t>P 2.15.7</t>
  </si>
  <si>
    <t>TorqLimInc Hz</t>
  </si>
  <si>
    <t>P 2.15.8</t>
  </si>
  <si>
    <t>MaxTorqLim Hz</t>
  </si>
  <si>
    <t>P 2.15.9</t>
  </si>
  <si>
    <t>MaxTorqLim</t>
  </si>
  <si>
    <t>P 2.15.10.1</t>
  </si>
  <si>
    <t>P 2.15.10.2</t>
  </si>
  <si>
    <t>P 2.15.10.3</t>
  </si>
  <si>
    <t>P 2.15.10.4</t>
  </si>
  <si>
    <t>StartupTorq Time</t>
  </si>
  <si>
    <t>P 2.15.10.5</t>
  </si>
  <si>
    <t>StartupTorq Ref</t>
  </si>
  <si>
    <t>P 2.15.11.1</t>
  </si>
  <si>
    <t>StopTorqReleTime</t>
  </si>
  <si>
    <t>P 2.16.1</t>
  </si>
  <si>
    <t>P 2.16.2</t>
  </si>
  <si>
    <t>P 2.16.3</t>
  </si>
  <si>
    <t>2 / System Def.</t>
  </si>
  <si>
    <t>P 2.16.4</t>
  </si>
  <si>
    <t>P 2.16.5</t>
  </si>
  <si>
    <t>P 2.16.6</t>
  </si>
  <si>
    <t>P 2.16.7</t>
  </si>
  <si>
    <t>P 2.16.8</t>
  </si>
  <si>
    <t>P 2.16.9</t>
  </si>
  <si>
    <t>P 2.16.10</t>
  </si>
  <si>
    <t>P 2.16.11</t>
  </si>
  <si>
    <t>Fault Simulation</t>
  </si>
  <si>
    <t>P 2.17.1</t>
  </si>
  <si>
    <t>PID-Contr Gain</t>
  </si>
  <si>
    <t>P 2.17.2</t>
  </si>
  <si>
    <t>PID-Contr I Time</t>
  </si>
  <si>
    <t>P 2.17.3</t>
  </si>
  <si>
    <t>PID Reference</t>
  </si>
  <si>
    <t>P 2.17.4</t>
  </si>
  <si>
    <t>PID Ref ID</t>
  </si>
  <si>
    <t>P 2.17.5</t>
  </si>
  <si>
    <t>PID Actual ID</t>
  </si>
  <si>
    <t>P 2.17.6</t>
  </si>
  <si>
    <t>PID Out ID</t>
  </si>
  <si>
    <t>P 2.17.7</t>
  </si>
  <si>
    <t>PID Scale</t>
  </si>
  <si>
    <t>P 2.17.8</t>
  </si>
  <si>
    <t>PID Min Limit</t>
  </si>
  <si>
    <t>P 2.17.9</t>
  </si>
  <si>
    <t>PID Max Limit</t>
  </si>
  <si>
    <t>P 2.17.10</t>
  </si>
  <si>
    <t>PID Out Scale</t>
  </si>
  <si>
    <t>P 2.17.11</t>
  </si>
  <si>
    <t>PID Stop Value</t>
  </si>
  <si>
    <t>P 2.18.1</t>
  </si>
  <si>
    <t>SQS Reaction</t>
  </si>
  <si>
    <t>P 2.18.2</t>
  </si>
  <si>
    <t>SS1 Reaction</t>
  </si>
  <si>
    <t>P 2.18.3</t>
  </si>
  <si>
    <t>SS2 Reaction</t>
  </si>
  <si>
    <t>P 2.18.4</t>
  </si>
  <si>
    <t>SDI Reaction</t>
  </si>
  <si>
    <t>P 2.18.5</t>
  </si>
  <si>
    <t>SLS Reaction</t>
  </si>
  <si>
    <t>P 2.18.6</t>
  </si>
  <si>
    <t>SSR Reaction</t>
  </si>
  <si>
    <t>P 2.18.7</t>
  </si>
  <si>
    <t>SafetyOptions</t>
  </si>
  <si>
    <t>P 2.19.1</t>
  </si>
  <si>
    <t>P 2.19.2.1</t>
  </si>
  <si>
    <t>P 2.19.2.2</t>
  </si>
  <si>
    <t>P 2.19.2.3</t>
  </si>
  <si>
    <t>P 2.19.2.4</t>
  </si>
  <si>
    <t>P 2.19.2.5</t>
  </si>
  <si>
    <t>P 2.19.2.6</t>
  </si>
  <si>
    <t>P 2.19.2.7</t>
  </si>
  <si>
    <t>P 2.19.2.8</t>
  </si>
  <si>
    <t>P 2.19.2.9</t>
  </si>
  <si>
    <t>P 2.19.3.1</t>
  </si>
  <si>
    <t>P 2.19.3.2</t>
  </si>
  <si>
    <t>P 2.19.3.3.1</t>
  </si>
  <si>
    <t>P 2.19.3.3.2</t>
  </si>
  <si>
    <t>P 2.19.3.3.3</t>
  </si>
  <si>
    <t>P 2.19.3.3.4</t>
  </si>
  <si>
    <t>P 2.19.3.3.5</t>
  </si>
  <si>
    <t>P 2.19.3.4.1</t>
  </si>
  <si>
    <t>P 2.19.3.4.2</t>
  </si>
  <si>
    <t>P 2.19.3.4.3</t>
  </si>
  <si>
    <t>P 2.19.3.4.4</t>
  </si>
  <si>
    <t>P 2.19.3.4.5</t>
  </si>
  <si>
    <t>P 2.19.3.4.6</t>
  </si>
  <si>
    <t>P 2.19.3.4.7</t>
  </si>
  <si>
    <t>P 2.19.3.4.8</t>
  </si>
  <si>
    <t>P 2.19.3.4.9</t>
  </si>
  <si>
    <t>P 2.19.3.5.1</t>
  </si>
  <si>
    <t>P 2.19.3.5.2</t>
  </si>
  <si>
    <t>P 2.19.3.5.3</t>
  </si>
  <si>
    <t>P 2.19.3.5.4</t>
  </si>
  <si>
    <t>P 2.19.3.6.1</t>
  </si>
  <si>
    <t>P 2.19.3.6.2</t>
  </si>
  <si>
    <t>P 2.19.3.6.3</t>
  </si>
  <si>
    <t>P 2.19.3.6.4</t>
  </si>
  <si>
    <t>P 2.19.3.6.5</t>
  </si>
  <si>
    <t>P 2.19.3.7.1</t>
  </si>
  <si>
    <t>P 2.19.3.7.2</t>
  </si>
  <si>
    <t>P 2.19.3.7.3</t>
  </si>
  <si>
    <t>P 2.19.3.7.4</t>
  </si>
  <si>
    <t>P 2.19.3.7.5</t>
  </si>
  <si>
    <t>P 2.19.3.7.6</t>
  </si>
  <si>
    <t>P 2.19.3.7.7</t>
  </si>
  <si>
    <t>P 2.19.3.7.8</t>
  </si>
  <si>
    <t>P 2.19.3.7.9</t>
  </si>
  <si>
    <t>P 2.19.3.8.1</t>
  </si>
  <si>
    <t>P 2.19.3.8.2</t>
  </si>
  <si>
    <t>P 2.19.3.8.3</t>
  </si>
  <si>
    <t>P 2.19.3.8.4</t>
  </si>
  <si>
    <t>P 2.19.4.1</t>
  </si>
  <si>
    <t>P 2.19.4.2.1</t>
  </si>
  <si>
    <t>P 2.19.4.2.2</t>
  </si>
  <si>
    <t>P 2.19.4.2.3</t>
  </si>
  <si>
    <t>P 2.19.4.2.4</t>
  </si>
  <si>
    <t>P 2.19.4.2.5</t>
  </si>
  <si>
    <t>P 2.19.4.3.1</t>
  </si>
  <si>
    <t>P 2.19.4.3.2</t>
  </si>
  <si>
    <t>P 2.19.4.3.3</t>
  </si>
  <si>
    <t>P 2.19.4.3.4</t>
  </si>
  <si>
    <t>P 2.19.4.3.5</t>
  </si>
  <si>
    <t>P 2.19.4.3.6</t>
  </si>
  <si>
    <t>P 2.19.4.3.7</t>
  </si>
  <si>
    <t>P 2.19.4.3.8</t>
  </si>
  <si>
    <t>P 2.19.4.3.9</t>
  </si>
  <si>
    <t>P 2.19.4.4.1</t>
  </si>
  <si>
    <t>P 2.19.4.4.2</t>
  </si>
  <si>
    <t>P 2.19.4.4.3</t>
  </si>
  <si>
    <t>P 2.19.4.4.4</t>
  </si>
  <si>
    <t>P 2.19.5.1.1</t>
  </si>
  <si>
    <t>P 2.19.5.1.2</t>
  </si>
  <si>
    <t>P 2.19.5.1.3</t>
  </si>
  <si>
    <t>P 2.19.5.1.4</t>
  </si>
  <si>
    <t>P 2.19.5.1.5</t>
  </si>
  <si>
    <t>P 2.19.5.2.1</t>
  </si>
  <si>
    <t>P 2.19.5.2.2</t>
  </si>
  <si>
    <t>P 2.19.5.2.3</t>
  </si>
  <si>
    <t>P 2.19.5.2.4</t>
  </si>
  <si>
    <t>P 2.19.5.2.5</t>
  </si>
  <si>
    <t>P 2.19.5.2.6</t>
  </si>
  <si>
    <t>P 2.19.5.2.7</t>
  </si>
  <si>
    <t>P 2.19.5.2.8</t>
  </si>
  <si>
    <t>P 2.19.5.2.9</t>
  </si>
  <si>
    <t>P 2.19.5.2.10</t>
  </si>
  <si>
    <t>P 2.19.5.2.11</t>
  </si>
  <si>
    <t>P 2.19.5.2.12</t>
  </si>
  <si>
    <t>P 2.19.5.3.1</t>
  </si>
  <si>
    <t>P 2.19.5.3.2</t>
  </si>
  <si>
    <t>P 2.19.5.3.3</t>
  </si>
  <si>
    <t>P 2.19.5.3.4</t>
  </si>
  <si>
    <t>P 2.19.6.1.1</t>
  </si>
  <si>
    <t>P 2.19.6.1.2</t>
  </si>
  <si>
    <t>P 2.19.6.1.3</t>
  </si>
  <si>
    <t>P 2.19.6.1.4</t>
  </si>
  <si>
    <t>P 2.19.6.1.5</t>
  </si>
  <si>
    <t>P 2.19.6.2.1</t>
  </si>
  <si>
    <t>P 2.19.6.2.2</t>
  </si>
  <si>
    <t>P 2.19.6.2.3</t>
  </si>
  <si>
    <t>P 2.19.6.2.4</t>
  </si>
  <si>
    <t>P 2.19.6.2.5</t>
  </si>
  <si>
    <t>P 2.19.6.2.6</t>
  </si>
  <si>
    <t>P 2.19.6.2.7</t>
  </si>
  <si>
    <t>P 2.19.6.2.8</t>
  </si>
  <si>
    <t>P 2.19.6.2.9</t>
  </si>
  <si>
    <t>P 2.19.6.2.10</t>
  </si>
  <si>
    <t>P 2.19.6.2.11</t>
  </si>
  <si>
    <t>P 2.19.6.2.12</t>
  </si>
  <si>
    <t>P 2.19.6.2.13</t>
  </si>
  <si>
    <t>P 2.19.6.2.14</t>
  </si>
  <si>
    <t>P 2.19.6.2.15</t>
  </si>
  <si>
    <t>P 2.19.6.2.16</t>
  </si>
  <si>
    <t>P 2.19.6.2.17</t>
  </si>
  <si>
    <t>P 2.19.6.2.18</t>
  </si>
  <si>
    <t>P 2.19.6.2.19</t>
  </si>
  <si>
    <t>P 2.19.6.2.20</t>
  </si>
  <si>
    <t>P 2.19.6.3.1</t>
  </si>
  <si>
    <t>P 2.19.6.3.2</t>
  </si>
  <si>
    <t>P 2.19.6.3.3</t>
  </si>
  <si>
    <t>P 2.19.6.3.4</t>
  </si>
  <si>
    <t>P 2.19.6.3.5</t>
  </si>
  <si>
    <t>P 2.19.6.3.6</t>
  </si>
  <si>
    <t>P 2.19.6.3.7</t>
  </si>
  <si>
    <t>P 2.19.6.3.8</t>
  </si>
  <si>
    <t>P 2.19.6.3.9</t>
  </si>
  <si>
    <t>P 2.19.6.3.10</t>
  </si>
  <si>
    <t>P 2.19.6.3.11</t>
  </si>
  <si>
    <t>P 2.19.6.3.12</t>
  </si>
  <si>
    <t>P 2.19.6.3.13</t>
  </si>
  <si>
    <t>P 2.19.6.3.14</t>
  </si>
  <si>
    <t>P 2.19.6.3.15</t>
  </si>
  <si>
    <t>P 2.19.6.3.16</t>
  </si>
  <si>
    <t>P 2.19.6.3.17</t>
  </si>
  <si>
    <t>P 2.19.6.3.18</t>
  </si>
  <si>
    <t>P 2.19.6.3.19</t>
  </si>
  <si>
    <t>P 2.19.6.3.20</t>
  </si>
  <si>
    <t>P 2.19.6.4.1</t>
  </si>
  <si>
    <t>P 2.19.6.4.2</t>
  </si>
  <si>
    <t>P 2.19.6.4.3</t>
  </si>
  <si>
    <t>P 2.19.6.4.4</t>
  </si>
  <si>
    <t>P 2.19.6.4.5</t>
  </si>
  <si>
    <t>P 2.19.6.4.6</t>
  </si>
  <si>
    <t>P 2.19.6.4.7</t>
  </si>
  <si>
    <t>P 2.19.6.4.8</t>
  </si>
  <si>
    <t>P 2.19.6.4.9</t>
  </si>
  <si>
    <t>P 2.19.6.4.10</t>
  </si>
  <si>
    <t>P 2.19.6.4.11</t>
  </si>
  <si>
    <t>P 2.19.6.4.12</t>
  </si>
  <si>
    <t>P 2.19.6.4.13</t>
  </si>
  <si>
    <t>P 2.19.6.4.14</t>
  </si>
  <si>
    <t>P 2.19.6.4.15</t>
  </si>
  <si>
    <t>P 2.19.6.4.16</t>
  </si>
  <si>
    <t>P 2.19.6.4.17</t>
  </si>
  <si>
    <t>P 2.19.6.4.18</t>
  </si>
  <si>
    <t>P 2.19.6.4.19</t>
  </si>
  <si>
    <t>P 2.19.6.4.20</t>
  </si>
  <si>
    <t>P 2.19.6.5.1</t>
  </si>
  <si>
    <t>P 2.19.6.5.2</t>
  </si>
  <si>
    <t>P 2.19.6.5.3</t>
  </si>
  <si>
    <t>P 2.19.6.5.4</t>
  </si>
  <si>
    <t>P 2.19.6.5.5</t>
  </si>
  <si>
    <t>P 2.19.6.5.6</t>
  </si>
  <si>
    <t>P 2.19.6.5.7</t>
  </si>
  <si>
    <t>P 2.19.6.5.8</t>
  </si>
  <si>
    <t>P 2.19.6.5.9</t>
  </si>
  <si>
    <t>P 2.19.6.5.10</t>
  </si>
  <si>
    <t>P 2.19.6.5.11</t>
  </si>
  <si>
    <t>P 2.19.6.5.12</t>
  </si>
  <si>
    <t>P 2.19.6.5.13</t>
  </si>
  <si>
    <t>P 2.19.6.5.14</t>
  </si>
  <si>
    <t>P 2.19.6.5.15</t>
  </si>
  <si>
    <t>P 2.19.6.5.16</t>
  </si>
  <si>
    <t>P 2.19.6.5.17</t>
  </si>
  <si>
    <t>P 2.19.6.5.18</t>
  </si>
  <si>
    <t>P 2.19.6.5.19</t>
  </si>
  <si>
    <t>P 2.19.6.5.20</t>
  </si>
  <si>
    <t>1 / Modbus</t>
  </si>
  <si>
    <t>※ SIA II Parameter(시운전 설정)</t>
    <phoneticPr fontId="6" type="noConversion"/>
  </si>
  <si>
    <t>30</t>
  </si>
  <si>
    <t>32</t>
  </si>
  <si>
    <t>20</t>
  </si>
  <si>
    <t>10</t>
  </si>
  <si>
    <t>31</t>
  </si>
  <si>
    <t>3</t>
  </si>
  <si>
    <t>4</t>
  </si>
  <si>
    <t>5</t>
  </si>
  <si>
    <t>6</t>
  </si>
  <si>
    <t>7</t>
  </si>
  <si>
    <t>15</t>
  </si>
  <si>
    <t>13</t>
  </si>
  <si>
    <t>12</t>
  </si>
  <si>
    <t>14</t>
  </si>
  <si>
    <t>16</t>
  </si>
  <si>
    <t>17</t>
  </si>
  <si>
    <t>18</t>
  </si>
  <si>
    <t>19</t>
  </si>
  <si>
    <t>21</t>
  </si>
  <si>
    <t>22</t>
  </si>
  <si>
    <t>23</t>
  </si>
  <si>
    <t>33</t>
  </si>
  <si>
    <t>34</t>
  </si>
  <si>
    <t>8</t>
  </si>
  <si>
    <t>9</t>
  </si>
  <si>
    <t>11</t>
  </si>
  <si>
    <t>35</t>
  </si>
  <si>
    <t>[Vac]</t>
    <phoneticPr fontId="6" type="noConversion"/>
  </si>
  <si>
    <t>Main
입력
전압</t>
    <phoneticPr fontId="6" type="noConversion"/>
  </si>
  <si>
    <t>NXP 0004 5</t>
  </si>
  <si>
    <t>Varies</t>
    <phoneticPr fontId="6" type="noConversion"/>
  </si>
  <si>
    <t>IH</t>
    <phoneticPr fontId="6" type="noConversion"/>
  </si>
  <si>
    <t>Main 입력 전원 전압</t>
    <phoneticPr fontId="6" type="noConversion"/>
  </si>
  <si>
    <t>5 / Enc.ABS.Lock</t>
    <phoneticPr fontId="6" type="noConversion"/>
  </si>
  <si>
    <t>6 / U/f + Magn</t>
    <phoneticPr fontId="6" type="noConversion"/>
  </si>
  <si>
    <t>7 / DTC Ident</t>
    <phoneticPr fontId="6" type="noConversion"/>
  </si>
  <si>
    <t>10 / ID Run Faild</t>
    <phoneticPr fontId="6" type="noConversion"/>
  </si>
  <si>
    <t>Motor Auto Tuning Mode</t>
    <phoneticPr fontId="6" type="noConversion"/>
  </si>
  <si>
    <t>REF Handling</t>
    <phoneticPr fontId="6" type="noConversion"/>
  </si>
  <si>
    <t>Process
Speed</t>
    <phoneticPr fontId="6" type="noConversion"/>
  </si>
  <si>
    <t>FB Ref
Scale</t>
    <phoneticPr fontId="6" type="noConversion"/>
  </si>
  <si>
    <t>Process Speed</t>
    <phoneticPr fontId="6" type="noConversion"/>
  </si>
  <si>
    <t>Process Speed에 해당하는
FB Ref Scale 값</t>
    <phoneticPr fontId="6" type="noConversion"/>
  </si>
  <si>
    <t>Torque 값 정확도 선택</t>
    <phoneticPr fontId="6" type="noConversion"/>
  </si>
  <si>
    <t>26. Torque Scale</t>
    <phoneticPr fontId="6" type="noConversion"/>
  </si>
  <si>
    <t>0 / 100,0 %</t>
    <phoneticPr fontId="6" type="noConversion"/>
  </si>
  <si>
    <t>1 / 100,00 %</t>
    <phoneticPr fontId="6" type="noConversion"/>
  </si>
  <si>
    <t>I/O Control Ref' 선택</t>
    <phoneticPr fontId="6" type="noConversion"/>
  </si>
  <si>
    <t>Keypad Ctrl Ref' 선택</t>
    <phoneticPr fontId="6" type="noConversion"/>
  </si>
  <si>
    <t>FB Control Ref' 선택</t>
    <phoneticPr fontId="6" type="noConversion"/>
  </si>
  <si>
    <t>Reference 2 선택
(by DigIN I/O Ref. 1/2)</t>
    <phoneticPr fontId="6" type="noConversion"/>
  </si>
  <si>
    <t>Min
Speed</t>
    <phoneticPr fontId="6" type="noConversion"/>
  </si>
  <si>
    <t>Speed Ref 입력 값의
Min Speed 설정</t>
    <phoneticPr fontId="6" type="noConversion"/>
  </si>
  <si>
    <t>Master/Follower 기능 사용시</t>
    <phoneticPr fontId="6" type="noConversion"/>
  </si>
  <si>
    <t>DigIN</t>
    <phoneticPr fontId="6" type="noConversion"/>
  </si>
  <si>
    <t>Reference 2 Sel</t>
    <phoneticPr fontId="6" type="noConversion"/>
  </si>
  <si>
    <t>Inching Ref'</t>
    <phoneticPr fontId="6" type="noConversion"/>
  </si>
  <si>
    <t>[rpm]</t>
    <phoneticPr fontId="6" type="noConversion"/>
  </si>
  <si>
    <t>Preset Speed [Hz]</t>
    <phoneticPr fontId="6" type="noConversion"/>
  </si>
  <si>
    <t>Constant Reference</t>
    <phoneticPr fontId="6" type="noConversion"/>
  </si>
  <si>
    <t>9 / Master Torque</t>
    <phoneticPr fontId="6" type="noConversion"/>
  </si>
  <si>
    <t>10 / Master SPC</t>
    <phoneticPr fontId="6" type="noConversion"/>
  </si>
  <si>
    <t>Preset Speed Ref'</t>
    <phoneticPr fontId="6" type="noConversion"/>
  </si>
  <si>
    <t>Torque Ref' Source Sel.</t>
    <phoneticPr fontId="6" type="noConversion"/>
  </si>
  <si>
    <t>Window Size 설정
(TC-&gt;SPC)</t>
    <phoneticPr fontId="6" type="noConversion"/>
  </si>
  <si>
    <t>SPC Off Limit
(SPC-&gt;TC)</t>
    <phoneticPr fontId="6" type="noConversion"/>
  </si>
  <si>
    <t>Torq Ref'(0~100%)
Ramp time</t>
    <phoneticPr fontId="6" type="noConversion"/>
  </si>
  <si>
    <t>Prohibit Range 설정</t>
    <phoneticPr fontId="6" type="noConversion"/>
  </si>
  <si>
    <t>Prohibit Ramp time
(Acc/Dec time x value)</t>
    <phoneticPr fontId="6" type="noConversion"/>
  </si>
  <si>
    <t>CL에서 SPC tuning시
Speed Step으로 사용</t>
    <phoneticPr fontId="6" type="noConversion"/>
  </si>
  <si>
    <t>Motor Poteniometer Ref</t>
    <phoneticPr fontId="6" type="noConversion"/>
  </si>
  <si>
    <t>Adjust Speed Ref</t>
    <phoneticPr fontId="6" type="noConversion"/>
  </si>
  <si>
    <t>Master/Follower 사용시
Follower Ref Source</t>
    <phoneticPr fontId="6" type="noConversion"/>
  </si>
  <si>
    <r>
      <t>가감속시간</t>
    </r>
    <r>
      <rPr>
        <b/>
        <sz val="11"/>
        <color theme="1"/>
        <rFont val="맑은 고딕"/>
        <family val="2"/>
        <scheme val="minor"/>
      </rPr>
      <t>[s]</t>
    </r>
    <r>
      <rPr>
        <b/>
        <sz val="11"/>
        <color theme="1"/>
        <rFont val="맑은 고딕"/>
        <family val="2"/>
        <charset val="129"/>
        <scheme val="minor"/>
      </rPr>
      <t xml:space="preserve">
</t>
    </r>
    <r>
      <rPr>
        <b/>
        <sz val="9"/>
        <color theme="1"/>
        <rFont val="맑은 고딕"/>
        <family val="2"/>
        <scheme val="minor"/>
      </rPr>
      <t>(0~Provess SPD)</t>
    </r>
    <phoneticPr fontId="6" type="noConversion"/>
  </si>
  <si>
    <t>Start/Stop Function</t>
    <phoneticPr fontId="6" type="noConversion"/>
  </si>
  <si>
    <t>Acc/Dec Time 1</t>
    <phoneticPr fontId="6" type="noConversion"/>
  </si>
  <si>
    <t>Acc/Dec time 1
S-Ramp Shape ratio</t>
    <phoneticPr fontId="6" type="noConversion"/>
  </si>
  <si>
    <t>Acc/Dec Time 2</t>
    <phoneticPr fontId="6" type="noConversion"/>
  </si>
  <si>
    <t>Acc/Dec time 2
S-Ramp Shape ratio</t>
    <phoneticPr fontId="6" type="noConversion"/>
  </si>
  <si>
    <t>[%]</t>
    <phoneticPr fontId="6" type="noConversion"/>
  </si>
  <si>
    <t>Inching 기능 사용 Ref'</t>
    <phoneticPr fontId="6" type="noConversion"/>
  </si>
  <si>
    <t>Jogging 기능 사용 Ref'</t>
    <phoneticPr fontId="6" type="noConversion"/>
  </si>
  <si>
    <t>Jogging 기능 사용 Ramp</t>
    <phoneticPr fontId="6" type="noConversion"/>
  </si>
  <si>
    <t>Jogging 기능 Stop Func.</t>
    <phoneticPr fontId="6" type="noConversion"/>
  </si>
  <si>
    <t>비활성 방향으로 회전시
감속 time</t>
    <phoneticPr fontId="6" type="noConversion"/>
  </si>
  <si>
    <t>27. Quick Stop Mode</t>
    <phoneticPr fontId="6" type="noConversion"/>
  </si>
  <si>
    <t>0 / Coasting</t>
    <phoneticPr fontId="6" type="noConversion"/>
  </si>
  <si>
    <t>1 / Ramping</t>
    <phoneticPr fontId="6" type="noConversion"/>
  </si>
  <si>
    <t>2 / Fast Stop</t>
    <phoneticPr fontId="6" type="noConversion"/>
  </si>
  <si>
    <t>3 / Quic P&amp;T Lim</t>
  </si>
  <si>
    <t>4 / Q P&amp;T&amp;SPC</t>
  </si>
  <si>
    <t>5 / Ramp w P T S</t>
  </si>
  <si>
    <t>Quick
Stop
Function</t>
    <phoneticPr fontId="6" type="noConversion"/>
  </si>
  <si>
    <t>Time</t>
    <phoneticPr fontId="6" type="noConversion"/>
  </si>
  <si>
    <t>[s]</t>
    <phoneticPr fontId="6" type="noConversion"/>
  </si>
  <si>
    <t>S-Ramp Skip</t>
    <phoneticPr fontId="6" type="noConversion"/>
  </si>
  <si>
    <t>Speed Ref 보정 time
(Ref' Update time 입력)</t>
    <phoneticPr fontId="6" type="noConversion"/>
  </si>
  <si>
    <t>S-Ramp
Shape</t>
    <phoneticPr fontId="6" type="noConversion"/>
  </si>
  <si>
    <t>Skip
S2</t>
    <phoneticPr fontId="6" type="noConversion"/>
  </si>
  <si>
    <t>Quick Stop Function</t>
    <phoneticPr fontId="6" type="noConversion"/>
  </si>
  <si>
    <t>Stop
Function
(정지방법)</t>
    <phoneticPr fontId="6" type="noConversion"/>
  </si>
  <si>
    <t>Start
Function
(기동방법)</t>
    <phoneticPr fontId="6" type="noConversion"/>
  </si>
  <si>
    <t>Ramp Control</t>
    <phoneticPr fontId="6" type="noConversion"/>
  </si>
  <si>
    <t>Start/Stop Logic Func.</t>
    <phoneticPr fontId="6" type="noConversion"/>
  </si>
  <si>
    <t>Start/Stop Logic Func.
Digital Input</t>
    <phoneticPr fontId="6" type="noConversion"/>
  </si>
  <si>
    <t>Run Enable</t>
    <phoneticPr fontId="6" type="noConversion"/>
  </si>
  <si>
    <t>Fault Reset</t>
    <phoneticPr fontId="6" type="noConversion"/>
  </si>
  <si>
    <t>Param Set1/Set2 Select</t>
    <phoneticPr fontId="6" type="noConversion"/>
  </si>
  <si>
    <t>Main Switch Ack</t>
    <phoneticPr fontId="6" type="noConversion"/>
  </si>
  <si>
    <t>Quick-STOP (NC)</t>
    <phoneticPr fontId="6" type="noConversion"/>
  </si>
  <si>
    <t>Encoder Pulse Counting
Reset DigIN</t>
    <phoneticPr fontId="6" type="noConversion"/>
  </si>
  <si>
    <t>Cooling Unit Monitor.</t>
    <phoneticPr fontId="6" type="noConversion"/>
  </si>
  <si>
    <t>REV Command</t>
    <phoneticPr fontId="6" type="noConversion"/>
  </si>
  <si>
    <t>Ext. Fault Digital Input</t>
    <phoneticPr fontId="6" type="noConversion"/>
  </si>
  <si>
    <t>Acc/Dec Time Sel</t>
    <phoneticPr fontId="6" type="noConversion"/>
  </si>
  <si>
    <t>Stop State DC Brake Cmd</t>
    <phoneticPr fontId="6" type="noConversion"/>
  </si>
  <si>
    <t>Inching Ref' 사용 Enable</t>
    <phoneticPr fontId="6" type="noConversion"/>
  </si>
  <si>
    <t>I/O Ref. 2 Select</t>
    <phoneticPr fontId="6" type="noConversion"/>
  </si>
  <si>
    <t>Control Place 전환</t>
    <phoneticPr fontId="6" type="noConversion"/>
  </si>
  <si>
    <t>Jogging Function</t>
    <phoneticPr fontId="6" type="noConversion"/>
  </si>
  <si>
    <t>Motor FAN Ack.</t>
    <phoneticPr fontId="6" type="noConversion"/>
  </si>
  <si>
    <t>Preset Speed Ref'용 Bit</t>
    <phoneticPr fontId="6" type="noConversion"/>
  </si>
  <si>
    <t>Max Speed Limit 2 Sel.</t>
    <phoneticPr fontId="6" type="noConversion"/>
  </si>
  <si>
    <t>PID Control Enable</t>
    <phoneticPr fontId="6" type="noConversion"/>
  </si>
  <si>
    <t>Digital Input</t>
    <phoneticPr fontId="6" type="noConversion"/>
  </si>
  <si>
    <t>Ext. Fault 1</t>
    <phoneticPr fontId="6" type="noConversion"/>
  </si>
  <si>
    <t>Ext. Fault 2</t>
    <phoneticPr fontId="6" type="noConversion"/>
  </si>
  <si>
    <t xml:space="preserve">Disable Direction(NC) </t>
    <phoneticPr fontId="6" type="noConversion"/>
  </si>
  <si>
    <t>AI1 Signal Source</t>
    <phoneticPr fontId="6" type="noConversion"/>
  </si>
  <si>
    <t>AI1 Filter time</t>
    <phoneticPr fontId="6" type="noConversion"/>
  </si>
  <si>
    <t>AI2 Signal Source</t>
    <phoneticPr fontId="6" type="noConversion"/>
  </si>
  <si>
    <t>AI2 Filter time</t>
    <phoneticPr fontId="6" type="noConversion"/>
  </si>
  <si>
    <t>AI3 Signal Source</t>
    <phoneticPr fontId="6" type="noConversion"/>
  </si>
  <si>
    <t>AI3 Filter time</t>
    <phoneticPr fontId="6" type="noConversion"/>
  </si>
  <si>
    <t>AI4 Signal Source</t>
    <phoneticPr fontId="6" type="noConversion"/>
  </si>
  <si>
    <t>AI4 Filter time</t>
    <phoneticPr fontId="6" type="noConversion"/>
  </si>
  <si>
    <r>
      <rPr>
        <sz val="11"/>
        <color theme="1"/>
        <rFont val="맑은 고딕"/>
        <family val="2"/>
        <scheme val="minor"/>
      </rPr>
      <t>Inversion DigIN</t>
    </r>
    <r>
      <rPr>
        <sz val="10"/>
        <color theme="1"/>
        <rFont val="맑은 고딕"/>
        <family val="2"/>
        <charset val="129"/>
        <scheme val="minor"/>
      </rPr>
      <t xml:space="preserve">
b0:Ext. Fault1 b1:Ext. Fault2
b2:</t>
    </r>
    <r>
      <rPr>
        <sz val="9"/>
        <color theme="1"/>
        <rFont val="맑은 고딕"/>
        <family val="2"/>
        <scheme val="minor"/>
      </rPr>
      <t>Run Enable</t>
    </r>
    <r>
      <rPr>
        <sz val="10"/>
        <color theme="1"/>
        <rFont val="맑은 고딕"/>
        <family val="2"/>
        <charset val="129"/>
        <scheme val="minor"/>
      </rPr>
      <t>, b3: Brake Ack</t>
    </r>
    <phoneticPr fontId="6" type="noConversion"/>
  </si>
  <si>
    <t>Run(Drive Run) 출력</t>
    <phoneticPr fontId="6" type="noConversion"/>
  </si>
  <si>
    <t>Fault 출력</t>
    <phoneticPr fontId="6" type="noConversion"/>
  </si>
  <si>
    <t>Mech. Brake Open 출력</t>
    <phoneticPr fontId="6" type="noConversion"/>
  </si>
  <si>
    <t>Motor FAN ON 신호 출력</t>
    <phoneticPr fontId="6" type="noConversion"/>
  </si>
  <si>
    <t>Mech. Brake Close 출력</t>
    <phoneticPr fontId="6" type="noConversion"/>
  </si>
  <si>
    <t>11 / Fout,min-max</t>
    <phoneticPr fontId="6" type="noConversion"/>
  </si>
  <si>
    <t>16 / (-2nN)-(2nN)</t>
    <phoneticPr fontId="6" type="noConversion"/>
  </si>
  <si>
    <t>17 / Enc 1 Speed</t>
    <phoneticPr fontId="6" type="noConversion"/>
  </si>
  <si>
    <t>18 / Unit Temp</t>
    <phoneticPr fontId="6" type="noConversion"/>
  </si>
  <si>
    <t>19 / ID Value Out</t>
    <phoneticPr fontId="6" type="noConversion"/>
  </si>
  <si>
    <t>Scale=1 / Max.Value(%)</t>
  </si>
  <si>
    <t>Scale=1 / Max.Value(%)</t>
    <phoneticPr fontId="6" type="noConversion"/>
  </si>
  <si>
    <t>AO1 Signal Source</t>
    <phoneticPr fontId="6" type="noConversion"/>
  </si>
  <si>
    <t>AO2 Signal Source</t>
    <phoneticPr fontId="6" type="noConversion"/>
  </si>
  <si>
    <t>AO3 Signal Source</t>
    <phoneticPr fontId="6" type="noConversion"/>
  </si>
  <si>
    <t>AO4 Signal Source</t>
    <phoneticPr fontId="6" type="noConversion"/>
  </si>
  <si>
    <t>1. Analog Output Content</t>
    <phoneticPr fontId="6" type="noConversion"/>
  </si>
  <si>
    <t>Motor Type Sel.</t>
    <phoneticPr fontId="6" type="noConversion"/>
  </si>
  <si>
    <t>28. DO Content</t>
    <phoneticPr fontId="6" type="noConversion"/>
  </si>
  <si>
    <t>0 / Not Used</t>
    <phoneticPr fontId="6" type="noConversion"/>
  </si>
  <si>
    <t>1 / Ready</t>
    <phoneticPr fontId="6" type="noConversion"/>
  </si>
  <si>
    <t>2 / Run</t>
    <phoneticPr fontId="6" type="noConversion"/>
  </si>
  <si>
    <t>3 / Fault</t>
    <phoneticPr fontId="6" type="noConversion"/>
  </si>
  <si>
    <t>4 / FaultInvert</t>
    <phoneticPr fontId="6" type="noConversion"/>
  </si>
  <si>
    <t>5 / OverheatWarn</t>
    <phoneticPr fontId="6" type="noConversion"/>
  </si>
  <si>
    <t>6 / ExtFaul/Warn</t>
    <phoneticPr fontId="6" type="noConversion"/>
  </si>
  <si>
    <t>7 / RefFaul/Warn</t>
    <phoneticPr fontId="6" type="noConversion"/>
  </si>
  <si>
    <t>8 / Warning</t>
    <phoneticPr fontId="6" type="noConversion"/>
  </si>
  <si>
    <t>9 / Reverse</t>
    <phoneticPr fontId="6" type="noConversion"/>
  </si>
  <si>
    <t>10 / JogSpeedSel</t>
    <phoneticPr fontId="6" type="noConversion"/>
  </si>
  <si>
    <t>11 / At Speed</t>
    <phoneticPr fontId="6" type="noConversion"/>
  </si>
  <si>
    <t>12 / MotorRegAct</t>
    <phoneticPr fontId="6" type="noConversion"/>
  </si>
  <si>
    <t>13 / FreqLim1Sup</t>
    <phoneticPr fontId="6" type="noConversion"/>
  </si>
  <si>
    <t>14 / FreqLim2Sup</t>
    <phoneticPr fontId="6" type="noConversion"/>
  </si>
  <si>
    <t>15 / TorqLimSprv</t>
    <phoneticPr fontId="6" type="noConversion"/>
  </si>
  <si>
    <t>16 / RefLimSprv</t>
    <phoneticPr fontId="6" type="noConversion"/>
  </si>
  <si>
    <t>17 / ExtBrakeCont</t>
    <phoneticPr fontId="6" type="noConversion"/>
  </si>
  <si>
    <t>18 / I/O ContAct</t>
    <phoneticPr fontId="6" type="noConversion"/>
  </si>
  <si>
    <t>19 / TempLimSprv</t>
    <phoneticPr fontId="6" type="noConversion"/>
  </si>
  <si>
    <t>20 / WrongDirecti</t>
    <phoneticPr fontId="6" type="noConversion"/>
  </si>
  <si>
    <t>21 / ExtBrakeInv</t>
    <phoneticPr fontId="6" type="noConversion"/>
  </si>
  <si>
    <t>22 / ThermFlt/Wrn</t>
    <phoneticPr fontId="6" type="noConversion"/>
  </si>
  <si>
    <t>23 / AI Supervis</t>
    <phoneticPr fontId="6" type="noConversion"/>
  </si>
  <si>
    <t>24 / FB DigInput1</t>
    <phoneticPr fontId="6" type="noConversion"/>
  </si>
  <si>
    <t>25 / FB DigInput2</t>
    <phoneticPr fontId="6" type="noConversion"/>
  </si>
  <si>
    <t>26 / FB DigInput3</t>
    <phoneticPr fontId="6" type="noConversion"/>
  </si>
  <si>
    <t>27 / Warning SR</t>
    <phoneticPr fontId="6" type="noConversion"/>
  </si>
  <si>
    <t>28 / ID.Bit</t>
    <phoneticPr fontId="6" type="noConversion"/>
  </si>
  <si>
    <t>IL</t>
    <phoneticPr fontId="6" type="noConversion"/>
  </si>
  <si>
    <t>P2.1.5 * Motor OverLoad</t>
    <phoneticPr fontId="6" type="noConversion"/>
  </si>
  <si>
    <t>Motor</t>
    <phoneticPr fontId="6" type="noConversion"/>
  </si>
  <si>
    <t>Power Limit [%]</t>
    <phoneticPr fontId="6" type="noConversion"/>
  </si>
  <si>
    <t>Generat Side Power Limit</t>
    <phoneticPr fontId="6" type="noConversion"/>
  </si>
  <si>
    <t>Motoring Side Power Limit</t>
    <phoneticPr fontId="6" type="noConversion"/>
  </si>
  <si>
    <t>※ original data = x10</t>
    <phoneticPr fontId="6" type="noConversion"/>
  </si>
  <si>
    <r>
      <rPr>
        <b/>
        <i/>
        <sz val="11"/>
        <color theme="1"/>
        <rFont val="맑은 고딕"/>
        <family val="2"/>
      </rPr>
      <t>※</t>
    </r>
    <r>
      <rPr>
        <b/>
        <i/>
        <sz val="9.35"/>
        <color theme="1"/>
        <rFont val="맑은 고딕"/>
        <family val="2"/>
      </rPr>
      <t xml:space="preserve"> </t>
    </r>
    <r>
      <rPr>
        <b/>
        <i/>
        <sz val="11"/>
        <color theme="1"/>
        <rFont val="맑은 고딕"/>
        <family val="2"/>
        <scheme val="minor"/>
      </rPr>
      <t>original data = x10</t>
    </r>
    <phoneticPr fontId="6" type="noConversion"/>
  </si>
  <si>
    <t>Gener</t>
    <phoneticPr fontId="6" type="noConversion"/>
  </si>
  <si>
    <t>Gener</t>
    <phoneticPr fontId="6" type="noConversion"/>
  </si>
  <si>
    <t>Torque Limit [%]</t>
    <phoneticPr fontId="6" type="noConversion"/>
  </si>
  <si>
    <t>Pos</t>
    <phoneticPr fontId="6" type="noConversion"/>
  </si>
  <si>
    <t>Neg</t>
    <phoneticPr fontId="6" type="noConversion"/>
  </si>
  <si>
    <t>SPC Out Limit [%]</t>
    <phoneticPr fontId="6" type="noConversion"/>
  </si>
  <si>
    <t>Speed Limit
[rpm]</t>
    <phoneticPr fontId="6" type="noConversion"/>
  </si>
  <si>
    <t>DigIN Max Speed 2 =ON시
사용되는 Max Speed</t>
    <phoneticPr fontId="6" type="noConversion"/>
  </si>
  <si>
    <t>IF (Actual Speed &gt; Above
   Speed Lim) 이면
FB Status Word.b10 = ON</t>
    <phoneticPr fontId="6" type="noConversion"/>
  </si>
  <si>
    <t>Load Drooping에서 
사용되는 0 Speed</t>
    <phoneticPr fontId="6" type="noConversion"/>
  </si>
  <si>
    <t>OverVoltage Controller
parameter</t>
    <phoneticPr fontId="6" type="noConversion"/>
  </si>
  <si>
    <t>29. Brake Chopper</t>
    <phoneticPr fontId="6" type="noConversion"/>
  </si>
  <si>
    <t>1 / On, Run</t>
    <phoneticPr fontId="6" type="noConversion"/>
  </si>
  <si>
    <t>2 / External</t>
    <phoneticPr fontId="6" type="noConversion"/>
  </si>
  <si>
    <t>3 / On, Run+Stop</t>
    <phoneticPr fontId="6" type="noConversion"/>
  </si>
  <si>
    <t>4 / On, No test</t>
    <phoneticPr fontId="6" type="noConversion"/>
  </si>
  <si>
    <t>1 / On:NoRamping</t>
    <phoneticPr fontId="6" type="noConversion"/>
  </si>
  <si>
    <t>Brake Chopper 
Parameter</t>
    <phoneticPr fontId="6" type="noConversion"/>
  </si>
  <si>
    <t>UnderVoltage Controller
parameter</t>
    <phoneticPr fontId="6" type="noConversion"/>
  </si>
  <si>
    <t>CL OverVolt. Ctrl Ref.
Vdc * 118%</t>
    <phoneticPr fontId="6" type="noConversion"/>
  </si>
  <si>
    <t>CL UnderVolt. Ctrl Ref.
Vdc * 65%</t>
    <phoneticPr fontId="6" type="noConversion"/>
  </si>
  <si>
    <t>CL OverVolt. Ctrl 동작시
Motoring Torq Limit</t>
    <phoneticPr fontId="6" type="noConversion"/>
  </si>
  <si>
    <t>CL에서만 사용</t>
    <phoneticPr fontId="6" type="noConversion"/>
  </si>
  <si>
    <t>0.1 * IH</t>
    <phoneticPr fontId="6" type="noConversion"/>
  </si>
  <si>
    <t>IH</t>
    <phoneticPr fontId="6" type="noConversion"/>
  </si>
  <si>
    <t>DC Brake Current Ref Source</t>
    <phoneticPr fontId="6" type="noConversion"/>
  </si>
  <si>
    <t>DC Brake function</t>
    <phoneticPr fontId="6" type="noConversion"/>
  </si>
  <si>
    <t>Stop 상태에서의
DC Brake Current</t>
    <phoneticPr fontId="6" type="noConversion"/>
  </si>
  <si>
    <t>Flux Brake Func. On/Off</t>
    <phoneticPr fontId="6" type="noConversion"/>
  </si>
  <si>
    <t>Flux Brake Current</t>
    <phoneticPr fontId="6" type="noConversion"/>
  </si>
  <si>
    <t>Start Magn. Current 인가시간</t>
    <phoneticPr fontId="6" type="noConversion"/>
  </si>
  <si>
    <t>Rotor Flux Reference</t>
    <phoneticPr fontId="6" type="noConversion"/>
  </si>
  <si>
    <t>Stop 후 Flux Off delay time</t>
    <phoneticPr fontId="6" type="noConversion"/>
  </si>
  <si>
    <t>Flux Off delay 동안 Flux 양</t>
    <phoneticPr fontId="6" type="noConversion"/>
  </si>
  <si>
    <t>Stop
Speed</t>
    <phoneticPr fontId="6" type="noConversion"/>
  </si>
  <si>
    <t>30. DC-Current Scaling</t>
    <phoneticPr fontId="6" type="noConversion"/>
  </si>
  <si>
    <t>0 / Not Used</t>
    <phoneticPr fontId="6" type="noConversion"/>
  </si>
  <si>
    <t>5 / FBLimScaling</t>
    <phoneticPr fontId="6" type="noConversion"/>
  </si>
  <si>
    <t>6 / AI1 raw</t>
    <phoneticPr fontId="6" type="noConversion"/>
  </si>
  <si>
    <t>7 / AI2 raw</t>
    <phoneticPr fontId="6" type="noConversion"/>
  </si>
  <si>
    <t>2 / Open Loop</t>
    <phoneticPr fontId="6" type="noConversion"/>
  </si>
  <si>
    <t>3 / Closed Loop</t>
    <phoneticPr fontId="6" type="noConversion"/>
  </si>
  <si>
    <t>4 / Sensorless</t>
    <phoneticPr fontId="6" type="noConversion"/>
  </si>
  <si>
    <t>31. Torque Select</t>
    <phoneticPr fontId="6" type="noConversion"/>
  </si>
  <si>
    <t>0 / SpeedControl</t>
    <phoneticPr fontId="6" type="noConversion"/>
  </si>
  <si>
    <t>1 / SpeedControl</t>
    <phoneticPr fontId="6" type="noConversion"/>
  </si>
  <si>
    <t>2 / Torque</t>
    <phoneticPr fontId="6" type="noConversion"/>
  </si>
  <si>
    <t>3 / Min</t>
    <phoneticPr fontId="6" type="noConversion"/>
  </si>
  <si>
    <t>4 / Max</t>
    <phoneticPr fontId="6" type="noConversion"/>
  </si>
  <si>
    <t>5 / Window</t>
    <phoneticPr fontId="6" type="noConversion"/>
  </si>
  <si>
    <t>Torque
Select</t>
    <phoneticPr fontId="6" type="noConversion"/>
  </si>
  <si>
    <t>U/f Curve Ratio Select</t>
    <phoneticPr fontId="6" type="noConversion"/>
  </si>
  <si>
    <t>Auto Torq Boost On/Off</t>
    <phoneticPr fontId="6" type="noConversion"/>
  </si>
  <si>
    <t>Torque Control Select</t>
    <phoneticPr fontId="6" type="noConversion"/>
  </si>
  <si>
    <t>Motor Control Mode</t>
    <phoneticPr fontId="6" type="noConversion"/>
  </si>
  <si>
    <r>
      <t xml:space="preserve">OL Control에서 사용
</t>
    </r>
    <r>
      <rPr>
        <sz val="10"/>
        <color theme="1"/>
        <rFont val="맑은 고딕"/>
        <family val="2"/>
        <scheme val="minor"/>
      </rPr>
      <t>(Start DC Brake사용시 생략)</t>
    </r>
    <phoneticPr fontId="6" type="noConversion"/>
  </si>
  <si>
    <t>I/f Control</t>
    <phoneticPr fontId="6" type="noConversion"/>
  </si>
  <si>
    <t>U/f Curve 관련</t>
    <phoneticPr fontId="6" type="noConversion"/>
  </si>
  <si>
    <r>
      <rPr>
        <b/>
        <sz val="14"/>
        <color theme="1"/>
        <rFont val="맑은 고딕"/>
        <family val="2"/>
        <scheme val="minor"/>
      </rPr>
      <t>Flux Brake</t>
    </r>
    <r>
      <rPr>
        <b/>
        <sz val="12"/>
        <color theme="1"/>
        <rFont val="맑은 고딕"/>
        <family val="2"/>
        <scheme val="minor"/>
      </rPr>
      <t xml:space="preserve">
</t>
    </r>
    <r>
      <rPr>
        <b/>
        <sz val="11"/>
        <color theme="1"/>
        <rFont val="맑은 고딕"/>
        <family val="2"/>
        <scheme val="minor"/>
      </rPr>
      <t>(only OL Ctrl)</t>
    </r>
    <phoneticPr fontId="6" type="noConversion"/>
  </si>
  <si>
    <t>DC
[V]</t>
    <phoneticPr fontId="6" type="noConversion"/>
  </si>
  <si>
    <t>Open Loop</t>
    <phoneticPr fontId="6" type="noConversion"/>
  </si>
  <si>
    <t>Sin Filter사용시 20.0%</t>
    <phoneticPr fontId="6" type="noConversion"/>
  </si>
  <si>
    <t>OPT-A7사용시 CL에서 
사용될 엔코더 신호 선택</t>
    <phoneticPr fontId="6" type="noConversion"/>
  </si>
  <si>
    <t>Motor Temp 보상방법 선택</t>
    <phoneticPr fontId="6" type="noConversion"/>
  </si>
  <si>
    <t>Motor Slip 조정</t>
    <phoneticPr fontId="6" type="noConversion"/>
  </si>
  <si>
    <t>20℃이하에서의 Slip 조정</t>
    <phoneticPr fontId="6" type="noConversion"/>
  </si>
  <si>
    <t>SPC의 Torq Chain Sel.
b0 : Add. Torq Limit
b1 : Ext. Accel Comp.
b5&amp;b6:Internal Temp Comp</t>
    <phoneticPr fontId="6" type="noConversion"/>
  </si>
  <si>
    <t>PMSM Control</t>
    <phoneticPr fontId="6" type="noConversion"/>
  </si>
  <si>
    <t>STABILATORS</t>
    <phoneticPr fontId="6" type="noConversion"/>
  </si>
  <si>
    <t>Over Modulation Limit</t>
    <phoneticPr fontId="6" type="noConversion"/>
  </si>
  <si>
    <t>Modulation Index Limit</t>
    <phoneticPr fontId="6" type="noConversion"/>
  </si>
  <si>
    <t>Identification</t>
    <phoneticPr fontId="6" type="noConversion"/>
  </si>
  <si>
    <t>Fine Tuning</t>
    <phoneticPr fontId="6" type="noConversion"/>
  </si>
  <si>
    <t>Synchronous Machine
Control</t>
    <phoneticPr fontId="6" type="noConversion"/>
  </si>
  <si>
    <t>Start Cmd.후 0속도 
유지시간 (only CL Control)</t>
    <phoneticPr fontId="6" type="noConversion"/>
  </si>
  <si>
    <t>Stop Cmd 및 감속후 0속도 
유지시간 (only CL Control)</t>
    <phoneticPr fontId="6" type="noConversion"/>
  </si>
  <si>
    <t>가감속시 관성보상</t>
    <phoneticPr fontId="6" type="noConversion"/>
  </si>
  <si>
    <t>Actual Speed Filtering</t>
    <phoneticPr fontId="6" type="noConversion"/>
  </si>
  <si>
    <r>
      <t xml:space="preserve">Load Drooping Control
</t>
    </r>
    <r>
      <rPr>
        <sz val="10"/>
        <color theme="1"/>
        <rFont val="맑은 고딕"/>
        <family val="2"/>
        <scheme val="minor"/>
      </rPr>
      <t>(if LoadDrooping &gt; 0 이면
 Function ON)</t>
    </r>
    <phoneticPr fontId="6" type="noConversion"/>
  </si>
  <si>
    <t>OL Control에서
Speed Controller gain</t>
    <phoneticPr fontId="6" type="noConversion"/>
  </si>
  <si>
    <t>CL Control에서
Speed Controller gain</t>
    <phoneticPr fontId="6" type="noConversion"/>
  </si>
  <si>
    <t>[%]</t>
    <phoneticPr fontId="6" type="noConversion"/>
  </si>
  <si>
    <t>Load
Droop
func.</t>
    <phoneticPr fontId="6" type="noConversion"/>
  </si>
  <si>
    <t>1 / Software 1</t>
  </si>
  <si>
    <t>32. MF Mode</t>
    <phoneticPr fontId="6" type="noConversion"/>
  </si>
  <si>
    <t>0 / Single Drive</t>
    <phoneticPr fontId="6" type="noConversion"/>
  </si>
  <si>
    <t>1 / Master</t>
    <phoneticPr fontId="6" type="noConversion"/>
  </si>
  <si>
    <t>2 / Follower</t>
    <phoneticPr fontId="6" type="noConversion"/>
  </si>
  <si>
    <t>3 / DSynchMaster</t>
    <phoneticPr fontId="6" type="noConversion"/>
  </si>
  <si>
    <t>4 / DSynchFlwr</t>
    <phoneticPr fontId="6" type="noConversion"/>
  </si>
  <si>
    <t>6 / DS+EX Master</t>
  </si>
  <si>
    <t>Coast Stop Mode에 의한
Stop이후 Restart Delay time</t>
    <phoneticPr fontId="6" type="noConversion"/>
  </si>
  <si>
    <t>VW 위상 순서 변경</t>
    <phoneticPr fontId="6" type="noConversion"/>
  </si>
  <si>
    <t>IGBT Modulator Type</t>
    <phoneticPr fontId="6" type="noConversion"/>
  </si>
  <si>
    <t>IGBT Switching Freq.</t>
    <phoneticPr fontId="6" type="noConversion"/>
  </si>
  <si>
    <t>b6: OL에서 CL type Speed 
     Limit func. 사용
b7: Drive온도 상승시 스위칭
     주파수 감소
b8: Brake Close 상태에서 
  Encoder Fault기능 Disable
b12: Profibus 통신고장시 
Process Data 이전값 유지</t>
    <phoneticPr fontId="6" type="noConversion"/>
  </si>
  <si>
    <t>Master/Follwer 기능 정의</t>
    <phoneticPr fontId="6" type="noConversion"/>
  </si>
  <si>
    <t>입력전원 결상 검출</t>
    <phoneticPr fontId="6" type="noConversion"/>
  </si>
  <si>
    <t>출력 전류 동일상태 검출</t>
    <phoneticPr fontId="6" type="noConversion"/>
  </si>
  <si>
    <t>Board Slot 고장 검출</t>
    <phoneticPr fontId="6" type="noConversion"/>
  </si>
  <si>
    <t>STO발생시 처리방법</t>
    <phoneticPr fontId="6" type="noConversion"/>
  </si>
  <si>
    <t>Under Volt. Fault 발생시 처리</t>
    <phoneticPr fontId="6" type="noConversion"/>
  </si>
  <si>
    <t>Keypad &amp; PC통신 고장</t>
    <phoneticPr fontId="6" type="noConversion"/>
  </si>
  <si>
    <t>[kHz]</t>
    <phoneticPr fontId="6" type="noConversion"/>
  </si>
  <si>
    <t>Switching
Freq</t>
    <phoneticPr fontId="6" type="noConversion"/>
  </si>
  <si>
    <t>STO
발생시
Action</t>
    <phoneticPr fontId="6" type="noConversion"/>
  </si>
  <si>
    <t>Keypad
PC통신
고장</t>
    <phoneticPr fontId="6" type="noConversion"/>
  </si>
  <si>
    <t>33. SafeDisableResp</t>
    <phoneticPr fontId="6" type="noConversion"/>
  </si>
  <si>
    <t>0 / WarngNoHist</t>
    <phoneticPr fontId="6" type="noConversion"/>
  </si>
  <si>
    <t>0=Not Used
1=Input 1, 2=Input 1&amp;2
3=Input 1&amp;2&amp;3
4=Input 2&amp;3, 5=Input 3</t>
    <phoneticPr fontId="6" type="noConversion"/>
  </si>
  <si>
    <t>Temp. Sensor Fault(OPT-B8,BH)</t>
    <phoneticPr fontId="6" type="noConversion"/>
  </si>
  <si>
    <t>Protection</t>
    <phoneticPr fontId="6" type="noConversion"/>
  </si>
  <si>
    <t>Stall Protection</t>
    <phoneticPr fontId="6" type="noConversion"/>
  </si>
  <si>
    <t>RPM Lim</t>
    <phoneticPr fontId="6" type="noConversion"/>
  </si>
  <si>
    <t>IL</t>
    <phoneticPr fontId="6" type="noConversion"/>
  </si>
  <si>
    <t>Current Limit * 90%</t>
    <phoneticPr fontId="6" type="noConversion"/>
  </si>
  <si>
    <t>Motor Stall 검출
Stall Time동안 Stall RPM 
이하에서 동작시 발생</t>
    <phoneticPr fontId="6" type="noConversion"/>
  </si>
  <si>
    <r>
      <t xml:space="preserve">Start Magn. Current
</t>
    </r>
    <r>
      <rPr>
        <sz val="10"/>
        <color theme="1"/>
        <rFont val="맑은 고딕"/>
        <family val="2"/>
        <scheme val="minor"/>
      </rPr>
      <t>(예:Magn Current * 1.2적용)</t>
    </r>
    <phoneticPr fontId="6" type="noConversion"/>
  </si>
  <si>
    <t>Delay</t>
    <phoneticPr fontId="6" type="noConversion"/>
  </si>
  <si>
    <t>[s]</t>
    <phoneticPr fontId="6" type="noConversion"/>
  </si>
  <si>
    <t>Error</t>
    <phoneticPr fontId="6" type="noConversion"/>
  </si>
  <si>
    <t>Over
Speed</t>
    <phoneticPr fontId="6" type="noConversion"/>
  </si>
  <si>
    <t>Thermist.
Fault
Action</t>
    <phoneticPr fontId="6" type="noConversion"/>
  </si>
  <si>
    <t>Motor Thermal Protect.</t>
    <phoneticPr fontId="6" type="noConversion"/>
  </si>
  <si>
    <r>
      <rPr>
        <b/>
        <sz val="12"/>
        <color theme="1"/>
        <rFont val="맑은 고딕"/>
        <family val="2"/>
        <scheme val="minor"/>
      </rPr>
      <t>Speed Error</t>
    </r>
    <r>
      <rPr>
        <b/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2"/>
        <scheme val="minor"/>
      </rPr>
      <t>(Ref-Actual)</t>
    </r>
    <phoneticPr fontId="6" type="noConversion"/>
  </si>
  <si>
    <t>강제
냉각</t>
    <phoneticPr fontId="6" type="noConversion"/>
  </si>
  <si>
    <t>f0 Curnt</t>
    <phoneticPr fontId="6" type="noConversion"/>
  </si>
  <si>
    <t>Motor Stop 후 
Motor Fan 동작시간 설정</t>
    <phoneticPr fontId="6" type="noConversion"/>
  </si>
  <si>
    <t>Speed Error 검출
(Ref'-Actual Speed)</t>
    <phoneticPr fontId="6" type="noConversion"/>
  </si>
  <si>
    <t>Max Speed 보다 
120rpm초과 검출</t>
    <phoneticPr fontId="6" type="noConversion"/>
  </si>
  <si>
    <t>Motor Thermal(ETR)
Motor Over Load</t>
    <phoneticPr fontId="6" type="noConversion"/>
  </si>
  <si>
    <t>0 speed 전류/정격전류
강제냉각인 경우 90%</t>
    <phoneticPr fontId="6" type="noConversion"/>
  </si>
  <si>
    <t>MTP Time</t>
    <phoneticPr fontId="6" type="noConversion"/>
  </si>
  <si>
    <t>DigIN Thermist. Fault</t>
    <phoneticPr fontId="6" type="noConversion"/>
  </si>
  <si>
    <t>P2.12.6.1=3/Warn:PresetFreq
일 경우 사용되는 Ref'</t>
    <phoneticPr fontId="6" type="noConversion"/>
  </si>
  <si>
    <t>Fault
Action</t>
    <phoneticPr fontId="6" type="noConversion"/>
  </si>
  <si>
    <t>※ original data = x10</t>
    <phoneticPr fontId="6" type="noConversion"/>
  </si>
  <si>
    <t>Under Load 검출</t>
    <phoneticPr fontId="6" type="noConversion"/>
  </si>
  <si>
    <r>
      <t xml:space="preserve">전류 합 </t>
    </r>
    <r>
      <rPr>
        <sz val="11"/>
        <color theme="1"/>
        <rFont val="나눔바른고딕"/>
        <family val="2"/>
      </rPr>
      <t>≠</t>
    </r>
    <r>
      <rPr>
        <sz val="11"/>
        <color theme="1"/>
        <rFont val="맑은 고딕"/>
        <family val="2"/>
      </rPr>
      <t>0 상태 검출</t>
    </r>
    <phoneticPr fontId="6" type="noConversion"/>
  </si>
  <si>
    <t>수냉식 냉각장치 동작 입력</t>
    <phoneticPr fontId="6" type="noConversion"/>
  </si>
  <si>
    <t>WD
Delay[s]</t>
    <phoneticPr fontId="6" type="noConversion"/>
  </si>
  <si>
    <t>FB Comm. Fault</t>
    <phoneticPr fontId="6" type="noConversion"/>
  </si>
  <si>
    <t>FB Comm. 고장 검출</t>
    <phoneticPr fontId="6" type="noConversion"/>
  </si>
  <si>
    <t>WatchDog 신호 고장 검출</t>
    <phoneticPr fontId="6" type="noConversion"/>
  </si>
  <si>
    <t>Master/Follower SystemBus
통신 고장 검출</t>
    <phoneticPr fontId="6" type="noConversion"/>
  </si>
  <si>
    <t>Master/Follower구성시
Follower고장시 Action</t>
    <phoneticPr fontId="6" type="noConversion"/>
  </si>
  <si>
    <t>DriveSynch구성시
Follower고장시 Action</t>
    <phoneticPr fontId="6" type="noConversion"/>
  </si>
  <si>
    <t>System
Bus
Fault</t>
    <phoneticPr fontId="6" type="noConversion"/>
  </si>
  <si>
    <t>Ext.
Brake
Fault</t>
    <phoneticPr fontId="6" type="noConversion"/>
  </si>
  <si>
    <t>External
Fault 1</t>
    <phoneticPr fontId="6" type="noConversion"/>
  </si>
  <si>
    <t>External
Fault 2</t>
    <phoneticPr fontId="6" type="noConversion"/>
  </si>
  <si>
    <r>
      <t>Ext. Brake Fault
(Brake Ctrl상태</t>
    </r>
    <r>
      <rPr>
        <sz val="10"/>
        <color theme="1"/>
        <rFont val="나눔바른고딕"/>
        <family val="2"/>
      </rPr>
      <t>≠</t>
    </r>
    <r>
      <rPr>
        <sz val="10"/>
        <color theme="1"/>
        <rFont val="맑은 고딕"/>
        <family val="2"/>
        <charset val="129"/>
      </rPr>
      <t>Brake Ack)</t>
    </r>
    <phoneticPr fontId="6" type="noConversion"/>
  </si>
  <si>
    <t>(DigIN) External Fault</t>
    <phoneticPr fontId="6" type="noConversion"/>
  </si>
  <si>
    <t>Encoder 입력신호 고장</t>
    <phoneticPr fontId="6" type="noConversion"/>
  </si>
  <si>
    <t>34. Encoder Superv.</t>
    <phoneticPr fontId="6" type="noConversion"/>
  </si>
  <si>
    <t>3 / Warn;To OL</t>
    <phoneticPr fontId="6" type="noConversion"/>
  </si>
  <si>
    <t>Encoder Pulse Fault</t>
    <phoneticPr fontId="6" type="noConversion"/>
  </si>
  <si>
    <t>Iq Lim</t>
    <phoneticPr fontId="6" type="noConversion"/>
  </si>
  <si>
    <t>[%]</t>
    <phoneticPr fontId="6" type="noConversion"/>
  </si>
  <si>
    <t>Hz Lim</t>
    <phoneticPr fontId="6" type="noConversion"/>
  </si>
  <si>
    <t>[Hz]</t>
    <phoneticPr fontId="6" type="noConversion"/>
  </si>
  <si>
    <t>35. Reset Data logger</t>
    <phoneticPr fontId="6" type="noConversion"/>
  </si>
  <si>
    <t>Control
Slot
Select</t>
    <phoneticPr fontId="6" type="noConversion"/>
  </si>
  <si>
    <t>SW
B11</t>
    <phoneticPr fontId="6" type="noConversion"/>
  </si>
  <si>
    <t>ID.Bit</t>
    <phoneticPr fontId="6" type="noConversion"/>
  </si>
  <si>
    <t>SW
B12</t>
    <phoneticPr fontId="6" type="noConversion"/>
  </si>
  <si>
    <t>SW
B13</t>
    <phoneticPr fontId="6" type="noConversion"/>
  </si>
  <si>
    <t>SW
B14</t>
    <phoneticPr fontId="6" type="noConversion"/>
  </si>
  <si>
    <t>FieldBus Set-up</t>
    <phoneticPr fontId="6" type="noConversion"/>
  </si>
  <si>
    <t>Close</t>
    <phoneticPr fontId="6" type="noConversion"/>
  </si>
  <si>
    <t>[rpm]</t>
    <phoneticPr fontId="6" type="noConversion"/>
  </si>
  <si>
    <t>Open
(OL)</t>
    <phoneticPr fontId="6" type="noConversion"/>
  </si>
  <si>
    <t>OL</t>
    <phoneticPr fontId="6" type="noConversion"/>
  </si>
  <si>
    <t>CL</t>
    <phoneticPr fontId="6" type="noConversion"/>
  </si>
  <si>
    <t>Pos</t>
    <phoneticPr fontId="6" type="noConversion"/>
  </si>
  <si>
    <t>Neg</t>
    <phoneticPr fontId="6" type="noConversion"/>
  </si>
  <si>
    <t>Open
delay</t>
    <phoneticPr fontId="6" type="noConversion"/>
  </si>
  <si>
    <t>[s]</t>
    <phoneticPr fontId="6" type="noConversion"/>
  </si>
  <si>
    <t>36. ID Control Mode</t>
    <phoneticPr fontId="6" type="noConversion"/>
  </si>
  <si>
    <t>0 / SR ABS</t>
    <phoneticPr fontId="6" type="noConversion"/>
  </si>
  <si>
    <t>1 / Scale ABS</t>
    <phoneticPr fontId="6" type="noConversion"/>
  </si>
  <si>
    <t>2 / ScaleINV ABS</t>
    <phoneticPr fontId="6" type="noConversion"/>
  </si>
  <si>
    <t>3 / SR</t>
    <phoneticPr fontId="6" type="noConversion"/>
  </si>
  <si>
    <t>4 / Scale</t>
    <phoneticPr fontId="6" type="noConversion"/>
  </si>
  <si>
    <t>5 / Scale INV</t>
    <phoneticPr fontId="6" type="noConversion"/>
  </si>
  <si>
    <t>Run away load Protect.</t>
    <phoneticPr fontId="6" type="noConversion"/>
  </si>
  <si>
    <t>Brake 관련
Closed Loop Setting</t>
    <phoneticPr fontId="6" type="noConversion"/>
  </si>
  <si>
    <t>Auto Fault Reset</t>
    <phoneticPr fontId="6" type="noConversion"/>
  </si>
  <si>
    <t>0/No Action, 1/Quick Stop</t>
    <phoneticPr fontId="6" type="noConversion"/>
  </si>
  <si>
    <t>0/No Action, 1/Stop
2/Quick Stop</t>
    <phoneticPr fontId="6" type="noConversion"/>
  </si>
  <si>
    <t>0/No Action, 1/Zero Speed
2/Quick Stop</t>
    <phoneticPr fontId="6" type="noConversion"/>
  </si>
  <si>
    <t>0/No Action, 1/Disable Dir</t>
    <phoneticPr fontId="6" type="noConversion"/>
  </si>
  <si>
    <t>0/No Action, 1/Limit Ref</t>
    <phoneticPr fontId="6" type="noConversion"/>
  </si>
  <si>
    <t>b1 : Safety sys.의 
     속도편차경고 무시</t>
    <phoneticPr fontId="6" type="noConversion"/>
  </si>
  <si>
    <t>IP address</t>
    <phoneticPr fontId="6" type="noConversion"/>
  </si>
  <si>
    <t>Subnet mask</t>
    <phoneticPr fontId="6" type="noConversion"/>
  </si>
  <si>
    <t>Gateway</t>
    <phoneticPr fontId="6" type="noConversion"/>
  </si>
  <si>
    <t>FB Protocol</t>
    <phoneticPr fontId="6" type="noConversion"/>
  </si>
  <si>
    <t>PLG Revolution</t>
    <phoneticPr fontId="6" type="noConversion"/>
  </si>
  <si>
    <t>Jumper 설정에 맞도록
Input Mode 설정</t>
    <phoneticPr fontId="6" type="noConversion"/>
  </si>
  <si>
    <t>0.</t>
    <phoneticPr fontId="6" type="noConversion"/>
  </si>
  <si>
    <t>1.23.1.</t>
  </si>
  <si>
    <t>1.23.1.</t>
    <phoneticPr fontId="6" type="noConversion"/>
  </si>
  <si>
    <t>2 / Keypad Cntrl</t>
    <phoneticPr fontId="6" type="noConversion"/>
  </si>
  <si>
    <t>1 / I/O Terminal</t>
    <phoneticPr fontId="6" type="noConversion"/>
  </si>
  <si>
    <t>0 / Yes</t>
    <phoneticPr fontId="6" type="noConversion"/>
  </si>
  <si>
    <t>1 / Yes</t>
    <phoneticPr fontId="6" type="noConversion"/>
  </si>
  <si>
    <t>1 / Connected</t>
    <phoneticPr fontId="6" type="noConversion"/>
  </si>
  <si>
    <t>0 / Continuous</t>
    <phoneticPr fontId="6" type="noConversion"/>
  </si>
  <si>
    <t>1</t>
    <phoneticPr fontId="6" type="noConversion"/>
  </si>
  <si>
    <t>2</t>
    <phoneticPr fontId="6" type="noConversion"/>
  </si>
  <si>
    <t>24</t>
  </si>
  <si>
    <t>25</t>
  </si>
  <si>
    <t>26</t>
  </si>
  <si>
    <t>27</t>
  </si>
  <si>
    <t>28</t>
  </si>
  <si>
    <t>29</t>
  </si>
  <si>
    <t>※ 시운전시 사용될 초기 설정 Parameter5</t>
    <phoneticPr fontId="6" type="noConversion"/>
  </si>
  <si>
    <t>4 / O/P Current</t>
  </si>
  <si>
    <t>(CL Control)</t>
    <phoneticPr fontId="6" type="noConversion"/>
  </si>
  <si>
    <t>5 / Slot E</t>
  </si>
  <si>
    <t>56.xx</t>
    <phoneticPr fontId="6" type="noConversion"/>
  </si>
  <si>
    <t>FB
DIN2</t>
    <phoneticPr fontId="6" type="noConversion"/>
  </si>
  <si>
    <t>FB
DIN3</t>
    <phoneticPr fontId="6" type="noConversion"/>
  </si>
  <si>
    <t>BRK Open</t>
    <phoneticPr fontId="6" type="noConversion"/>
  </si>
  <si>
    <t>FAN On</t>
    <phoneticPr fontId="6" type="noConversion"/>
  </si>
  <si>
    <t>제어
권한</t>
    <phoneticPr fontId="6" type="noConversion"/>
  </si>
  <si>
    <t>Brake
Control
Output</t>
    <phoneticPr fontId="6" type="noConversion"/>
  </si>
  <si>
    <t>Brake
State
Input</t>
    <phoneticPr fontId="6" type="noConversion"/>
  </si>
  <si>
    <r>
      <t xml:space="preserve">External Brake </t>
    </r>
    <r>
      <rPr>
        <sz val="12"/>
        <color theme="1"/>
        <rFont val="맑은 고딕"/>
        <family val="2"/>
        <scheme val="minor"/>
      </rPr>
      <t>(Mech. Brake)</t>
    </r>
    <phoneticPr fontId="6" type="noConversion"/>
  </si>
  <si>
    <t>Fan
Control
Output</t>
    <phoneticPr fontId="6" type="noConversion"/>
  </si>
  <si>
    <t>Fan
State
Input</t>
    <phoneticPr fontId="6" type="noConversion"/>
  </si>
  <si>
    <t>37. ID56/57 DIN Status Word</t>
    <phoneticPr fontId="6" type="noConversion"/>
  </si>
  <si>
    <t>DigIN:A.2</t>
    <phoneticPr fontId="6" type="noConversion"/>
  </si>
  <si>
    <t>DigIN:B.2</t>
    <phoneticPr fontId="6" type="noConversion"/>
  </si>
  <si>
    <t>DigIN:C.2</t>
    <phoneticPr fontId="6" type="noConversion"/>
  </si>
  <si>
    <t>DigIN:C.3</t>
    <phoneticPr fontId="6" type="noConversion"/>
  </si>
  <si>
    <t>DigIN:C.4</t>
    <phoneticPr fontId="6" type="noConversion"/>
  </si>
  <si>
    <t>DigIN:C.5</t>
    <phoneticPr fontId="6" type="noConversion"/>
  </si>
  <si>
    <t>DigIN:C.6</t>
    <phoneticPr fontId="6" type="noConversion"/>
  </si>
  <si>
    <t>ID.bit</t>
    <phoneticPr fontId="6" type="noConversion"/>
  </si>
  <si>
    <t>"Brake Open ACK" 입력신호</t>
    <phoneticPr fontId="6" type="noConversion"/>
  </si>
  <si>
    <t>"Flux Ready"</t>
    <phoneticPr fontId="6" type="noConversion"/>
  </si>
  <si>
    <t>"Drive Ready"</t>
    <phoneticPr fontId="6" type="noConversion"/>
  </si>
  <si>
    <t>Brake Open Cmd.(PLC)</t>
    <phoneticPr fontId="6" type="noConversion"/>
  </si>
  <si>
    <t>Motor Fan ON(PLC)</t>
    <phoneticPr fontId="6" type="noConversion"/>
  </si>
  <si>
    <t>NXI 0004 5</t>
  </si>
  <si>
    <t>INU1</t>
    <phoneticPr fontId="6" type="noConversion"/>
  </si>
  <si>
    <t>SIM_INU1</t>
    <phoneticPr fontId="6" type="noConversion"/>
  </si>
  <si>
    <t>inu1</t>
    <phoneticPr fontId="6" type="noConversion"/>
  </si>
  <si>
    <t>1 / Enabled</t>
  </si>
  <si>
    <t>정격Slip * 3.5 이상</t>
    <phoneticPr fontId="6" type="noConversion"/>
  </si>
  <si>
    <t>※ 파일 사용방법</t>
    <phoneticPr fontId="6" type="noConversion"/>
  </si>
  <si>
    <r>
      <t xml:space="preserve">1_시스템정보 ~ 3_Setup(5) : </t>
    </r>
    <r>
      <rPr>
        <sz val="10"/>
        <color theme="1"/>
        <rFont val="맑은 고딕"/>
        <family val="2"/>
        <scheme val="minor"/>
      </rPr>
      <t>Drive정보, Motor정보, 운전방안 등을 입력하는 Sheet</t>
    </r>
    <phoneticPr fontId="6" type="noConversion"/>
  </si>
  <si>
    <r>
      <rPr>
        <b/>
        <sz val="10"/>
        <color theme="1"/>
        <rFont val="맑은 고딕"/>
        <family val="2"/>
        <scheme val="minor"/>
      </rPr>
      <t>4_시운전설정(Par)</t>
    </r>
    <r>
      <rPr>
        <sz val="10"/>
        <color theme="1"/>
        <rFont val="맑은 고딕"/>
        <family val="2"/>
        <charset val="129"/>
        <scheme val="minor"/>
      </rPr>
      <t xml:space="preserve"> : 입력정보에 의해 설정되는 Parameter List</t>
    </r>
    <phoneticPr fontId="6" type="noConversion"/>
  </si>
  <si>
    <t>"1_시스템정보" ~ "3_Setup(5)"를 순서대로 입력한다.</t>
    <phoneticPr fontId="6" type="noConversion"/>
  </si>
  <si>
    <t>1)</t>
    <phoneticPr fontId="6" type="noConversion"/>
  </si>
  <si>
    <r>
      <t xml:space="preserve">- 입력누락 및 입력오류에 의해 발생되는 </t>
    </r>
    <r>
      <rPr>
        <b/>
        <sz val="10"/>
        <color rgb="FFFF0000"/>
        <rFont val="맑은 고딕"/>
        <family val="2"/>
        <scheme val="minor"/>
      </rPr>
      <t>빨간색 셀</t>
    </r>
    <r>
      <rPr>
        <sz val="10"/>
        <color theme="1"/>
        <rFont val="맑은 고딕"/>
        <family val="2"/>
        <charset val="129"/>
        <scheme val="minor"/>
      </rPr>
      <t>이 없도록 입력해야 한다.</t>
    </r>
    <phoneticPr fontId="6" type="noConversion"/>
  </si>
  <si>
    <t>2)</t>
    <phoneticPr fontId="6" type="noConversion"/>
  </si>
  <si>
    <r>
      <t xml:space="preserve">"4_시운전설정(Par)" Sheet의 </t>
    </r>
    <r>
      <rPr>
        <sz val="10"/>
        <color rgb="FFEA8B00"/>
        <rFont val="맑은 고딕"/>
        <family val="2"/>
        <scheme val="minor"/>
      </rPr>
      <t xml:space="preserve">주황색 셀 </t>
    </r>
    <r>
      <rPr>
        <sz val="10"/>
        <color theme="1"/>
        <rFont val="맑은 고딕"/>
        <family val="2"/>
        <charset val="129"/>
        <scheme val="minor"/>
      </rPr>
      <t>내용을 참고로 하여 Inverter Parameter를 설정한다.</t>
    </r>
    <phoneticPr fontId="6" type="noConversion"/>
  </si>
  <si>
    <t>3)</t>
    <phoneticPr fontId="6" type="noConversion"/>
  </si>
  <si>
    <t>필요시 "4_시운전설정(Par)" Sheet의 하얀색 셀 내용을 추가로 입력한다.</t>
    <phoneticPr fontId="6" type="noConversion"/>
  </si>
  <si>
    <t>AO Signal 3</t>
    <phoneticPr fontId="6" type="noConversion"/>
  </si>
  <si>
    <t>AO 3
Signal 3</t>
    <phoneticPr fontId="6" type="noConversion"/>
  </si>
  <si>
    <t>1 / O/P Freq</t>
  </si>
  <si>
    <t>3 / Motor Speed</t>
  </si>
  <si>
    <t>4~20 mA</t>
    <phoneticPr fontId="6" type="noConversion"/>
  </si>
  <si>
    <t>■ Shop Test 절차 (Drive Panel Test)</t>
    <phoneticPr fontId="6" type="noConversion"/>
  </si>
  <si>
    <t>No</t>
    <phoneticPr fontId="6" type="noConversion"/>
  </si>
  <si>
    <t>Test 항목</t>
    <phoneticPr fontId="6" type="noConversion"/>
  </si>
  <si>
    <t>결과</t>
    <phoneticPr fontId="6" type="noConversion"/>
  </si>
  <si>
    <t>주전원 및 제어전원 투입 전 점검사항</t>
    <phoneticPr fontId="6" type="noConversion"/>
  </si>
  <si>
    <t>Power Cable 결선상태 Check</t>
    <phoneticPr fontId="6" type="noConversion"/>
  </si>
  <si>
    <t>목    적 : Power Cable 오결선에 의한 Drive 파손 방지</t>
    <phoneticPr fontId="6" type="noConversion"/>
  </si>
  <si>
    <t>점검전 : Power Cable 결선상태의 육안점검을 위해 Drive Cover 분리</t>
    <phoneticPr fontId="6" type="noConversion"/>
  </si>
  <si>
    <t>1-1</t>
    <phoneticPr fontId="6" type="noConversion"/>
  </si>
  <si>
    <t>입력전원(R,S,T 또는 P,N)이 Drive 입력부(L1,L2,L3 또는 DC+,DC-)에 올바르게 결선되었는가?</t>
    <phoneticPr fontId="6" type="noConversion"/>
  </si>
  <si>
    <t>1-2</t>
    <phoneticPr fontId="6" type="noConversion"/>
  </si>
  <si>
    <t>Drive 출력부(U,V,W)가 Motor 연결용 단자대로 올바르게 결선되었는가?</t>
    <phoneticPr fontId="6" type="noConversion"/>
  </si>
  <si>
    <t>1-3</t>
    <phoneticPr fontId="6" type="noConversion"/>
  </si>
  <si>
    <t>(NXP의 경우) DBR저항 연결 Cable이 Drive의 R+,R-(단자대에 저항표시되어 있음)에 올바르게 결선되었는가?</t>
    <phoneticPr fontId="6" type="noConversion"/>
  </si>
  <si>
    <t>1-4</t>
    <phoneticPr fontId="6" type="noConversion"/>
  </si>
  <si>
    <t xml:space="preserve">(NXP의 경우) Panel내 DBR저항 연결 단자대에서 DBR 저항값 측정하여 DBR Cable 및 DBR 저항 단락여부 확인 </t>
    <phoneticPr fontId="6" type="noConversion"/>
  </si>
  <si>
    <r>
      <t>※</t>
    </r>
    <r>
      <rPr>
        <b/>
        <sz val="12.65"/>
        <color theme="1"/>
        <rFont val="나눔바른고딕"/>
        <family val="2"/>
      </rPr>
      <t xml:space="preserve"> </t>
    </r>
    <r>
      <rPr>
        <b/>
        <sz val="11"/>
        <color theme="1"/>
        <rFont val="나눔바른고딕"/>
        <family val="2"/>
      </rPr>
      <t>외부 제어전원을 별도 공급하지 않는 경우 항목 2,3 미 수행</t>
    </r>
    <phoneticPr fontId="6" type="noConversion"/>
  </si>
  <si>
    <t>외부 제어전원 결선상태 Check (Drive 제어전원(+24V)을 별도 공급하는 경우)</t>
    <phoneticPr fontId="6" type="noConversion"/>
  </si>
  <si>
    <t>목    적 : Power Cable 오결선에 의한 Drive 파손 방지</t>
    <phoneticPr fontId="6" type="noConversion"/>
  </si>
  <si>
    <t>점검전 : OPT-A1의 커넥터 분리</t>
    <phoneticPr fontId="6" type="noConversion"/>
  </si>
  <si>
    <t>2-1</t>
    <phoneticPr fontId="6" type="noConversion"/>
  </si>
  <si>
    <t>외부 제어전원이 결선되는  OPT-A1 Board의 단자대가 올바르게 결선되어 있는가?</t>
    <phoneticPr fontId="6" type="noConversion"/>
  </si>
  <si>
    <t>2-2</t>
    <phoneticPr fontId="6" type="noConversion"/>
  </si>
  <si>
    <t>외부 제어전원이 전원 극성이 올바르게 결선되어 있는가?</t>
    <phoneticPr fontId="6" type="noConversion"/>
  </si>
  <si>
    <t>제어전원 및 주전원 투입 후 점검사항</t>
    <phoneticPr fontId="6" type="noConversion"/>
  </si>
  <si>
    <t>제어전원 투입 후 점검사항</t>
    <phoneticPr fontId="6" type="noConversion"/>
  </si>
  <si>
    <t>목    적 : 제어전원 및 제어보드 정상동작 확인</t>
    <phoneticPr fontId="6" type="noConversion"/>
  </si>
  <si>
    <t>3-1</t>
    <phoneticPr fontId="6" type="noConversion"/>
  </si>
  <si>
    <t>외부 제어전원 투입 후 Keypad가 정상동작 하는지 확인</t>
    <phoneticPr fontId="6" type="noConversion"/>
  </si>
  <si>
    <t>3-2</t>
    <phoneticPr fontId="6" type="noConversion"/>
  </si>
  <si>
    <r>
      <t xml:space="preserve">System S/W 버전 및 Application S/W 버전 확인 
</t>
    </r>
    <r>
      <rPr>
        <sz val="10"/>
        <color theme="1"/>
        <rFont val="나눔바른고딕"/>
        <family val="2"/>
      </rPr>
      <t>(필요시 NCLoad Tool을 활용하여 S/W 재설치, 사용자 매뉴얼 참조)</t>
    </r>
    <phoneticPr fontId="6" type="noConversion"/>
  </si>
  <si>
    <r>
      <rPr>
        <b/>
        <sz val="11"/>
        <color theme="1"/>
        <rFont val="나눔바른고딕"/>
        <family val="2"/>
      </rPr>
      <t>▶ SIA Ⅱ Application 사용하지 않는 경우</t>
    </r>
    <r>
      <rPr>
        <sz val="11"/>
        <color theme="1"/>
        <rFont val="나눔바른고딕"/>
        <family val="2"/>
      </rPr>
      <t xml:space="preserve">
</t>
    </r>
    <r>
      <rPr>
        <sz val="10"/>
        <color theme="1"/>
        <rFont val="나눔바른고딕"/>
        <family val="2"/>
      </rPr>
      <t xml:space="preserve">      ① System Software 버전 확인 - Parameter Menu "I6.8.3.1 Software package" (예:NXP00002V205)</t>
    </r>
    <r>
      <rPr>
        <sz val="11"/>
        <color theme="1"/>
        <rFont val="나눔바른고딕"/>
        <family val="2"/>
      </rPr>
      <t xml:space="preserve">
</t>
    </r>
    <r>
      <rPr>
        <b/>
        <sz val="11"/>
        <color theme="1"/>
        <rFont val="나눔바른고딕"/>
        <family val="2"/>
      </rPr>
      <t>▶ SIA Ⅱ Application 사용하는 경우</t>
    </r>
    <r>
      <rPr>
        <sz val="11"/>
        <color theme="1"/>
        <rFont val="나눔바른고딕"/>
        <family val="2"/>
      </rPr>
      <t xml:space="preserve">
</t>
    </r>
    <r>
      <rPr>
        <sz val="10"/>
        <color theme="1"/>
        <rFont val="나눔바른고딕"/>
        <family val="2"/>
      </rPr>
      <t xml:space="preserve">      ① System Software 버전 확인 - Parameter Menu "I6.8.3.1 Software package" (예:NXP00002V205)
      ② Application S/W 버전 확인   - Parameter Menu "S6.8.4 Applications"의 SIA Ⅱ Application의 
                                                                    "Application id" 및 "Version"을 확인(예:APFIFF40, 1.00) </t>
    </r>
    <r>
      <rPr>
        <sz val="11"/>
        <color theme="1"/>
        <rFont val="나눔바른고딕"/>
        <family val="2"/>
      </rPr>
      <t xml:space="preserve"> </t>
    </r>
    <phoneticPr fontId="6" type="noConversion"/>
  </si>
  <si>
    <t>3-3</t>
    <phoneticPr fontId="6" type="noConversion"/>
  </si>
  <si>
    <r>
      <t>Parameter Factory 초기화 및 Application 선택</t>
    </r>
    <r>
      <rPr>
        <b/>
        <sz val="11"/>
        <color theme="1"/>
        <rFont val="나눔바른고딕"/>
        <family val="2"/>
      </rPr>
      <t/>
    </r>
    <phoneticPr fontId="6" type="noConversion"/>
  </si>
  <si>
    <t>3-4</t>
    <phoneticPr fontId="6" type="noConversion"/>
  </si>
  <si>
    <t>Parameter "M6 System Menu" 설정</t>
    <phoneticPr fontId="6" type="noConversion"/>
  </si>
  <si>
    <t>Parameter</t>
    <phoneticPr fontId="6" type="noConversion"/>
  </si>
  <si>
    <t>Value</t>
    <phoneticPr fontId="6" type="noConversion"/>
  </si>
  <si>
    <t>P6.3.4 Autom. BackUp</t>
    <phoneticPr fontId="6" type="noConversion"/>
  </si>
  <si>
    <t>1 / No</t>
    <phoneticPr fontId="6" type="noConversion"/>
  </si>
  <si>
    <t>P6.5.2 Parameter Lock</t>
    <phoneticPr fontId="6" type="noConversion"/>
  </si>
  <si>
    <t>0 / ChangeEnable</t>
    <phoneticPr fontId="6" type="noConversion"/>
  </si>
  <si>
    <t>P6.5.3 Startup wizard</t>
    <phoneticPr fontId="6" type="noConversion"/>
  </si>
  <si>
    <t>0 / No</t>
    <phoneticPr fontId="6" type="noConversion"/>
  </si>
  <si>
    <t>P6.5.4 Multimon. Items</t>
    <phoneticPr fontId="6" type="noConversion"/>
  </si>
  <si>
    <t>P6.6.1 Default page</t>
    <phoneticPr fontId="6" type="noConversion"/>
  </si>
  <si>
    <t>P6.6.3 Timeout time</t>
    <phoneticPr fontId="6" type="noConversion"/>
  </si>
  <si>
    <t>P6.7.1 InternBrakeRes</t>
    <phoneticPr fontId="6" type="noConversion"/>
  </si>
  <si>
    <t>0 / Not conn.</t>
    <phoneticPr fontId="6" type="noConversion"/>
  </si>
  <si>
    <t>P6.7.2 Fan control</t>
    <phoneticPr fontId="6" type="noConversion"/>
  </si>
  <si>
    <t>0 / Continuous</t>
    <phoneticPr fontId="6" type="noConversion"/>
  </si>
  <si>
    <t>P6.7.5 Sine Filter</t>
    <phoneticPr fontId="6" type="noConversion"/>
  </si>
  <si>
    <t>0 / Not conn.(사용시 1 / Connected)</t>
    <phoneticPr fontId="6" type="noConversion"/>
  </si>
  <si>
    <t>P6.7.6 Pre-Charge Mode</t>
    <phoneticPr fontId="6" type="noConversion"/>
  </si>
  <si>
    <t>0 / Normal FC</t>
    <phoneticPr fontId="6" type="noConversion"/>
  </si>
  <si>
    <t>3-5</t>
    <phoneticPr fontId="6" type="noConversion"/>
  </si>
  <si>
    <r>
      <t xml:space="preserve">그 외 필요한 Parameter 설정 </t>
    </r>
    <r>
      <rPr>
        <sz val="10"/>
        <color theme="1"/>
        <rFont val="나눔바른고딕"/>
        <family val="2"/>
      </rPr>
      <t>("Parameter 설정가이드" 활용 권장 ⇐ www.ixotive.com내 최신파일 사용 권장)</t>
    </r>
    <phoneticPr fontId="6" type="noConversion"/>
  </si>
  <si>
    <t>주전원 투입 후 Drive 상태 Check</t>
    <phoneticPr fontId="6" type="noConversion"/>
  </si>
  <si>
    <t>목    적 : 주전원 투입에 따른 Drive 정상 동작 상태 확인</t>
    <phoneticPr fontId="6" type="noConversion"/>
  </si>
  <si>
    <t>점검전 : 주전원이 인가되므로 감전 등 안전에 유의한다.</t>
    <phoneticPr fontId="6" type="noConversion"/>
  </si>
  <si>
    <t>4-1</t>
    <phoneticPr fontId="6" type="noConversion"/>
  </si>
  <si>
    <t>주전원 투입 후 Keypad가 정상동작 하는지 확인</t>
    <phoneticPr fontId="6" type="noConversion"/>
  </si>
  <si>
    <t>4-2</t>
    <phoneticPr fontId="6" type="noConversion"/>
  </si>
  <si>
    <t>※ DBR저항을 올바르게 결선하지 않았을 경우 DC Charging이 제대로 동작하지 않으며, 내부 DC Charging 회로가 소손될 수 있으므로
     항목 "1. Power Cable 결선상태 Check"가 정확히 수행되어야 한다.</t>
    <phoneticPr fontId="6" type="noConversion"/>
  </si>
  <si>
    <t>I/O 결선상태 및 동작상태 Check</t>
    <phoneticPr fontId="6" type="noConversion"/>
  </si>
  <si>
    <t>목    적 : Digital Input/Output 및 Analog Input/Output 결선상태 및 동작상태 확인</t>
    <phoneticPr fontId="6" type="noConversion"/>
  </si>
  <si>
    <t>5-1</t>
    <phoneticPr fontId="6" type="noConversion"/>
  </si>
  <si>
    <t>Digital Input 상태 확인</t>
    <phoneticPr fontId="6" type="noConversion"/>
  </si>
  <si>
    <t>※ Monitoring 변수 "DIN1, DIN2, DIN3" 및 "DIN4, DIN5, DIN6"을 활용하여 입력 동작 상태를 확인한다.
     (Keypad 또는 NCDrive를 이용하여 해당 Monitoring 변수 확인 가능)
① 사용되는 Input 접점을 ON/OFF 했을 때 해당되는 Monitoring 변수가 동일하게 동작하는지 확인한다.</t>
    <phoneticPr fontId="6" type="noConversion"/>
  </si>
  <si>
    <t>5-2</t>
    <phoneticPr fontId="6" type="noConversion"/>
  </si>
  <si>
    <t>Analog Input 상태 확인</t>
    <phoneticPr fontId="6" type="noConversion"/>
  </si>
  <si>
    <t>5-3</t>
    <phoneticPr fontId="6" type="noConversion"/>
  </si>
  <si>
    <t>Digital Output 상태 확인</t>
    <phoneticPr fontId="6" type="noConversion"/>
  </si>
  <si>
    <t>※ Analog Output 상태는 점검 Test 편의성을 고려하여 Motor 구동 Test시 점검한다.</t>
    <phoneticPr fontId="6" type="noConversion"/>
  </si>
  <si>
    <t>Drive 동작 Test</t>
    <phoneticPr fontId="6" type="noConversion"/>
  </si>
  <si>
    <t>목    적 : Drive Run에 의한 정상 작동 상태 확인(출력 전류, DBR 동작 상태 등)</t>
    <phoneticPr fontId="6" type="noConversion"/>
  </si>
  <si>
    <t>6-1</t>
    <phoneticPr fontId="6" type="noConversion"/>
  </si>
  <si>
    <t>Drive 출력 전압 발생 Test</t>
    <phoneticPr fontId="6" type="noConversion"/>
  </si>
  <si>
    <r>
      <t xml:space="preserve">① (DBR인 결선되어 있는 경우) Drive가 Ready 상태인 조건에서 DBR Test Mode 동작상태를 확인한다.
</t>
    </r>
    <r>
      <rPr>
        <sz val="10"/>
        <color theme="1"/>
        <rFont val="나눔바른고딕"/>
        <family val="2"/>
      </rPr>
      <t xml:space="preserve">     - 정상동작시 "F12 Brake Chopper supervision" 고장이 발생하지 않는다.
     - 정상동작시 DBR에서 약 1초 간격으로 "틱,틱"하는 소리가 미세하게 들린다.</t>
    </r>
    <phoneticPr fontId="6" type="noConversion"/>
  </si>
  <si>
    <t>6-2</t>
    <phoneticPr fontId="6" type="noConversion"/>
  </si>
  <si>
    <t>Motor 구동 및 Analog Output 동작상태 Check</t>
    <phoneticPr fontId="6" type="noConversion"/>
  </si>
  <si>
    <t>① Drive를 Run 시킨 후, Speed Reference = 0% ~ 100%까지 10% 간격으로 증가 시키면서 
     전류 및 Motor 구동 상태가 안정적인 상태인지 확인한다. (Monitoring 변수 "Motor Current")</t>
    <phoneticPr fontId="6" type="noConversion"/>
  </si>
  <si>
    <t>Test 완료 후 Parameter 재설정</t>
    <phoneticPr fontId="6" type="noConversion"/>
  </si>
  <si>
    <t xml:space="preserve">목    적 : 현장 시운전 등을 고려하여 실제 적용되는 정보로 Parameter 재설정 </t>
    <phoneticPr fontId="6" type="noConversion"/>
  </si>
  <si>
    <t>7-1</t>
    <phoneticPr fontId="6" type="noConversion"/>
  </si>
  <si>
    <t>실제 적용 현장에서 사용되어 지는 Parameter 재설정 
 ("Parameter 설정가이드" 활용 권장 ⇐ www.ixotive.com내 최신파일 사용 권장)</t>
    <phoneticPr fontId="6" type="noConversion"/>
  </si>
  <si>
    <t>7-2</t>
    <phoneticPr fontId="6" type="noConversion"/>
  </si>
  <si>
    <t>Parameter Upload 수행</t>
    <phoneticPr fontId="6" type="noConversion"/>
  </si>
  <si>
    <t>7-3</t>
    <phoneticPr fontId="6" type="noConversion"/>
  </si>
  <si>
    <t>PC로 Parameter 저장 수행</t>
    <phoneticPr fontId="6" type="noConversion"/>
  </si>
  <si>
    <t>7-4</t>
    <phoneticPr fontId="6" type="noConversion"/>
  </si>
  <si>
    <t>PC로 "Service info" 저장 수행</t>
    <phoneticPr fontId="6" type="noConversion"/>
  </si>
  <si>
    <t>7-5</t>
    <phoneticPr fontId="6" type="noConversion"/>
  </si>
  <si>
    <t>7-6</t>
    <phoneticPr fontId="6" type="noConversion"/>
  </si>
  <si>
    <r>
      <t xml:space="preserve">Keypad에  Parameter Backup 수행
- M6 System Menu </t>
    </r>
    <r>
      <rPr>
        <sz val="11"/>
        <color theme="1"/>
        <rFont val="맑은 고딕"/>
        <family val="2"/>
      </rPr>
      <t>→</t>
    </r>
    <r>
      <rPr>
        <sz val="11"/>
        <color theme="1"/>
        <rFont val="나눔바른고딕"/>
        <family val="2"/>
      </rPr>
      <t xml:space="preserve"> S6.3 Copy Parameters </t>
    </r>
    <r>
      <rPr>
        <sz val="11"/>
        <color theme="1"/>
        <rFont val="맑은 고딕"/>
        <family val="2"/>
      </rPr>
      <t>→</t>
    </r>
    <r>
      <rPr>
        <sz val="11"/>
        <color theme="1"/>
        <rFont val="나눔바른고딕"/>
        <family val="2"/>
      </rPr>
      <t xml:space="preserve"> S6.3.2 Up to keypad </t>
    </r>
    <r>
      <rPr>
        <sz val="11"/>
        <color theme="1"/>
        <rFont val="맑은 고딕"/>
        <family val="2"/>
      </rPr>
      <t>→</t>
    </r>
    <r>
      <rPr>
        <sz val="11"/>
        <color theme="1"/>
        <rFont val="나눔바른고딕"/>
        <family val="2"/>
      </rPr>
      <t xml:space="preserve"> All param.</t>
    </r>
    <r>
      <rPr>
        <sz val="11"/>
        <color theme="1"/>
        <rFont val="맑은 고딕"/>
        <family val="2"/>
      </rPr>
      <t>→</t>
    </r>
    <r>
      <rPr>
        <sz val="11"/>
        <color theme="1"/>
        <rFont val="나눔바른고딕"/>
        <family val="2"/>
      </rPr>
      <t>"Enter"키 동작</t>
    </r>
    <phoneticPr fontId="6" type="noConversion"/>
  </si>
  <si>
    <r>
      <rPr>
        <b/>
        <sz val="11"/>
        <color theme="1"/>
        <rFont val="나눔바른고딕"/>
        <family val="2"/>
      </rPr>
      <t>① Parameter Factory 초기화</t>
    </r>
    <r>
      <rPr>
        <sz val="11"/>
        <color theme="1"/>
        <rFont val="나눔바른고딕"/>
        <family val="2"/>
      </rPr>
      <t xml:space="preserve">
    - Keypad를 이용하여</t>
    </r>
    <r>
      <rPr>
        <b/>
        <sz val="11"/>
        <color theme="1"/>
        <rFont val="나눔바른고딕"/>
        <family val="2"/>
      </rPr>
      <t xml:space="preserve"> "S 6.3.1 Parameter Sets" = LoadFactDef</t>
    </r>
    <r>
      <rPr>
        <sz val="11"/>
        <color theme="1"/>
        <rFont val="나눔바른고딕"/>
        <family val="2"/>
      </rPr>
      <t xml:space="preserve">를 실행한다. 
</t>
    </r>
    <r>
      <rPr>
        <b/>
        <sz val="11"/>
        <color theme="1"/>
        <rFont val="나눔바른고딕"/>
        <family val="2"/>
      </rPr>
      <t>② Application 선택</t>
    </r>
    <r>
      <rPr>
        <sz val="11"/>
        <color theme="1"/>
        <rFont val="나눔바른고딕"/>
        <family val="2"/>
      </rPr>
      <t xml:space="preserve">
    - Keypad를 이용하여 </t>
    </r>
    <r>
      <rPr>
        <b/>
        <sz val="11"/>
        <color theme="1"/>
        <rFont val="나눔바른고딕"/>
        <family val="2"/>
      </rPr>
      <t>"S 6.2 Application" = Multi-Purpose 또는 SIA Ⅱ 선택</t>
    </r>
    <r>
      <rPr>
        <sz val="11"/>
        <color theme="1"/>
        <rFont val="나눔바른고딕"/>
        <family val="2"/>
      </rPr>
      <t>한다.</t>
    </r>
    <phoneticPr fontId="6" type="noConversion"/>
  </si>
  <si>
    <t>1.23.1</t>
    <phoneticPr fontId="6" type="noConversion"/>
  </si>
  <si>
    <t>② Speed Reference = 5%로 설정하여 Drive를 Run 시킨 후 출력 전류가 Hunting 없이 안정적 상태인지 
     확인한다. (Monitoring 변수 "Motor Current")</t>
    <phoneticPr fontId="6" type="noConversion"/>
  </si>
  <si>
    <t>점검전 : ① Drive가 Quick Stop 해제 및 Ready 상태이어야 한다.
              ② Test를 위해 연결된 Motor 정보 입력 및 기타 Parameter를 설정한다.</t>
    <phoneticPr fontId="6" type="noConversion"/>
  </si>
  <si>
    <r>
      <t>※ Monitoring 변수 "</t>
    </r>
    <r>
      <rPr>
        <sz val="11"/>
        <color rgb="FF0000FF"/>
        <rFont val="나눔바른고딕"/>
        <family val="2"/>
      </rPr>
      <t>Analogue Input 1</t>
    </r>
    <r>
      <rPr>
        <sz val="11"/>
        <color theme="1"/>
        <rFont val="나눔바른고딕"/>
        <family val="2"/>
      </rPr>
      <t>" ~ "</t>
    </r>
    <r>
      <rPr>
        <sz val="11"/>
        <color rgb="FF0000FF"/>
        <rFont val="나눔바른고딕"/>
        <family val="2"/>
      </rPr>
      <t>Analogue Input 4</t>
    </r>
    <r>
      <rPr>
        <sz val="11"/>
        <color theme="1"/>
        <rFont val="나눔바른고딕"/>
        <family val="2"/>
      </rPr>
      <t>" [%]을 활용하여 입력 동작 상태를 확인한다.
     (Keypad 또는 NCDrive를 이용하여 해당 Monitoring 변수 확인 가능)
※ NOTE : 주전원이 인가되지 않은 상태에서는 Analog 입력 값이 정확히 인식되지 않는다.(예:Offset 발생 등)
① 사용되는 Input에 Analog 값을 직접 입력한 후</t>
    </r>
    <r>
      <rPr>
        <sz val="10"/>
        <color theme="1"/>
        <rFont val="나눔바른고딕"/>
        <family val="2"/>
      </rPr>
      <t>(0%~100%까지 해당하는 전압/전류를 +10%단위로 증가시킨다.)</t>
    </r>
    <r>
      <rPr>
        <sz val="11"/>
        <color theme="1"/>
        <rFont val="나눔바른고딕"/>
        <family val="2"/>
      </rPr>
      <t xml:space="preserve"> 
     해당되는 Monitoring 변수 값이 동일하게 동작하는지 확인한다.</t>
    </r>
    <phoneticPr fontId="6" type="noConversion"/>
  </si>
  <si>
    <r>
      <t>※ Digital Output 관련 Monitoring 변수는 별도 제공되지 않으므로 해당하는 Lamp 또는 접점 동작상태를 
    확인한다.
① Digital Input을 사용하여 임의의 Fault를 발생시킨다.
     (예 : Digital Input Parameter "</t>
    </r>
    <r>
      <rPr>
        <sz val="11"/>
        <color rgb="FF0000FF"/>
        <rFont val="나눔바른고딕"/>
        <family val="2"/>
      </rPr>
      <t>P2.4.2.26 Input Switch Ack</t>
    </r>
    <r>
      <rPr>
        <sz val="11"/>
        <color theme="1"/>
        <rFont val="나눔바른고딕"/>
        <family val="2"/>
      </rPr>
      <t>"=DigIN:C.1로 설정하여, Fault를 발생시킨다.
              ⇒ Test 완료 후 원래의 설정 값으로 재설정 한다.)
② Digital Output Parameter "</t>
    </r>
    <r>
      <rPr>
        <sz val="11"/>
        <color rgb="FF0000FF"/>
        <rFont val="나눔바른고딕"/>
        <family val="2"/>
      </rPr>
      <t>P2.5.1.3 Fault</t>
    </r>
    <r>
      <rPr>
        <sz val="11"/>
        <color theme="1"/>
        <rFont val="나눔바른고딕"/>
        <family val="2"/>
      </rPr>
      <t>"의 Value를 사용되는 접점으로(DigOUT:x.x)순서대로 
     변경하면서 해당 Lamp 또는 접점의 동작상태를 확인한다.(Test 완료 후 원래의 설정 값으로 재설정 한다.)</t>
    </r>
    <phoneticPr fontId="6" type="noConversion"/>
  </si>
  <si>
    <t>2-3</t>
    <phoneticPr fontId="6" type="noConversion"/>
  </si>
  <si>
    <t>Option Board의 설치위치 및 Jumper 설정 확인 (Ethernet Board는 가능한 Slot E에 설치하도록 한다.)</t>
    <phoneticPr fontId="6" type="noConversion"/>
  </si>
  <si>
    <r>
      <t xml:space="preserve">(외부 제어전원을 사용하는 않는 경우) </t>
    </r>
    <r>
      <rPr>
        <b/>
        <sz val="11"/>
        <color theme="1"/>
        <rFont val="나눔바른고딕"/>
        <family val="2"/>
      </rPr>
      <t>항목 3-2 ~ 3-5</t>
    </r>
    <r>
      <rPr>
        <sz val="11"/>
        <color theme="1"/>
        <rFont val="나눔바른고딕"/>
        <family val="2"/>
      </rPr>
      <t xml:space="preserve">를 수행 </t>
    </r>
    <phoneticPr fontId="6" type="noConversion"/>
  </si>
  <si>
    <r>
      <t xml:space="preserve">※ Test를 위해 사용되는 Motor Data와 그 외 Test를 위한 Parameter를 다음과 같이 변경한다.
① Motor 정보 입력
</t>
    </r>
    <r>
      <rPr>
        <sz val="10"/>
        <color theme="1"/>
        <rFont val="나눔바른고딕"/>
        <family val="2"/>
      </rPr>
      <t xml:space="preserve">     - </t>
    </r>
    <r>
      <rPr>
        <sz val="10"/>
        <color rgb="FF0000FF"/>
        <rFont val="나눔바른고딕"/>
        <family val="2"/>
      </rPr>
      <t>P2.1.2</t>
    </r>
    <r>
      <rPr>
        <sz val="10"/>
        <color theme="1"/>
        <rFont val="나눔바른고딕"/>
        <family val="2"/>
      </rPr>
      <t xml:space="preserve"> Motor Nom Voltg      =</t>
    </r>
    <r>
      <rPr>
        <sz val="10"/>
        <color rgb="FFFF0000"/>
        <rFont val="나눔바른고딕"/>
        <family val="2"/>
      </rPr>
      <t xml:space="preserve"> 모터 정격 전압 * 0.5</t>
    </r>
    <r>
      <rPr>
        <sz val="10"/>
        <color theme="1"/>
        <rFont val="나눔바른고딕"/>
        <family val="2"/>
      </rPr>
      <t xml:space="preserve"> [V]          - </t>
    </r>
    <r>
      <rPr>
        <sz val="10"/>
        <color rgb="FF0000FF"/>
        <rFont val="나눔바른고딕"/>
        <family val="2"/>
      </rPr>
      <t>P2.1.3</t>
    </r>
    <r>
      <rPr>
        <sz val="10"/>
        <color theme="1"/>
        <rFont val="나눔바른고딕"/>
        <family val="2"/>
      </rPr>
      <t xml:space="preserve"> Motor Nom Freq       = 모터 정격 주파수 [Hz]
     - </t>
    </r>
    <r>
      <rPr>
        <sz val="10"/>
        <color rgb="FF0000FF"/>
        <rFont val="나눔바른고딕"/>
        <family val="2"/>
      </rPr>
      <t>P2.1.4</t>
    </r>
    <r>
      <rPr>
        <sz val="10"/>
        <color theme="1"/>
        <rFont val="나눔바른고딕"/>
        <family val="2"/>
      </rPr>
      <t xml:space="preserve"> Motor Nom Speed   = 모터 정격 Speed [rpm]           - </t>
    </r>
    <r>
      <rPr>
        <sz val="10"/>
        <color rgb="FF0000FF"/>
        <rFont val="나눔바른고딕"/>
        <family val="2"/>
      </rPr>
      <t>P2.1.5</t>
    </r>
    <r>
      <rPr>
        <sz val="10"/>
        <color theme="1"/>
        <rFont val="나눔바른고딕"/>
        <family val="2"/>
      </rPr>
      <t xml:space="preserve"> Motor Nom Current = 모터 정격 전류 [A]
     -</t>
    </r>
    <r>
      <rPr>
        <sz val="10"/>
        <color rgb="FF0000FF"/>
        <rFont val="나눔바른고딕"/>
        <family val="2"/>
      </rPr>
      <t xml:space="preserve"> P2.1.6</t>
    </r>
    <r>
      <rPr>
        <sz val="10"/>
        <color theme="1"/>
        <rFont val="나눔바른고딕"/>
        <family val="2"/>
      </rPr>
      <t xml:space="preserve"> Motor Cos Phi            = 모터 역률(1.0 이하)
</t>
    </r>
    <r>
      <rPr>
        <sz val="11"/>
        <color theme="1"/>
        <rFont val="나눔바른고딕"/>
        <family val="2"/>
      </rPr>
      <t>② Test를 위한 기타 Parameter</t>
    </r>
    <r>
      <rPr>
        <sz val="10"/>
        <color theme="1"/>
        <rFont val="나눔바른고딕"/>
        <family val="2"/>
      </rPr>
      <t xml:space="preserve">
     - </t>
    </r>
    <r>
      <rPr>
        <sz val="10"/>
        <color rgb="FF0000FF"/>
        <rFont val="나눔바른고딕"/>
        <family val="2"/>
      </rPr>
      <t>P2.3.3</t>
    </r>
    <r>
      <rPr>
        <sz val="10"/>
        <color theme="1"/>
        <rFont val="나눔바른고딕"/>
        <family val="2"/>
      </rPr>
      <t xml:space="preserve"> Accel Time 1 = 10 [s]                                   - </t>
    </r>
    <r>
      <rPr>
        <sz val="10"/>
        <color rgb="FF0000FF"/>
        <rFont val="나눔바른고딕"/>
        <family val="2"/>
      </rPr>
      <t>P2.6.1.1</t>
    </r>
    <r>
      <rPr>
        <sz val="10"/>
        <color theme="1"/>
        <rFont val="나눔바른고딕"/>
        <family val="2"/>
      </rPr>
      <t xml:space="preserve"> Current Limit = 모터 정격 전류 * 1.5 [A]
     - </t>
    </r>
    <r>
      <rPr>
        <sz val="10"/>
        <color rgb="FF0000FF"/>
        <rFont val="나눔바른고딕"/>
        <family val="2"/>
      </rPr>
      <t>P2.6.5.6</t>
    </r>
    <r>
      <rPr>
        <sz val="10"/>
        <color theme="1"/>
        <rFont val="나눔바른고딕"/>
        <family val="2"/>
      </rPr>
      <t xml:space="preserve"> Brake Chopper = 3 / On,Run+Stop    - </t>
    </r>
    <r>
      <rPr>
        <sz val="10"/>
        <color rgb="FF0000FF"/>
        <rFont val="나눔바른고딕"/>
        <family val="2"/>
      </rPr>
      <t>P2.10.2</t>
    </r>
    <r>
      <rPr>
        <sz val="10"/>
        <color theme="1"/>
        <rFont val="나눔바른고딕"/>
        <family val="2"/>
      </rPr>
      <t xml:space="preserve"> Modulator Type = 1 / Software 1
     - </t>
    </r>
    <r>
      <rPr>
        <sz val="10"/>
        <color rgb="FF0000FF"/>
        <rFont val="나눔바른고딕"/>
        <family val="2"/>
      </rPr>
      <t>P2.8.1</t>
    </r>
    <r>
      <rPr>
        <sz val="10"/>
        <color theme="1"/>
        <rFont val="나눔바른고딕"/>
        <family val="2"/>
      </rPr>
      <t xml:space="preserve"> Motor Ctrl Mode = 0 / Freq Control        - </t>
    </r>
    <r>
      <rPr>
        <sz val="10"/>
        <color rgb="FF0000FF"/>
        <rFont val="나눔바른고딕"/>
        <family val="2"/>
      </rPr>
      <t>P2.10.1</t>
    </r>
    <r>
      <rPr>
        <sz val="10"/>
        <color theme="1"/>
        <rFont val="나눔바른고딕"/>
        <family val="2"/>
      </rPr>
      <t xml:space="preserve"> Switching Freq = 4.0 [kHz]
     - </t>
    </r>
    <r>
      <rPr>
        <sz val="10"/>
        <color rgb="FF0000FF"/>
        <rFont val="나눔바른고딕"/>
        <family val="2"/>
      </rPr>
      <t>P2.8.3.2</t>
    </r>
    <r>
      <rPr>
        <sz val="10"/>
        <color theme="1"/>
        <rFont val="나눔바른고딕"/>
        <family val="2"/>
      </rPr>
      <t xml:space="preserve"> U/f Ratio Select = 0 / Linear
</t>
    </r>
    <r>
      <rPr>
        <sz val="11"/>
        <color theme="1"/>
        <rFont val="나눔바른고딕"/>
        <family val="2"/>
      </rPr>
      <t xml:space="preserve">③ Drive 운전 권한인 </t>
    </r>
    <r>
      <rPr>
        <b/>
        <sz val="11"/>
        <color theme="1"/>
        <rFont val="나눔바른고딕"/>
        <family val="2"/>
      </rPr>
      <t>P3.1 Control Place를 설정</t>
    </r>
    <r>
      <rPr>
        <sz val="11"/>
        <color theme="1"/>
        <rFont val="나눔바른고딕"/>
        <family val="2"/>
      </rPr>
      <t>한다.</t>
    </r>
    <phoneticPr fontId="6" type="noConversion"/>
  </si>
  <si>
    <t>※ 참고 : Analog Output Value Graph</t>
    <phoneticPr fontId="6" type="noConversion"/>
  </si>
  <si>
    <r>
      <t xml:space="preserve">② Drive를 Run 시킨 후, Speed Reference = 0% ~ 100%까지 10% 간격으로 증가 시키면서 
     Analog Output 동작 상태를 확인한다.
</t>
    </r>
    <r>
      <rPr>
        <sz val="10"/>
        <color theme="1"/>
        <rFont val="나눔바른고딕"/>
        <family val="2"/>
      </rPr>
      <t xml:space="preserve">     - 사용되는 Analog Output의 Content를 모터 속도로 설정(</t>
    </r>
    <r>
      <rPr>
        <sz val="10"/>
        <color rgb="FF0000FF"/>
        <rFont val="나눔바른고딕"/>
        <family val="2"/>
      </rPr>
      <t>P2.5.x.2</t>
    </r>
    <r>
      <rPr>
        <sz val="10"/>
        <color theme="1"/>
        <rFont val="나눔바른고딕"/>
        <family val="2"/>
      </rPr>
      <t xml:space="preserve"> Iout Content = 3 / Motor Speed)하여
         동작 중인 출력 주파수에 해당하는 Analog Output 값이 정확히 출력되는지 확인한다.
         (Monitoring 변수 "Analogue Out 1"~"Analogue Out 4")  
     ※ </t>
    </r>
    <r>
      <rPr>
        <sz val="11"/>
        <color theme="1"/>
        <rFont val="나눔바른고딕"/>
        <family val="2"/>
      </rPr>
      <t>Test 완료 후 원래의 설정 값으로 재설정 한다.</t>
    </r>
    <phoneticPr fontId="6" type="noConversion"/>
  </si>
  <si>
    <t>`</t>
    <phoneticPr fontId="6" type="noConversion"/>
  </si>
  <si>
    <t>`</t>
    <phoneticPr fontId="6" type="noConversion"/>
  </si>
  <si>
    <t>Keypad의 Multi-monitor창 설정
- N 1.23.1 Menu에서 "V1.2"(Freq Reference), "V1.1"(Output Freq), "V1.4"(Motor Current)로 설정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</si>
</sst>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####"/>
    <numFmt numFmtId="177" formatCode="&quot;NXP &quot;0000&quot; 2&quot;"/>
    <numFmt numFmtId="178" formatCode="#"/>
    <numFmt numFmtId="179" formatCode="0\ %"/>
    <numFmt numFmtId="180" formatCode="0.0"/>
    <numFmt numFmtId="181" formatCode="0.00_);[Red]\(0.00\)"/>
    <numFmt numFmtId="182" formatCode="0.000"/>
    <numFmt numFmtId="183" formatCode="0.00_ "/>
    <numFmt numFmtId="184" formatCode="mm&quot;월&quot;\ dd&quot;일&quot;"/>
  </numFmts>
  <fonts count="6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2"/>
      <scheme val="minor"/>
    </font>
    <font>
      <b/>
      <sz val="14"/>
      <color theme="1"/>
      <name val="맑은 고딕"/>
      <family val="2"/>
      <charset val="129"/>
    </font>
    <font>
      <b/>
      <sz val="12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</font>
    <font>
      <b/>
      <sz val="12"/>
      <color theme="1"/>
      <name val="맑은 고딕"/>
      <family val="2"/>
      <scheme val="minor"/>
    </font>
    <font>
      <b/>
      <sz val="14"/>
      <color theme="1"/>
      <name val="맑은 고딕"/>
      <family val="2"/>
      <charset val="129"/>
      <scheme val="minor"/>
    </font>
    <font>
      <b/>
      <sz val="10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b/>
      <sz val="10"/>
      <color theme="1"/>
      <name val="맑은 고딕"/>
      <family val="2"/>
      <charset val="129"/>
      <scheme val="minor"/>
    </font>
    <font>
      <b/>
      <sz val="10"/>
      <color indexed="81"/>
      <name val="맑은 고딕"/>
      <family val="2"/>
      <scheme val="minor"/>
    </font>
    <font>
      <b/>
      <sz val="9"/>
      <color theme="1"/>
      <name val="맑은 고딕"/>
      <family val="2"/>
      <scheme val="minor"/>
    </font>
    <font>
      <b/>
      <sz val="11"/>
      <color indexed="81"/>
      <name val="맑은 고딕"/>
      <family val="2"/>
      <scheme val="minor"/>
    </font>
    <font>
      <b/>
      <i/>
      <sz val="11"/>
      <color theme="1"/>
      <name val="맑은 고딕"/>
      <family val="2"/>
      <charset val="129"/>
      <scheme val="minor"/>
    </font>
    <font>
      <b/>
      <sz val="13"/>
      <color theme="1"/>
      <name val="맑은 고딕"/>
      <family val="2"/>
      <charset val="129"/>
      <scheme val="minor"/>
    </font>
    <font>
      <b/>
      <sz val="13"/>
      <color theme="1"/>
      <name val="맑은 고딕"/>
      <family val="2"/>
      <scheme val="minor"/>
    </font>
    <font>
      <sz val="11"/>
      <color indexed="81"/>
      <name val="맑은 고딕"/>
      <family val="2"/>
      <scheme val="minor"/>
    </font>
    <font>
      <sz val="10"/>
      <color theme="1"/>
      <name val="맑은 고딕"/>
      <family val="2"/>
      <charset val="129"/>
    </font>
    <font>
      <sz val="10"/>
      <color theme="1"/>
      <name val="나눔바른고딕"/>
      <family val="2"/>
    </font>
    <font>
      <sz val="9"/>
      <color indexed="81"/>
      <name val="Tahoma"/>
      <family val="2"/>
    </font>
    <font>
      <b/>
      <sz val="11"/>
      <color rgb="FFFF0000"/>
      <name val="맑은 고딕"/>
      <family val="2"/>
      <charset val="129"/>
      <scheme val="minor"/>
    </font>
    <font>
      <b/>
      <sz val="14"/>
      <color theme="1"/>
      <name val="맑은 고딕"/>
      <family val="2"/>
      <scheme val="minor"/>
    </font>
    <font>
      <sz val="9"/>
      <color theme="1"/>
      <name val="맑은 고딕"/>
      <family val="2"/>
      <scheme val="minor"/>
    </font>
    <font>
      <b/>
      <i/>
      <sz val="11"/>
      <color theme="1"/>
      <name val="맑은 고딕"/>
      <family val="2"/>
      <scheme val="minor"/>
    </font>
    <font>
      <b/>
      <i/>
      <sz val="11"/>
      <color theme="1"/>
      <name val="맑은 고딕"/>
      <family val="2"/>
    </font>
    <font>
      <b/>
      <i/>
      <sz val="9.35"/>
      <color theme="1"/>
      <name val="맑은 고딕"/>
      <family val="2"/>
    </font>
    <font>
      <sz val="9.5"/>
      <color theme="1"/>
      <name val="맑은 고딕"/>
      <family val="2"/>
      <charset val="129"/>
      <scheme val="minor"/>
    </font>
    <font>
      <sz val="11"/>
      <color theme="1" tint="0.34998626667073579"/>
      <name val="맑은 고딕"/>
      <family val="2"/>
      <charset val="129"/>
      <scheme val="minor"/>
    </font>
    <font>
      <sz val="11"/>
      <color theme="1" tint="0.34998626667073579"/>
      <name val="맑은 고딕"/>
      <family val="2"/>
      <charset val="129"/>
    </font>
    <font>
      <sz val="11"/>
      <color theme="1"/>
      <name val="맑은 고딕"/>
      <family val="2"/>
    </font>
    <font>
      <sz val="11"/>
      <color theme="1"/>
      <name val="나눔바른고딕"/>
      <family val="2"/>
    </font>
    <font>
      <b/>
      <sz val="9"/>
      <color indexed="81"/>
      <name val="Tahoma"/>
      <family val="2"/>
    </font>
    <font>
      <sz val="11"/>
      <color theme="1" tint="0.34998626667073579"/>
      <name val="맑은 고딕"/>
      <family val="2"/>
      <scheme val="minor"/>
    </font>
    <font>
      <u/>
      <sz val="11"/>
      <color theme="10"/>
      <name val="맑은 고딕"/>
      <family val="2"/>
      <charset val="129"/>
      <scheme val="minor"/>
    </font>
    <font>
      <sz val="12"/>
      <color theme="1"/>
      <name val="맑은 고딕"/>
      <family val="2"/>
      <scheme val="minor"/>
    </font>
    <font>
      <b/>
      <sz val="11"/>
      <color theme="1"/>
      <name val="맑은 고딕"/>
      <family val="2"/>
      <charset val="129"/>
    </font>
    <font>
      <u/>
      <sz val="10"/>
      <color theme="10"/>
      <name val="맑은 고딕"/>
      <family val="2"/>
      <charset val="129"/>
      <scheme val="minor"/>
    </font>
    <font>
      <sz val="10"/>
      <color rgb="FFFF0000"/>
      <name val="맑은 고딕"/>
      <family val="2"/>
      <charset val="129"/>
      <scheme val="minor"/>
    </font>
    <font>
      <b/>
      <sz val="10"/>
      <color rgb="FFFF0000"/>
      <name val="맑은 고딕"/>
      <family val="2"/>
      <scheme val="minor"/>
    </font>
    <font>
      <sz val="10"/>
      <color rgb="FFEA8B00"/>
      <name val="맑은 고딕"/>
      <family val="2"/>
      <scheme val="minor"/>
    </font>
    <font>
      <b/>
      <sz val="11"/>
      <color indexed="81"/>
      <name val="나눔바른고딕"/>
      <family val="2"/>
    </font>
    <font>
      <sz val="11"/>
      <color indexed="81"/>
      <name val="나눔바른고딕"/>
      <family val="2"/>
    </font>
    <font>
      <b/>
      <sz val="16"/>
      <color theme="1"/>
      <name val="나눔바른고딕"/>
      <family val="2"/>
      <charset val="129"/>
    </font>
    <font>
      <b/>
      <sz val="11"/>
      <color theme="1"/>
      <name val="나눔바른고딕"/>
      <family val="2"/>
    </font>
    <font>
      <b/>
      <sz val="12"/>
      <color theme="1"/>
      <name val="나눔바른고딕"/>
      <family val="2"/>
    </font>
    <font>
      <b/>
      <sz val="12.65"/>
      <color theme="1"/>
      <name val="나눔바른고딕"/>
      <family val="2"/>
    </font>
    <font>
      <sz val="10"/>
      <color rgb="FF0000FF"/>
      <name val="나눔바른고딕"/>
      <family val="2"/>
    </font>
    <font>
      <b/>
      <sz val="11"/>
      <color theme="1"/>
      <name val="나눔바른고딕"/>
      <family val="2"/>
      <charset val="129"/>
    </font>
    <font>
      <sz val="11"/>
      <color rgb="FF0000FF"/>
      <name val="나눔바른고딕"/>
      <family val="2"/>
    </font>
    <font>
      <sz val="10"/>
      <color rgb="FFFF0000"/>
      <name val="나눔바른고딕"/>
      <family val="2"/>
    </font>
    <font>
      <b/>
      <sz val="12"/>
      <color theme="1"/>
      <name val="나눔바른고딕"/>
      <family val="2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</cellStyleXfs>
  <cellXfs count="14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2" fontId="0" fillId="2" borderId="13" xfId="0" applyNumberFormat="1" applyFill="1" applyBorder="1" applyAlignment="1">
      <alignment horizontal="center" vertical="center"/>
    </xf>
    <xf numFmtId="176" fontId="0" fillId="2" borderId="39" xfId="0" applyNumberForma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11" fillId="0" borderId="0" xfId="0" applyFont="1">
      <alignment vertical="center"/>
    </xf>
    <xf numFmtId="0" fontId="0" fillId="2" borderId="3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0" xfId="0" quotePrefix="1">
      <alignment vertical="center"/>
    </xf>
    <xf numFmtId="0" fontId="7" fillId="0" borderId="0" xfId="0" applyFont="1">
      <alignment vertical="center"/>
    </xf>
    <xf numFmtId="0" fontId="15" fillId="0" borderId="0" xfId="0" applyFont="1">
      <alignment vertical="center"/>
    </xf>
    <xf numFmtId="0" fontId="7" fillId="0" borderId="0" xfId="0" quotePrefix="1" applyFo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9" fontId="0" fillId="2" borderId="59" xfId="0" applyNumberForma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0" fillId="2" borderId="62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7" fontId="10" fillId="2" borderId="10" xfId="0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177" fontId="10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177" fontId="10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7" fontId="10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7" fontId="10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177" fontId="10" fillId="2" borderId="5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/>
    </xf>
    <xf numFmtId="177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77" fontId="10" fillId="0" borderId="38" xfId="0" applyNumberFormat="1" applyFont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178" fontId="0" fillId="4" borderId="30" xfId="0" applyNumberFormat="1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178" fontId="0" fillId="4" borderId="32" xfId="0" applyNumberFormat="1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178" fontId="0" fillId="4" borderId="33" xfId="0" applyNumberForma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8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7" fillId="2" borderId="37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0" fillId="2" borderId="1" xfId="0" applyNumberFormat="1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2" borderId="38" xfId="0" applyNumberFormat="1" applyFill="1" applyBorder="1" applyAlignment="1">
      <alignment horizontal="center" vertical="center"/>
    </xf>
    <xf numFmtId="0" fontId="0" fillId="2" borderId="38" xfId="0" applyFill="1" applyBorder="1" applyAlignment="1">
      <alignment horizontal="left" vertical="center"/>
    </xf>
    <xf numFmtId="9" fontId="0" fillId="2" borderId="39" xfId="0" applyNumberForma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0" fillId="2" borderId="3" xfId="0" applyNumberFormat="1" applyFill="1" applyBorder="1" applyAlignment="1">
      <alignment horizontal="center" vertical="center"/>
    </xf>
    <xf numFmtId="0" fontId="0" fillId="2" borderId="38" xfId="0" applyFill="1" applyBorder="1">
      <alignment vertical="center"/>
    </xf>
    <xf numFmtId="0" fontId="8" fillId="2" borderId="19" xfId="0" applyFont="1" applyFill="1" applyBorder="1" applyAlignment="1">
      <alignment horizontal="center" vertical="center"/>
    </xf>
    <xf numFmtId="0" fontId="0" fillId="2" borderId="10" xfId="0" applyNumberFormat="1" applyFill="1" applyBorder="1" applyAlignment="1">
      <alignment horizontal="center" vertical="center"/>
    </xf>
    <xf numFmtId="0" fontId="0" fillId="2" borderId="48" xfId="0" applyFill="1" applyBorder="1">
      <alignment vertical="center"/>
    </xf>
    <xf numFmtId="0" fontId="0" fillId="2" borderId="37" xfId="0" applyFill="1" applyBorder="1">
      <alignment vertical="center"/>
    </xf>
    <xf numFmtId="0" fontId="0" fillId="2" borderId="37" xfId="0" applyFill="1" applyBorder="1" applyAlignment="1">
      <alignment horizontal="left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0" fillId="2" borderId="48" xfId="0" quotePrefix="1" applyFill="1" applyBorder="1" applyAlignment="1">
      <alignment horizontal="left" vertical="center"/>
    </xf>
    <xf numFmtId="0" fontId="0" fillId="2" borderId="35" xfId="0" applyNumberFormat="1" applyFill="1" applyBorder="1" applyAlignment="1">
      <alignment horizontal="center" vertical="center"/>
    </xf>
    <xf numFmtId="0" fontId="0" fillId="0" borderId="30" xfId="0" applyFill="1" applyBorder="1" applyAlignment="1" applyProtection="1">
      <alignment horizontal="center" vertical="center"/>
      <protection locked="0"/>
    </xf>
    <xf numFmtId="0" fontId="0" fillId="0" borderId="29" xfId="0" applyFill="1" applyBorder="1" applyAlignment="1" applyProtection="1">
      <alignment horizontal="center" vertical="center"/>
      <protection locked="0"/>
    </xf>
    <xf numFmtId="0" fontId="0" fillId="0" borderId="32" xfId="0" applyFill="1" applyBorder="1" applyAlignment="1" applyProtection="1">
      <alignment horizontal="center" vertical="center"/>
      <protection locked="0"/>
    </xf>
    <xf numFmtId="0" fontId="0" fillId="0" borderId="31" xfId="0" applyFill="1" applyBorder="1" applyAlignment="1" applyProtection="1">
      <alignment horizontal="center" vertical="center"/>
      <protection locked="0"/>
    </xf>
    <xf numFmtId="0" fontId="0" fillId="0" borderId="33" xfId="0" applyFill="1" applyBorder="1" applyAlignment="1" applyProtection="1">
      <alignment horizontal="center" vertical="center"/>
      <protection locked="0"/>
    </xf>
    <xf numFmtId="0" fontId="0" fillId="0" borderId="27" xfId="0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9" fontId="0" fillId="0" borderId="51" xfId="1" applyFont="1" applyBorder="1" applyAlignment="1" applyProtection="1">
      <alignment horizontal="center" vertical="center"/>
      <protection locked="0"/>
    </xf>
    <xf numFmtId="9" fontId="0" fillId="0" borderId="53" xfId="1" applyFont="1" applyBorder="1" applyAlignment="1" applyProtection="1">
      <alignment horizontal="center" vertical="center"/>
      <protection locked="0"/>
    </xf>
    <xf numFmtId="9" fontId="0" fillId="0" borderId="55" xfId="1" applyFont="1" applyBorder="1" applyAlignment="1" applyProtection="1">
      <alignment horizontal="center" vertical="center"/>
      <protection locked="0"/>
    </xf>
    <xf numFmtId="0" fontId="0" fillId="0" borderId="50" xfId="0" quotePrefix="1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4" xfId="0" quotePrefix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43" xfId="0" quotePrefix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2" xfId="0" quotePrefix="1" applyBorder="1" applyAlignment="1" applyProtection="1">
      <alignment horizontal="left" vertical="center"/>
      <protection locked="0"/>
    </xf>
    <xf numFmtId="0" fontId="0" fillId="0" borderId="50" xfId="0" applyBorder="1" applyProtection="1">
      <alignment vertical="center"/>
      <protection locked="0"/>
    </xf>
    <xf numFmtId="0" fontId="0" fillId="0" borderId="12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0" fontId="0" fillId="0" borderId="3" xfId="0" applyNumberFormat="1" applyBorder="1" applyAlignment="1" applyProtection="1">
      <alignment horizontal="center" vertical="center"/>
      <protection locked="0"/>
    </xf>
    <xf numFmtId="0" fontId="0" fillId="0" borderId="7" xfId="0" quotePrefix="1" applyBorder="1" applyAlignment="1" applyProtection="1">
      <alignment horizontal="left" vertical="center"/>
      <protection locked="0"/>
    </xf>
    <xf numFmtId="0" fontId="0" fillId="0" borderId="44" xfId="0" applyBorder="1" applyProtection="1">
      <alignment vertical="center"/>
      <protection locked="0"/>
    </xf>
    <xf numFmtId="0" fontId="0" fillId="0" borderId="7" xfId="0" applyFill="1" applyBorder="1" applyProtection="1">
      <alignment vertical="center"/>
      <protection locked="0"/>
    </xf>
    <xf numFmtId="0" fontId="0" fillId="0" borderId="1" xfId="0" applyFill="1" applyBorder="1" applyProtection="1">
      <alignment vertical="center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9" xfId="0" quotePrefix="1" applyBorder="1" applyAlignment="1" applyProtection="1">
      <alignment horizontal="left" vertical="center"/>
      <protection locked="0"/>
    </xf>
    <xf numFmtId="0" fontId="0" fillId="0" borderId="43" xfId="0" applyBorder="1" applyProtection="1">
      <alignment vertical="center"/>
      <protection locked="0"/>
    </xf>
    <xf numFmtId="0" fontId="0" fillId="0" borderId="9" xfId="0" applyFill="1" applyBorder="1" applyProtection="1">
      <alignment vertical="center"/>
      <protection locked="0"/>
    </xf>
    <xf numFmtId="0" fontId="0" fillId="0" borderId="10" xfId="0" applyFill="1" applyBorder="1" applyProtection="1">
      <alignment vertical="center"/>
      <protection locked="0"/>
    </xf>
    <xf numFmtId="0" fontId="0" fillId="0" borderId="10" xfId="0" applyNumberFormat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3" borderId="32" xfId="0" applyFill="1" applyBorder="1" applyAlignment="1" applyProtection="1">
      <alignment horizontal="center" vertical="center"/>
      <protection locked="0"/>
    </xf>
    <xf numFmtId="0" fontId="0" fillId="3" borderId="31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9" fontId="0" fillId="3" borderId="53" xfId="1" applyFont="1" applyFill="1" applyBorder="1" applyAlignment="1" applyProtection="1">
      <alignment horizontal="center" vertical="center"/>
      <protection locked="0"/>
    </xf>
    <xf numFmtId="0" fontId="0" fillId="3" borderId="44" xfId="0" quotePrefix="1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3" borderId="7" xfId="0" quotePrefix="1" applyFill="1" applyBorder="1" applyAlignment="1" applyProtection="1">
      <alignment horizontal="left" vertical="center"/>
      <protection locked="0"/>
    </xf>
    <xf numFmtId="0" fontId="0" fillId="3" borderId="1" xfId="0" applyFill="1" applyBorder="1" applyProtection="1">
      <alignment vertical="center"/>
      <protection locked="0"/>
    </xf>
    <xf numFmtId="0" fontId="0" fillId="3" borderId="44" xfId="0" applyFill="1" applyBorder="1" applyProtection="1">
      <alignment vertical="center"/>
      <protection locked="0"/>
    </xf>
    <xf numFmtId="0" fontId="0" fillId="3" borderId="7" xfId="0" applyFill="1" applyBorder="1" applyProtection="1">
      <alignment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>
      <alignment horizontal="center" vertical="center"/>
    </xf>
    <xf numFmtId="0" fontId="0" fillId="2" borderId="37" xfId="0" quotePrefix="1" applyFill="1" applyBorder="1" applyAlignment="1">
      <alignment horizontal="left" vertical="center"/>
    </xf>
    <xf numFmtId="0" fontId="0" fillId="2" borderId="39" xfId="0" applyFill="1" applyBorder="1" applyAlignment="1">
      <alignment horizontal="left" vertical="center"/>
    </xf>
    <xf numFmtId="0" fontId="0" fillId="0" borderId="13" xfId="0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178" fontId="0" fillId="2" borderId="35" xfId="0" applyNumberFormat="1" applyFill="1" applyBorder="1" applyAlignment="1">
      <alignment horizontal="left" vertical="center"/>
    </xf>
    <xf numFmtId="178" fontId="0" fillId="4" borderId="30" xfId="0" applyNumberFormat="1" applyFill="1" applyBorder="1" applyAlignment="1">
      <alignment horizontal="left" vertical="center"/>
    </xf>
    <xf numFmtId="178" fontId="0" fillId="4" borderId="32" xfId="0" applyNumberFormat="1" applyFill="1" applyBorder="1" applyAlignment="1">
      <alignment horizontal="left" vertical="center"/>
    </xf>
    <xf numFmtId="178" fontId="0" fillId="4" borderId="33" xfId="0" applyNumberForma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9" fontId="0" fillId="2" borderId="35" xfId="0" applyNumberFormat="1" applyFill="1" applyBorder="1" applyAlignment="1">
      <alignment horizontal="center" vertical="center"/>
    </xf>
    <xf numFmtId="9" fontId="0" fillId="0" borderId="30" xfId="1" applyFont="1" applyBorder="1" applyAlignment="1" applyProtection="1">
      <alignment horizontal="center" vertical="center"/>
      <protection locked="0"/>
    </xf>
    <xf numFmtId="9" fontId="0" fillId="3" borderId="32" xfId="1" applyFont="1" applyFill="1" applyBorder="1" applyAlignment="1" applyProtection="1">
      <alignment horizontal="center" vertical="center"/>
      <protection locked="0"/>
    </xf>
    <xf numFmtId="9" fontId="0" fillId="0" borderId="32" xfId="1" applyFont="1" applyBorder="1" applyAlignment="1" applyProtection="1">
      <alignment horizontal="center" vertical="center"/>
      <protection locked="0"/>
    </xf>
    <xf numFmtId="9" fontId="0" fillId="0" borderId="33" xfId="1" applyFont="1" applyBorder="1" applyAlignment="1" applyProtection="1">
      <alignment horizontal="center" vertical="center"/>
      <protection locked="0"/>
    </xf>
    <xf numFmtId="9" fontId="0" fillId="2" borderId="37" xfId="0" applyNumberFormat="1" applyFill="1" applyBorder="1" applyAlignment="1">
      <alignment horizontal="center" vertical="center"/>
    </xf>
    <xf numFmtId="9" fontId="0" fillId="0" borderId="12" xfId="1" applyFont="1" applyBorder="1" applyAlignment="1" applyProtection="1">
      <alignment horizontal="center" vertical="center"/>
      <protection locked="0"/>
    </xf>
    <xf numFmtId="9" fontId="0" fillId="0" borderId="13" xfId="1" applyFont="1" applyBorder="1" applyAlignment="1" applyProtection="1">
      <alignment horizontal="center" vertical="center"/>
      <protection locked="0"/>
    </xf>
    <xf numFmtId="9" fontId="0" fillId="3" borderId="7" xfId="1" applyFont="1" applyFill="1" applyBorder="1" applyAlignment="1" applyProtection="1">
      <alignment horizontal="center" vertical="center"/>
      <protection locked="0"/>
    </xf>
    <xf numFmtId="9" fontId="0" fillId="3" borderId="8" xfId="1" applyFont="1" applyFill="1" applyBorder="1" applyAlignment="1" applyProtection="1">
      <alignment horizontal="center" vertical="center"/>
      <protection locked="0"/>
    </xf>
    <xf numFmtId="9" fontId="0" fillId="0" borderId="7" xfId="1" applyFont="1" applyBorder="1" applyAlignment="1" applyProtection="1">
      <alignment horizontal="center" vertical="center"/>
      <protection locked="0"/>
    </xf>
    <xf numFmtId="9" fontId="0" fillId="0" borderId="8" xfId="1" applyFont="1" applyBorder="1" applyAlignment="1" applyProtection="1">
      <alignment horizontal="center" vertical="center"/>
      <protection locked="0"/>
    </xf>
    <xf numFmtId="9" fontId="0" fillId="0" borderId="9" xfId="1" applyFont="1" applyBorder="1" applyAlignment="1" applyProtection="1">
      <alignment horizontal="center" vertical="center"/>
      <protection locked="0"/>
    </xf>
    <xf numFmtId="9" fontId="0" fillId="0" borderId="11" xfId="1" applyFont="1" applyBorder="1" applyAlignment="1" applyProtection="1">
      <alignment horizontal="center" vertical="center"/>
      <protection locked="0"/>
    </xf>
    <xf numFmtId="0" fontId="0" fillId="0" borderId="30" xfId="1" applyNumberFormat="1" applyFont="1" applyBorder="1" applyAlignment="1" applyProtection="1">
      <alignment horizontal="center" vertical="center"/>
      <protection locked="0"/>
    </xf>
    <xf numFmtId="0" fontId="0" fillId="3" borderId="32" xfId="1" applyNumberFormat="1" applyFont="1" applyFill="1" applyBorder="1" applyAlignment="1" applyProtection="1">
      <alignment horizontal="center" vertical="center"/>
      <protection locked="0"/>
    </xf>
    <xf numFmtId="0" fontId="0" fillId="0" borderId="32" xfId="1" applyNumberFormat="1" applyFont="1" applyBorder="1" applyAlignment="1" applyProtection="1">
      <alignment horizontal="center" vertical="center"/>
      <protection locked="0"/>
    </xf>
    <xf numFmtId="0" fontId="0" fillId="0" borderId="33" xfId="1" applyNumberFormat="1" applyFont="1" applyBorder="1" applyAlignment="1" applyProtection="1">
      <alignment horizontal="center" vertical="center"/>
      <protection locked="0"/>
    </xf>
    <xf numFmtId="0" fontId="0" fillId="0" borderId="3" xfId="1" applyNumberFormat="1" applyFont="1" applyBorder="1" applyAlignment="1" applyProtection="1">
      <alignment horizontal="center" vertical="center"/>
      <protection locked="0"/>
    </xf>
    <xf numFmtId="0" fontId="0" fillId="3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10" xfId="1" applyNumberFormat="1" applyFont="1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</xf>
    <xf numFmtId="178" fontId="0" fillId="2" borderId="35" xfId="0" applyNumberFormat="1" applyFill="1" applyBorder="1" applyAlignment="1" applyProtection="1">
      <alignment horizontal="left" vertical="center"/>
    </xf>
    <xf numFmtId="0" fontId="0" fillId="2" borderId="23" xfId="0" applyFill="1" applyBorder="1" applyAlignment="1" applyProtection="1">
      <alignment horizontal="center" vertical="center"/>
    </xf>
    <xf numFmtId="178" fontId="0" fillId="4" borderId="30" xfId="0" applyNumberFormat="1" applyFill="1" applyBorder="1" applyAlignment="1" applyProtection="1">
      <alignment horizontal="left" vertical="center"/>
    </xf>
    <xf numFmtId="0" fontId="0" fillId="2" borderId="31" xfId="0" applyFill="1" applyBorder="1" applyAlignment="1" applyProtection="1">
      <alignment horizontal="center" vertical="center"/>
    </xf>
    <xf numFmtId="178" fontId="0" fillId="4" borderId="32" xfId="0" applyNumberFormat="1" applyFill="1" applyBorder="1" applyAlignment="1" applyProtection="1">
      <alignment horizontal="left" vertical="center"/>
    </xf>
    <xf numFmtId="0" fontId="0" fillId="2" borderId="27" xfId="0" applyFill="1" applyBorder="1" applyAlignment="1" applyProtection="1">
      <alignment horizontal="center" vertical="center"/>
    </xf>
    <xf numFmtId="178" fontId="0" fillId="4" borderId="33" xfId="0" applyNumberFormat="1" applyFill="1" applyBorder="1" applyAlignment="1" applyProtection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 wrapText="1"/>
    </xf>
    <xf numFmtId="179" fontId="0" fillId="2" borderId="48" xfId="0" applyNumberFormat="1" applyFill="1" applyBorder="1" applyAlignment="1">
      <alignment horizontal="right" vertical="center"/>
    </xf>
    <xf numFmtId="179" fontId="0" fillId="3" borderId="44" xfId="0" applyNumberFormat="1" applyFill="1" applyBorder="1" applyAlignment="1" applyProtection="1">
      <alignment horizontal="right" vertical="center"/>
      <protection locked="0"/>
    </xf>
    <xf numFmtId="179" fontId="0" fillId="0" borderId="44" xfId="0" applyNumberFormat="1" applyBorder="1" applyAlignment="1" applyProtection="1">
      <alignment horizontal="right" vertical="center"/>
      <protection locked="0"/>
    </xf>
    <xf numFmtId="179" fontId="0" fillId="0" borderId="43" xfId="0" applyNumberFormat="1" applyBorder="1" applyAlignment="1" applyProtection="1">
      <alignment horizontal="right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9" fontId="0" fillId="2" borderId="39" xfId="0" applyNumberFormat="1" applyFill="1" applyBorder="1" applyAlignment="1">
      <alignment horizontal="right" vertical="center"/>
    </xf>
    <xf numFmtId="179" fontId="0" fillId="0" borderId="13" xfId="0" applyNumberFormat="1" applyBorder="1" applyAlignment="1" applyProtection="1">
      <alignment horizontal="right" vertical="center"/>
      <protection locked="0"/>
    </xf>
    <xf numFmtId="179" fontId="0" fillId="3" borderId="8" xfId="0" applyNumberFormat="1" applyFill="1" applyBorder="1" applyAlignment="1" applyProtection="1">
      <alignment horizontal="right" vertical="center"/>
      <protection locked="0"/>
    </xf>
    <xf numFmtId="179" fontId="0" fillId="0" borderId="8" xfId="0" applyNumberFormat="1" applyBorder="1" applyAlignment="1" applyProtection="1">
      <alignment horizontal="right" vertical="center"/>
      <protection locked="0"/>
    </xf>
    <xf numFmtId="179" fontId="0" fillId="0" borderId="11" xfId="0" applyNumberFormat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179" fontId="0" fillId="2" borderId="38" xfId="0" applyNumberFormat="1" applyFill="1" applyBorder="1" applyAlignment="1">
      <alignment horizontal="right" vertical="center"/>
    </xf>
    <xf numFmtId="179" fontId="0" fillId="0" borderId="5" xfId="0" applyNumberFormat="1" applyBorder="1" applyAlignment="1" applyProtection="1">
      <alignment horizontal="right" vertical="center"/>
      <protection locked="0"/>
    </xf>
    <xf numFmtId="179" fontId="0" fillId="3" borderId="1" xfId="0" applyNumberFormat="1" applyFill="1" applyBorder="1" applyAlignment="1" applyProtection="1">
      <alignment horizontal="right" vertical="center"/>
      <protection locked="0"/>
    </xf>
    <xf numFmtId="179" fontId="0" fillId="0" borderId="1" xfId="0" applyNumberFormat="1" applyBorder="1" applyAlignment="1" applyProtection="1">
      <alignment horizontal="right" vertical="center"/>
      <protection locked="0"/>
    </xf>
    <xf numFmtId="179" fontId="0" fillId="0" borderId="10" xfId="0" applyNumberFormat="1" applyBorder="1" applyAlignment="1" applyProtection="1">
      <alignment horizontal="right" vertical="center"/>
      <protection locked="0"/>
    </xf>
    <xf numFmtId="0" fontId="7" fillId="2" borderId="10" xfId="0" applyFont="1" applyFill="1" applyBorder="1" applyAlignment="1">
      <alignment horizontal="center" vertical="center" wrapText="1"/>
    </xf>
    <xf numFmtId="0" fontId="0" fillId="2" borderId="35" xfId="0" applyFill="1" applyBorder="1" applyAlignment="1">
      <alignment horizontal="left" vertical="center"/>
    </xf>
    <xf numFmtId="0" fontId="0" fillId="0" borderId="40" xfId="0" applyBorder="1" applyAlignment="1" applyProtection="1">
      <alignment horizontal="left" vertical="center"/>
      <protection locked="0"/>
    </xf>
    <xf numFmtId="0" fontId="0" fillId="3" borderId="32" xfId="0" applyFill="1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2" fontId="0" fillId="0" borderId="4" xfId="0" applyNumberFormat="1" applyBorder="1" applyAlignment="1" applyProtection="1">
      <alignment horizontal="left" vertical="center"/>
      <protection locked="0"/>
    </xf>
    <xf numFmtId="2" fontId="0" fillId="0" borderId="5" xfId="0" applyNumberFormat="1" applyBorder="1" applyAlignment="1" applyProtection="1">
      <alignment horizontal="left" vertical="center"/>
      <protection locked="0"/>
    </xf>
    <xf numFmtId="2" fontId="0" fillId="0" borderId="6" xfId="0" applyNumberFormat="1" applyBorder="1" applyAlignment="1" applyProtection="1">
      <alignment horizontal="left" vertical="center"/>
      <protection locked="0"/>
    </xf>
    <xf numFmtId="0" fontId="0" fillId="0" borderId="7" xfId="0" applyNumberFormat="1" applyBorder="1" applyAlignment="1" applyProtection="1">
      <alignment horizontal="left" vertical="center"/>
      <protection locked="0"/>
    </xf>
    <xf numFmtId="0" fontId="0" fillId="0" borderId="1" xfId="0" applyNumberFormat="1" applyBorder="1" applyAlignment="1" applyProtection="1">
      <alignment horizontal="left" vertical="center"/>
      <protection locked="0"/>
    </xf>
    <xf numFmtId="0" fontId="0" fillId="0" borderId="8" xfId="0" applyNumberFormat="1" applyBorder="1" applyAlignment="1" applyProtection="1">
      <alignment horizontal="left" vertical="center"/>
      <protection locked="0"/>
    </xf>
    <xf numFmtId="0" fontId="11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49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0" fillId="2" borderId="4" xfId="0" applyFill="1" applyBorder="1" applyAlignment="1" applyProtection="1">
      <alignment horizontal="center" vertical="center"/>
    </xf>
    <xf numFmtId="0" fontId="8" fillId="4" borderId="5" xfId="0" applyFont="1" applyFill="1" applyBorder="1" applyProtection="1">
      <alignment vertical="center"/>
    </xf>
    <xf numFmtId="0" fontId="8" fillId="4" borderId="5" xfId="0" applyFont="1" applyFill="1" applyBorder="1" applyAlignment="1" applyProtection="1">
      <alignment horizontal="center" vertical="center"/>
    </xf>
    <xf numFmtId="0" fontId="8" fillId="4" borderId="45" xfId="0" applyFont="1" applyFill="1" applyBorder="1" applyAlignment="1" applyProtection="1">
      <alignment horizontal="center" vertical="center"/>
    </xf>
    <xf numFmtId="2" fontId="0" fillId="4" borderId="40" xfId="0" applyNumberFormat="1" applyFont="1" applyFill="1" applyBorder="1" applyAlignment="1" applyProtection="1">
      <alignment horizontal="left" vertical="center"/>
    </xf>
    <xf numFmtId="0" fontId="0" fillId="2" borderId="7" xfId="0" applyFill="1" applyBorder="1" applyAlignment="1" applyProtection="1">
      <alignment horizontal="center" vertical="center"/>
    </xf>
    <xf numFmtId="0" fontId="8" fillId="4" borderId="1" xfId="0" applyFont="1" applyFill="1" applyBorder="1" applyProtection="1">
      <alignment vertical="center"/>
    </xf>
    <xf numFmtId="0" fontId="8" fillId="4" borderId="1" xfId="0" applyFont="1" applyFill="1" applyBorder="1" applyAlignment="1" applyProtection="1">
      <alignment horizontal="center" vertical="center"/>
    </xf>
    <xf numFmtId="0" fontId="8" fillId="4" borderId="44" xfId="0" applyFont="1" applyFill="1" applyBorder="1" applyAlignment="1" applyProtection="1">
      <alignment horizontal="center" vertical="center"/>
    </xf>
    <xf numFmtId="2" fontId="0" fillId="2" borderId="32" xfId="0" applyNumberFormat="1" applyFont="1" applyFill="1" applyBorder="1" applyAlignment="1" applyProtection="1">
      <alignment horizontal="left" vertical="center"/>
    </xf>
    <xf numFmtId="2" fontId="0" fillId="4" borderId="53" xfId="0" applyNumberFormat="1" applyFont="1" applyFill="1" applyBorder="1" applyAlignment="1" applyProtection="1">
      <alignment horizontal="left" vertical="center"/>
    </xf>
    <xf numFmtId="2" fontId="0" fillId="2" borderId="7" xfId="0" applyNumberFormat="1" applyFill="1" applyBorder="1" applyAlignment="1" applyProtection="1">
      <alignment horizontal="left" vertical="center"/>
    </xf>
    <xf numFmtId="2" fontId="0" fillId="2" borderId="1" xfId="0" applyNumberFormat="1" applyFill="1" applyBorder="1" applyAlignment="1" applyProtection="1">
      <alignment horizontal="left" vertical="center"/>
    </xf>
    <xf numFmtId="2" fontId="0" fillId="2" borderId="8" xfId="0" applyNumberFormat="1" applyFill="1" applyBorder="1" applyAlignment="1" applyProtection="1">
      <alignment horizontal="left" vertical="center"/>
    </xf>
    <xf numFmtId="180" fontId="0" fillId="2" borderId="32" xfId="0" applyNumberFormat="1" applyFont="1" applyFill="1" applyBorder="1" applyAlignment="1" applyProtection="1">
      <alignment horizontal="left" vertical="center"/>
    </xf>
    <xf numFmtId="180" fontId="0" fillId="4" borderId="53" xfId="0" applyNumberFormat="1" applyFont="1" applyFill="1" applyBorder="1" applyAlignment="1" applyProtection="1">
      <alignment horizontal="left" vertical="center"/>
    </xf>
    <xf numFmtId="180" fontId="0" fillId="2" borderId="7" xfId="0" applyNumberFormat="1" applyFill="1" applyBorder="1" applyAlignment="1" applyProtection="1">
      <alignment horizontal="left" vertical="center"/>
    </xf>
    <xf numFmtId="180" fontId="0" fillId="2" borderId="1" xfId="0" applyNumberFormat="1" applyFill="1" applyBorder="1" applyAlignment="1" applyProtection="1">
      <alignment horizontal="left" vertical="center"/>
    </xf>
    <xf numFmtId="180" fontId="0" fillId="2" borderId="8" xfId="0" applyNumberFormat="1" applyFill="1" applyBorder="1" applyAlignment="1" applyProtection="1">
      <alignment horizontal="left" vertical="center"/>
    </xf>
    <xf numFmtId="0" fontId="0" fillId="2" borderId="32" xfId="0" applyFont="1" applyFill="1" applyBorder="1" applyAlignment="1" applyProtection="1">
      <alignment horizontal="left" vertical="center"/>
    </xf>
    <xf numFmtId="0" fontId="0" fillId="2" borderId="7" xfId="0" applyNumberFormat="1" applyFill="1" applyBorder="1" applyAlignment="1" applyProtection="1">
      <alignment horizontal="left" vertical="center"/>
    </xf>
    <xf numFmtId="0" fontId="0" fillId="2" borderId="1" xfId="0" applyNumberFormat="1" applyFill="1" applyBorder="1" applyAlignment="1" applyProtection="1">
      <alignment horizontal="left" vertical="center"/>
    </xf>
    <xf numFmtId="0" fontId="0" fillId="2" borderId="8" xfId="0" applyNumberFormat="1" applyFill="1" applyBorder="1" applyAlignment="1" applyProtection="1">
      <alignment horizontal="left" vertical="center"/>
    </xf>
    <xf numFmtId="0" fontId="0" fillId="4" borderId="32" xfId="0" applyFont="1" applyFill="1" applyBorder="1" applyAlignment="1" applyProtection="1">
      <alignment horizontal="left" vertical="center"/>
    </xf>
    <xf numFmtId="0" fontId="0" fillId="0" borderId="7" xfId="0" applyNumberFormat="1" applyBorder="1" applyAlignment="1" applyProtection="1">
      <alignment horizontal="left" vertical="center"/>
    </xf>
    <xf numFmtId="0" fontId="0" fillId="0" borderId="1" xfId="0" applyNumberFormat="1" applyBorder="1" applyAlignment="1" applyProtection="1">
      <alignment horizontal="left" vertical="center"/>
    </xf>
    <xf numFmtId="0" fontId="0" fillId="0" borderId="8" xfId="0" applyNumberFormat="1" applyBorder="1" applyAlignment="1" applyProtection="1">
      <alignment horizontal="left" vertical="center"/>
    </xf>
    <xf numFmtId="0" fontId="0" fillId="2" borderId="9" xfId="0" applyFill="1" applyBorder="1" applyAlignment="1" applyProtection="1">
      <alignment horizontal="center" vertical="center"/>
    </xf>
    <xf numFmtId="0" fontId="8" fillId="4" borderId="10" xfId="0" applyFont="1" applyFill="1" applyBorder="1" applyProtection="1">
      <alignment vertical="center"/>
    </xf>
    <xf numFmtId="0" fontId="8" fillId="4" borderId="10" xfId="0" applyFont="1" applyFill="1" applyBorder="1" applyAlignment="1" applyProtection="1">
      <alignment horizontal="center" vertical="center"/>
    </xf>
    <xf numFmtId="0" fontId="8" fillId="4" borderId="43" xfId="0" applyFont="1" applyFill="1" applyBorder="1" applyAlignment="1" applyProtection="1">
      <alignment horizontal="center" vertical="center"/>
    </xf>
    <xf numFmtId="0" fontId="0" fillId="2" borderId="4" xfId="0" applyNumberFormat="1" applyFill="1" applyBorder="1" applyAlignment="1" applyProtection="1">
      <alignment horizontal="left" vertical="center"/>
    </xf>
    <xf numFmtId="0" fontId="0" fillId="2" borderId="5" xfId="0" applyNumberFormat="1" applyFill="1" applyBorder="1" applyAlignment="1" applyProtection="1">
      <alignment horizontal="left" vertical="center"/>
    </xf>
    <xf numFmtId="0" fontId="0" fillId="2" borderId="6" xfId="0" applyNumberFormat="1" applyFill="1" applyBorder="1" applyAlignment="1" applyProtection="1">
      <alignment horizontal="left" vertical="center"/>
    </xf>
    <xf numFmtId="180" fontId="0" fillId="4" borderId="32" xfId="0" applyNumberFormat="1" applyFont="1" applyFill="1" applyBorder="1" applyAlignment="1" applyProtection="1">
      <alignment horizontal="left" vertical="center"/>
    </xf>
    <xf numFmtId="0" fontId="0" fillId="4" borderId="53" xfId="0" applyFont="1" applyFill="1" applyBorder="1" applyAlignment="1" applyProtection="1">
      <alignment horizontal="left" vertical="center"/>
    </xf>
    <xf numFmtId="0" fontId="0" fillId="4" borderId="40" xfId="0" applyFont="1" applyFill="1" applyBorder="1" applyAlignment="1" applyProtection="1">
      <alignment horizontal="left" vertical="center"/>
    </xf>
    <xf numFmtId="0" fontId="0" fillId="4" borderId="25" xfId="0" applyFont="1" applyFill="1" applyBorder="1" applyAlignment="1" applyProtection="1">
      <alignment horizontal="left" vertical="center"/>
    </xf>
    <xf numFmtId="0" fontId="0" fillId="4" borderId="33" xfId="0" applyFont="1" applyFill="1" applyBorder="1" applyAlignment="1" applyProtection="1">
      <alignment horizontal="left" vertical="center"/>
    </xf>
    <xf numFmtId="0" fontId="0" fillId="4" borderId="55" xfId="0" applyFont="1" applyFill="1" applyBorder="1" applyAlignment="1" applyProtection="1">
      <alignment horizontal="left" vertical="center"/>
    </xf>
    <xf numFmtId="0" fontId="0" fillId="4" borderId="51" xfId="0" applyFont="1" applyFill="1" applyBorder="1" applyAlignment="1" applyProtection="1">
      <alignment horizontal="left" vertical="center"/>
    </xf>
    <xf numFmtId="0" fontId="0" fillId="2" borderId="12" xfId="0" applyNumberFormat="1" applyFill="1" applyBorder="1" applyAlignment="1" applyProtection="1">
      <alignment horizontal="left" vertical="center"/>
    </xf>
    <xf numFmtId="0" fontId="0" fillId="2" borderId="3" xfId="0" applyNumberFormat="1" applyFill="1" applyBorder="1" applyAlignment="1" applyProtection="1">
      <alignment horizontal="left" vertical="center"/>
    </xf>
    <xf numFmtId="0" fontId="0" fillId="2" borderId="13" xfId="0" applyNumberFormat="1" applyFill="1" applyBorder="1" applyAlignment="1" applyProtection="1">
      <alignment horizontal="left" vertical="center"/>
    </xf>
    <xf numFmtId="0" fontId="0" fillId="4" borderId="53" xfId="0" applyFont="1" applyFill="1" applyBorder="1" applyAlignment="1" applyProtection="1">
      <alignment horizontal="left" vertical="center" wrapText="1"/>
    </xf>
    <xf numFmtId="1" fontId="0" fillId="2" borderId="7" xfId="0" applyNumberFormat="1" applyFill="1" applyBorder="1" applyAlignment="1" applyProtection="1">
      <alignment horizontal="left" vertical="center"/>
    </xf>
    <xf numFmtId="1" fontId="0" fillId="2" borderId="1" xfId="0" applyNumberFormat="1" applyFill="1" applyBorder="1" applyAlignment="1" applyProtection="1">
      <alignment horizontal="left" vertical="center"/>
    </xf>
    <xf numFmtId="1" fontId="0" fillId="2" borderId="8" xfId="0" applyNumberFormat="1" applyFill="1" applyBorder="1" applyAlignment="1" applyProtection="1">
      <alignment horizontal="left" vertical="center"/>
    </xf>
    <xf numFmtId="0" fontId="0" fillId="2" borderId="12" xfId="0" applyFill="1" applyBorder="1" applyAlignment="1" applyProtection="1">
      <alignment horizontal="center" vertical="center"/>
    </xf>
    <xf numFmtId="0" fontId="8" fillId="4" borderId="3" xfId="0" applyFont="1" applyFill="1" applyBorder="1" applyProtection="1">
      <alignment vertical="center"/>
    </xf>
    <xf numFmtId="0" fontId="8" fillId="4" borderId="3" xfId="0" applyFont="1" applyFill="1" applyBorder="1" applyAlignment="1" applyProtection="1">
      <alignment horizontal="center" vertical="center"/>
    </xf>
    <xf numFmtId="0" fontId="8" fillId="4" borderId="50" xfId="0" applyFont="1" applyFill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center" vertical="center"/>
    </xf>
    <xf numFmtId="0" fontId="8" fillId="4" borderId="2" xfId="0" applyFont="1" applyFill="1" applyBorder="1" applyProtection="1">
      <alignment vertical="center"/>
    </xf>
    <xf numFmtId="0" fontId="8" fillId="4" borderId="2" xfId="0" applyFont="1" applyFill="1" applyBorder="1" applyAlignment="1" applyProtection="1">
      <alignment horizontal="center" vertical="center"/>
    </xf>
    <xf numFmtId="0" fontId="8" fillId="4" borderId="52" xfId="0" applyFont="1" applyFill="1" applyBorder="1" applyAlignment="1" applyProtection="1">
      <alignment horizontal="center" vertical="center"/>
    </xf>
    <xf numFmtId="0" fontId="0" fillId="4" borderId="17" xfId="0" applyFont="1" applyFill="1" applyBorder="1" applyAlignment="1" applyProtection="1">
      <alignment horizontal="left" vertical="center"/>
    </xf>
    <xf numFmtId="180" fontId="0" fillId="0" borderId="7" xfId="0" applyNumberFormat="1" applyFill="1" applyBorder="1" applyAlignment="1" applyProtection="1">
      <alignment horizontal="left" vertical="center"/>
      <protection locked="0"/>
    </xf>
    <xf numFmtId="180" fontId="0" fillId="0" borderId="1" xfId="0" applyNumberFormat="1" applyFill="1" applyBorder="1" applyAlignment="1" applyProtection="1">
      <alignment horizontal="left" vertical="center"/>
      <protection locked="0"/>
    </xf>
    <xf numFmtId="180" fontId="0" fillId="0" borderId="8" xfId="0" applyNumberFormat="1" applyFill="1" applyBorder="1" applyAlignment="1" applyProtection="1">
      <alignment horizontal="left" vertical="center"/>
      <protection locked="0"/>
    </xf>
    <xf numFmtId="0" fontId="0" fillId="0" borderId="7" xfId="0" applyNumberFormat="1" applyFill="1" applyBorder="1" applyAlignment="1" applyProtection="1">
      <alignment horizontal="left" vertical="center"/>
      <protection locked="0"/>
    </xf>
    <xf numFmtId="0" fontId="0" fillId="0" borderId="1" xfId="0" applyNumberFormat="1" applyFill="1" applyBorder="1" applyAlignment="1" applyProtection="1">
      <alignment horizontal="left" vertical="center"/>
      <protection locked="0"/>
    </xf>
    <xf numFmtId="0" fontId="0" fillId="0" borderId="8" xfId="0" applyNumberFormat="1" applyFill="1" applyBorder="1" applyAlignment="1" applyProtection="1">
      <alignment horizontal="left" vertical="center"/>
      <protection locked="0"/>
    </xf>
    <xf numFmtId="0" fontId="0" fillId="0" borderId="9" xfId="0" applyNumberFormat="1" applyBorder="1" applyAlignment="1" applyProtection="1">
      <alignment horizontal="left" vertical="center"/>
      <protection locked="0"/>
    </xf>
    <xf numFmtId="0" fontId="0" fillId="0" borderId="10" xfId="0" applyNumberFormat="1" applyBorder="1" applyAlignment="1" applyProtection="1">
      <alignment horizontal="left" vertical="center"/>
      <protection locked="0"/>
    </xf>
    <xf numFmtId="0" fontId="0" fillId="0" borderId="11" xfId="0" applyNumberFormat="1" applyBorder="1" applyAlignment="1" applyProtection="1">
      <alignment horizontal="left" vertical="center"/>
      <protection locked="0"/>
    </xf>
    <xf numFmtId="180" fontId="0" fillId="4" borderId="56" xfId="0" applyNumberFormat="1" applyFont="1" applyFill="1" applyBorder="1" applyAlignment="1" applyProtection="1">
      <alignment horizontal="left" vertical="center"/>
    </xf>
    <xf numFmtId="180" fontId="0" fillId="0" borderId="9" xfId="0" applyNumberFormat="1" applyFill="1" applyBorder="1" applyAlignment="1" applyProtection="1">
      <alignment horizontal="left" vertical="center"/>
      <protection locked="0"/>
    </xf>
    <xf numFmtId="180" fontId="0" fillId="0" borderId="10" xfId="0" applyNumberFormat="1" applyFill="1" applyBorder="1" applyAlignment="1" applyProtection="1">
      <alignment horizontal="left" vertical="center"/>
      <protection locked="0"/>
    </xf>
    <xf numFmtId="180" fontId="0" fillId="0" borderId="11" xfId="0" applyNumberFormat="1" applyFill="1" applyBorder="1" applyAlignment="1" applyProtection="1">
      <alignment horizontal="left" vertical="center"/>
      <protection locked="0"/>
    </xf>
    <xf numFmtId="2" fontId="0" fillId="4" borderId="32" xfId="0" applyNumberFormat="1" applyFont="1" applyFill="1" applyBorder="1" applyAlignment="1" applyProtection="1">
      <alignment horizontal="left" vertical="center"/>
    </xf>
    <xf numFmtId="2" fontId="0" fillId="0" borderId="7" xfId="0" applyNumberFormat="1" applyFill="1" applyBorder="1" applyAlignment="1" applyProtection="1">
      <alignment horizontal="left" vertical="center"/>
      <protection locked="0"/>
    </xf>
    <xf numFmtId="2" fontId="0" fillId="0" borderId="1" xfId="0" applyNumberFormat="1" applyFill="1" applyBorder="1" applyAlignment="1" applyProtection="1">
      <alignment horizontal="left" vertical="center"/>
      <protection locked="0"/>
    </xf>
    <xf numFmtId="2" fontId="0" fillId="0" borderId="8" xfId="0" applyNumberFormat="1" applyFill="1" applyBorder="1" applyAlignment="1" applyProtection="1">
      <alignment horizontal="left" vertical="center"/>
      <protection locked="0"/>
    </xf>
    <xf numFmtId="0" fontId="0" fillId="0" borderId="5" xfId="0" applyNumberFormat="1" applyBorder="1" applyAlignment="1" applyProtection="1">
      <alignment horizontal="left" vertical="center"/>
      <protection locked="0"/>
    </xf>
    <xf numFmtId="2" fontId="0" fillId="0" borderId="7" xfId="0" applyNumberFormat="1" applyBorder="1" applyAlignment="1" applyProtection="1">
      <alignment horizontal="left" vertical="center"/>
      <protection locked="0"/>
    </xf>
    <xf numFmtId="2" fontId="0" fillId="0" borderId="1" xfId="0" applyNumberFormat="1" applyBorder="1" applyAlignment="1" applyProtection="1">
      <alignment horizontal="left" vertical="center"/>
      <protection locked="0"/>
    </xf>
    <xf numFmtId="2" fontId="0" fillId="0" borderId="8" xfId="0" applyNumberFormat="1" applyBorder="1" applyAlignment="1" applyProtection="1">
      <alignment horizontal="left" vertical="center"/>
      <protection locked="0"/>
    </xf>
    <xf numFmtId="2" fontId="0" fillId="4" borderId="33" xfId="0" applyNumberFormat="1" applyFont="1" applyFill="1" applyBorder="1" applyAlignment="1" applyProtection="1">
      <alignment horizontal="left" vertical="center"/>
    </xf>
    <xf numFmtId="2" fontId="0" fillId="4" borderId="55" xfId="0" applyNumberFormat="1" applyFont="1" applyFill="1" applyBorder="1" applyAlignment="1" applyProtection="1">
      <alignment horizontal="left" vertical="center"/>
    </xf>
    <xf numFmtId="2" fontId="0" fillId="4" borderId="54" xfId="0" applyNumberFormat="1" applyFont="1" applyFill="1" applyBorder="1" applyAlignment="1" applyProtection="1">
      <alignment horizontal="left" vertical="center"/>
    </xf>
    <xf numFmtId="0" fontId="0" fillId="2" borderId="40" xfId="0" applyFont="1" applyFill="1" applyBorder="1" applyAlignment="1" applyProtection="1">
      <alignment horizontal="left" vertical="center"/>
    </xf>
    <xf numFmtId="0" fontId="0" fillId="0" borderId="11" xfId="0" applyBorder="1" applyAlignment="1">
      <alignment vertical="center"/>
    </xf>
    <xf numFmtId="180" fontId="0" fillId="0" borderId="7" xfId="0" applyNumberFormat="1" applyBorder="1" applyAlignment="1" applyProtection="1">
      <alignment horizontal="left" vertical="center"/>
      <protection locked="0"/>
    </xf>
    <xf numFmtId="180" fontId="0" fillId="0" borderId="1" xfId="0" applyNumberFormat="1" applyBorder="1" applyAlignment="1" applyProtection="1">
      <alignment horizontal="left" vertical="center"/>
      <protection locked="0"/>
    </xf>
    <xf numFmtId="180" fontId="0" fillId="0" borderId="8" xfId="0" applyNumberFormat="1" applyBorder="1" applyAlignment="1" applyProtection="1">
      <alignment horizontal="left" vertical="center"/>
      <protection locked="0"/>
    </xf>
    <xf numFmtId="180" fontId="0" fillId="4" borderId="53" xfId="0" applyNumberFormat="1" applyFont="1" applyFill="1" applyBorder="1" applyAlignment="1" applyProtection="1">
      <alignment horizontal="left" vertical="center" wrapText="1"/>
    </xf>
    <xf numFmtId="180" fontId="0" fillId="2" borderId="38" xfId="0" applyNumberFormat="1" applyFill="1" applyBorder="1" applyAlignment="1">
      <alignment horizontal="center" vertical="center"/>
    </xf>
    <xf numFmtId="180" fontId="0" fillId="2" borderId="39" xfId="0" applyNumberFormat="1" applyFill="1" applyBorder="1" applyAlignment="1">
      <alignment horizontal="center" vertical="center"/>
    </xf>
    <xf numFmtId="180" fontId="0" fillId="0" borderId="3" xfId="1" applyNumberFormat="1" applyFont="1" applyBorder="1" applyAlignment="1" applyProtection="1">
      <alignment horizontal="center" vertical="center"/>
      <protection locked="0"/>
    </xf>
    <xf numFmtId="180" fontId="0" fillId="3" borderId="1" xfId="1" applyNumberFormat="1" applyFont="1" applyFill="1" applyBorder="1" applyAlignment="1" applyProtection="1">
      <alignment horizontal="center" vertical="center"/>
      <protection locked="0"/>
    </xf>
    <xf numFmtId="180" fontId="0" fillId="0" borderId="1" xfId="1" applyNumberFormat="1" applyFont="1" applyBorder="1" applyAlignment="1" applyProtection="1">
      <alignment horizontal="center" vertical="center"/>
      <protection locked="0"/>
    </xf>
    <xf numFmtId="180" fontId="0" fillId="0" borderId="10" xfId="1" applyNumberFormat="1" applyFont="1" applyBorder="1" applyAlignment="1" applyProtection="1">
      <alignment horizontal="center" vertical="center"/>
      <protection locked="0"/>
    </xf>
    <xf numFmtId="2" fontId="0" fillId="2" borderId="32" xfId="0" applyNumberFormat="1" applyFill="1" applyBorder="1" applyAlignment="1">
      <alignment horizontal="center" vertical="center"/>
    </xf>
    <xf numFmtId="2" fontId="0" fillId="2" borderId="33" xfId="0" applyNumberFormat="1" applyFill="1" applyBorder="1" applyAlignment="1">
      <alignment horizontal="center" vertical="center"/>
    </xf>
    <xf numFmtId="2" fontId="0" fillId="2" borderId="30" xfId="0" applyNumberFormat="1" applyFill="1" applyBorder="1" applyAlignment="1">
      <alignment horizontal="center" vertical="center"/>
    </xf>
    <xf numFmtId="2" fontId="0" fillId="2" borderId="35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4" borderId="53" xfId="0" applyFont="1" applyFill="1" applyBorder="1" applyAlignment="1" applyProtection="1">
      <alignment horizontal="left" vertical="center"/>
    </xf>
    <xf numFmtId="0" fontId="7" fillId="2" borderId="11" xfId="0" applyFont="1" applyFill="1" applyBorder="1" applyAlignment="1">
      <alignment horizontal="center" vertical="center" wrapText="1"/>
    </xf>
    <xf numFmtId="180" fontId="0" fillId="0" borderId="6" xfId="0" applyNumberFormat="1" applyBorder="1" applyAlignment="1" applyProtection="1">
      <alignment horizontal="left" vertical="center"/>
      <protection locked="0"/>
    </xf>
    <xf numFmtId="180" fontId="0" fillId="0" borderId="11" xfId="0" applyNumberFormat="1" applyBorder="1" applyAlignment="1" applyProtection="1">
      <alignment horizontal="left" vertical="center"/>
      <protection locked="0"/>
    </xf>
    <xf numFmtId="1" fontId="0" fillId="0" borderId="8" xfId="0" applyNumberFormat="1" applyBorder="1" applyAlignment="1" applyProtection="1">
      <alignment horizontal="left" vertical="center"/>
      <protection locked="0"/>
    </xf>
    <xf numFmtId="1" fontId="0" fillId="2" borderId="39" xfId="0" applyNumberFormat="1" applyFill="1" applyBorder="1" applyAlignment="1" applyProtection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</xf>
    <xf numFmtId="1" fontId="0" fillId="2" borderId="8" xfId="0" applyNumberFormat="1" applyFill="1" applyBorder="1" applyAlignment="1" applyProtection="1">
      <alignment horizontal="center" vertical="center"/>
    </xf>
    <xf numFmtId="1" fontId="0" fillId="2" borderId="11" xfId="0" applyNumberFormat="1" applyFill="1" applyBorder="1" applyAlignment="1" applyProtection="1">
      <alignment horizontal="center" vertical="center"/>
    </xf>
    <xf numFmtId="0" fontId="0" fillId="2" borderId="40" xfId="0" applyFill="1" applyBorder="1" applyAlignment="1">
      <alignment horizontal="center" vertical="center"/>
    </xf>
    <xf numFmtId="9" fontId="0" fillId="2" borderId="38" xfId="0" applyNumberFormat="1" applyFill="1" applyBorder="1" applyAlignment="1" applyProtection="1">
      <alignment horizontal="right" vertical="center"/>
    </xf>
    <xf numFmtId="9" fontId="0" fillId="2" borderId="5" xfId="1" applyFont="1" applyFill="1" applyBorder="1" applyAlignment="1" applyProtection="1">
      <alignment horizontal="right" vertical="center"/>
    </xf>
    <xf numFmtId="9" fontId="0" fillId="2" borderId="1" xfId="1" applyFont="1" applyFill="1" applyBorder="1" applyAlignment="1" applyProtection="1">
      <alignment horizontal="right" vertical="center"/>
    </xf>
    <xf numFmtId="9" fontId="0" fillId="2" borderId="10" xfId="1" applyFont="1" applyFill="1" applyBorder="1" applyAlignment="1" applyProtection="1">
      <alignment horizontal="right" vertical="center"/>
    </xf>
    <xf numFmtId="180" fontId="0" fillId="0" borderId="4" xfId="0" applyNumberFormat="1" applyBorder="1" applyAlignment="1" applyProtection="1">
      <alignment horizontal="left" vertical="center"/>
      <protection locked="0"/>
    </xf>
    <xf numFmtId="1" fontId="0" fillId="2" borderId="9" xfId="0" applyNumberFormat="1" applyFill="1" applyBorder="1" applyAlignment="1" applyProtection="1">
      <alignment horizontal="left" vertical="center"/>
    </xf>
    <xf numFmtId="1" fontId="0" fillId="2" borderId="10" xfId="0" applyNumberFormat="1" applyFill="1" applyBorder="1" applyAlignment="1" applyProtection="1">
      <alignment horizontal="left" vertical="center"/>
    </xf>
    <xf numFmtId="1" fontId="0" fillId="2" borderId="11" xfId="0" applyNumberFormat="1" applyFill="1" applyBorder="1" applyAlignment="1" applyProtection="1">
      <alignment horizontal="left" vertical="center"/>
    </xf>
    <xf numFmtId="180" fontId="0" fillId="4" borderId="33" xfId="0" applyNumberFormat="1" applyFont="1" applyFill="1" applyBorder="1" applyAlignment="1" applyProtection="1">
      <alignment horizontal="left" vertical="center"/>
    </xf>
    <xf numFmtId="180" fontId="0" fillId="4" borderId="55" xfId="0" applyNumberFormat="1" applyFont="1" applyFill="1" applyBorder="1" applyAlignment="1" applyProtection="1">
      <alignment horizontal="left" vertical="center"/>
    </xf>
    <xf numFmtId="180" fontId="0" fillId="0" borderId="9" xfId="0" applyNumberFormat="1" applyBorder="1" applyAlignment="1" applyProtection="1">
      <alignment horizontal="left" vertical="center"/>
      <protection locked="0"/>
    </xf>
    <xf numFmtId="180" fontId="0" fillId="0" borderId="10" xfId="0" applyNumberFormat="1" applyBorder="1" applyAlignment="1" applyProtection="1">
      <alignment horizontal="left" vertical="center"/>
      <protection locked="0"/>
    </xf>
    <xf numFmtId="183" fontId="0" fillId="0" borderId="0" xfId="0" applyNumberFormat="1">
      <alignment vertical="center"/>
    </xf>
    <xf numFmtId="180" fontId="0" fillId="0" borderId="6" xfId="0" applyNumberFormat="1" applyBorder="1" applyAlignment="1" applyProtection="1">
      <alignment horizontal="center" vertical="center"/>
      <protection locked="0"/>
    </xf>
    <xf numFmtId="180" fontId="0" fillId="3" borderId="8" xfId="0" applyNumberFormat="1" applyFill="1" applyBorder="1" applyAlignment="1" applyProtection="1">
      <alignment horizontal="center" vertical="center"/>
      <protection locked="0"/>
    </xf>
    <xf numFmtId="180" fontId="0" fillId="0" borderId="8" xfId="0" applyNumberFormat="1" applyBorder="1" applyAlignment="1" applyProtection="1">
      <alignment horizontal="center" vertical="center"/>
      <protection locked="0"/>
    </xf>
    <xf numFmtId="180" fontId="0" fillId="0" borderId="11" xfId="0" applyNumberFormat="1" applyBorder="1" applyAlignment="1" applyProtection="1">
      <alignment horizontal="center" vertical="center"/>
      <protection locked="0"/>
    </xf>
    <xf numFmtId="0" fontId="0" fillId="0" borderId="49" xfId="0" applyFill="1" applyBorder="1" applyAlignment="1">
      <alignment vertical="center"/>
    </xf>
    <xf numFmtId="0" fontId="0" fillId="0" borderId="72" xfId="0" applyFill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49" xfId="0" applyBorder="1" applyAlignment="1">
      <alignment vertical="center"/>
    </xf>
    <xf numFmtId="2" fontId="9" fillId="4" borderId="53" xfId="0" applyNumberFormat="1" applyFont="1" applyFill="1" applyBorder="1" applyAlignment="1" applyProtection="1">
      <alignment horizontal="left" vertical="center"/>
    </xf>
    <xf numFmtId="2" fontId="0" fillId="2" borderId="39" xfId="0" applyNumberFormat="1" applyFill="1" applyBorder="1" applyAlignment="1">
      <alignment horizontal="center" vertical="center"/>
    </xf>
    <xf numFmtId="2" fontId="0" fillId="0" borderId="6" xfId="0" applyNumberFormat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0" borderId="8" xfId="0" applyNumberFormat="1" applyBorder="1" applyAlignment="1" applyProtection="1">
      <alignment horizontal="center" vertical="center"/>
      <protection locked="0"/>
    </xf>
    <xf numFmtId="2" fontId="0" fillId="0" borderId="11" xfId="0" applyNumberFormat="1" applyBorder="1" applyAlignment="1" applyProtection="1">
      <alignment horizontal="center" vertical="center"/>
      <protection locked="0"/>
    </xf>
    <xf numFmtId="1" fontId="0" fillId="0" borderId="7" xfId="0" applyNumberFormat="1" applyBorder="1" applyAlignment="1" applyProtection="1">
      <alignment horizontal="left" vertical="center"/>
      <protection locked="0"/>
    </xf>
    <xf numFmtId="1" fontId="0" fillId="0" borderId="1" xfId="0" applyNumberFormat="1" applyBorder="1" applyAlignment="1" applyProtection="1">
      <alignment horizontal="left" vertical="center"/>
      <protection locked="0"/>
    </xf>
    <xf numFmtId="180" fontId="0" fillId="2" borderId="9" xfId="0" applyNumberFormat="1" applyFill="1" applyBorder="1" applyAlignment="1" applyProtection="1">
      <alignment horizontal="left" vertical="center"/>
    </xf>
    <xf numFmtId="180" fontId="0" fillId="2" borderId="10" xfId="0" applyNumberFormat="1" applyFill="1" applyBorder="1" applyAlignment="1" applyProtection="1">
      <alignment horizontal="left" vertical="center"/>
    </xf>
    <xf numFmtId="180" fontId="0" fillId="2" borderId="11" xfId="0" applyNumberFormat="1" applyFill="1" applyBorder="1" applyAlignment="1" applyProtection="1">
      <alignment horizontal="left" vertical="center"/>
    </xf>
    <xf numFmtId="0" fontId="0" fillId="2" borderId="64" xfId="0" applyFill="1" applyBorder="1" applyAlignment="1">
      <alignment horizontal="left" vertical="center"/>
    </xf>
    <xf numFmtId="0" fontId="0" fillId="0" borderId="26" xfId="0" applyBorder="1" applyAlignment="1" applyProtection="1">
      <alignment horizontal="left" vertical="center"/>
      <protection locked="0"/>
    </xf>
    <xf numFmtId="0" fontId="0" fillId="3" borderId="49" xfId="0" applyFill="1" applyBorder="1" applyAlignment="1" applyProtection="1">
      <alignment horizontal="left" vertical="center"/>
      <protection locked="0"/>
    </xf>
    <xf numFmtId="0" fontId="0" fillId="0" borderId="49" xfId="0" applyBorder="1" applyAlignment="1" applyProtection="1">
      <alignment horizontal="left" vertical="center"/>
      <protection locked="0"/>
    </xf>
    <xf numFmtId="0" fontId="0" fillId="0" borderId="72" xfId="0" applyBorder="1" applyAlignment="1" applyProtection="1">
      <alignment horizontal="left" vertical="center"/>
      <protection locked="0"/>
    </xf>
    <xf numFmtId="2" fontId="9" fillId="4" borderId="53" xfId="0" applyNumberFormat="1" applyFont="1" applyFill="1" applyBorder="1" applyAlignment="1" applyProtection="1">
      <alignment horizontal="left" vertical="center" wrapText="1"/>
    </xf>
    <xf numFmtId="180" fontId="0" fillId="0" borderId="5" xfId="0" applyNumberFormat="1" applyBorder="1" applyAlignment="1" applyProtection="1">
      <alignment horizontal="center" vertical="center"/>
      <protection locked="0"/>
    </xf>
    <xf numFmtId="180" fontId="0" fillId="3" borderId="1" xfId="0" applyNumberFormat="1" applyFill="1" applyBorder="1" applyAlignment="1" applyProtection="1">
      <alignment horizontal="center" vertical="center"/>
      <protection locked="0"/>
    </xf>
    <xf numFmtId="180" fontId="0" fillId="0" borderId="1" xfId="0" applyNumberFormat="1" applyBorder="1" applyAlignment="1" applyProtection="1">
      <alignment horizontal="center" vertical="center"/>
      <protection locked="0"/>
    </xf>
    <xf numFmtId="180" fontId="0" fillId="0" borderId="10" xfId="0" applyNumberFormat="1" applyBorder="1" applyAlignment="1" applyProtection="1">
      <alignment horizontal="center" vertical="center"/>
      <protection locked="0"/>
    </xf>
    <xf numFmtId="180" fontId="0" fillId="2" borderId="39" xfId="0" applyNumberFormat="1" applyFill="1" applyBorder="1" applyAlignment="1" applyProtection="1">
      <alignment horizontal="center" vertical="center"/>
    </xf>
    <xf numFmtId="180" fontId="0" fillId="2" borderId="6" xfId="0" applyNumberFormat="1" applyFill="1" applyBorder="1" applyAlignment="1" applyProtection="1">
      <alignment horizontal="center" vertical="center"/>
    </xf>
    <xf numFmtId="180" fontId="0" fillId="2" borderId="8" xfId="0" applyNumberFormat="1" applyFill="1" applyBorder="1" applyAlignment="1" applyProtection="1">
      <alignment horizontal="center" vertical="center"/>
    </xf>
    <xf numFmtId="180" fontId="0" fillId="2" borderId="11" xfId="0" applyNumberFormat="1" applyFill="1" applyBorder="1" applyAlignment="1" applyProtection="1">
      <alignment horizontal="center" vertical="center"/>
    </xf>
    <xf numFmtId="180" fontId="0" fillId="2" borderId="33" xfId="0" applyNumberFormat="1" applyFont="1" applyFill="1" applyBorder="1" applyAlignment="1" applyProtection="1">
      <alignment horizontal="left" vertical="center"/>
    </xf>
    <xf numFmtId="180" fontId="9" fillId="4" borderId="53" xfId="0" applyNumberFormat="1" applyFont="1" applyFill="1" applyBorder="1" applyAlignment="1" applyProtection="1">
      <alignment horizontal="left" vertical="center"/>
    </xf>
    <xf numFmtId="0" fontId="10" fillId="4" borderId="53" xfId="0" applyFont="1" applyFill="1" applyBorder="1" applyAlignment="1" applyProtection="1">
      <alignment horizontal="left" vertical="center"/>
    </xf>
    <xf numFmtId="1" fontId="0" fillId="4" borderId="32" xfId="0" applyNumberFormat="1" applyFont="1" applyFill="1" applyBorder="1" applyAlignment="1" applyProtection="1">
      <alignment horizontal="left" vertical="center"/>
    </xf>
    <xf numFmtId="1" fontId="0" fillId="4" borderId="53" xfId="0" applyNumberFormat="1" applyFont="1" applyFill="1" applyBorder="1" applyAlignment="1" applyProtection="1">
      <alignment horizontal="left" vertical="center"/>
    </xf>
    <xf numFmtId="180" fontId="0" fillId="4" borderId="25" xfId="0" applyNumberFormat="1" applyFont="1" applyFill="1" applyBorder="1" applyAlignment="1" applyProtection="1">
      <alignment horizontal="left" vertical="center"/>
    </xf>
    <xf numFmtId="1" fontId="0" fillId="2" borderId="37" xfId="0" applyNumberFormat="1" applyFill="1" applyBorder="1" applyAlignment="1" applyProtection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180" fontId="0" fillId="2" borderId="35" xfId="0" applyNumberFormat="1" applyFill="1" applyBorder="1" applyAlignment="1" applyProtection="1">
      <alignment horizontal="center" vertical="center"/>
    </xf>
    <xf numFmtId="180" fontId="0" fillId="0" borderId="40" xfId="0" applyNumberFormat="1" applyBorder="1" applyAlignment="1" applyProtection="1">
      <alignment horizontal="center" vertical="center"/>
      <protection locked="0"/>
    </xf>
    <xf numFmtId="180" fontId="0" fillId="3" borderId="32" xfId="0" applyNumberFormat="1" applyFill="1" applyBorder="1" applyAlignment="1" applyProtection="1">
      <alignment horizontal="center" vertical="center"/>
      <protection locked="0"/>
    </xf>
    <xf numFmtId="180" fontId="0" fillId="0" borderId="32" xfId="0" applyNumberFormat="1" applyBorder="1" applyAlignment="1" applyProtection="1">
      <alignment horizontal="center" vertical="center"/>
      <protection locked="0"/>
    </xf>
    <xf numFmtId="180" fontId="0" fillId="0" borderId="33" xfId="0" applyNumberFormat="1" applyBorder="1" applyAlignment="1" applyProtection="1">
      <alignment horizontal="center" vertical="center"/>
      <protection locked="0"/>
    </xf>
    <xf numFmtId="180" fontId="0" fillId="2" borderId="38" xfId="0" applyNumberFormat="1" applyFill="1" applyBorder="1" applyAlignment="1" applyProtection="1">
      <alignment horizontal="center" vertical="center"/>
    </xf>
    <xf numFmtId="1" fontId="0" fillId="2" borderId="32" xfId="0" applyNumberFormat="1" applyFont="1" applyFill="1" applyBorder="1" applyAlignment="1" applyProtection="1">
      <alignment horizontal="left" vertical="center"/>
    </xf>
    <xf numFmtId="1" fontId="0" fillId="2" borderId="35" xfId="0" applyNumberFormat="1" applyFill="1" applyBorder="1" applyAlignment="1" applyProtection="1">
      <alignment horizontal="center" vertical="center"/>
    </xf>
    <xf numFmtId="1" fontId="0" fillId="0" borderId="40" xfId="0" applyNumberFormat="1" applyBorder="1" applyAlignment="1" applyProtection="1">
      <alignment horizontal="center" vertical="center"/>
      <protection locked="0"/>
    </xf>
    <xf numFmtId="1" fontId="0" fillId="3" borderId="32" xfId="0" applyNumberFormat="1" applyFill="1" applyBorder="1" applyAlignment="1" applyProtection="1">
      <alignment horizontal="center" vertical="center"/>
      <protection locked="0"/>
    </xf>
    <xf numFmtId="1" fontId="0" fillId="0" borderId="32" xfId="0" applyNumberFormat="1" applyBorder="1" applyAlignment="1" applyProtection="1">
      <alignment horizontal="center" vertical="center"/>
      <protection locked="0"/>
    </xf>
    <xf numFmtId="1" fontId="0" fillId="0" borderId="33" xfId="0" applyNumberFormat="1" applyBorder="1" applyAlignment="1" applyProtection="1">
      <alignment horizontal="center" vertical="center"/>
      <protection locked="0"/>
    </xf>
    <xf numFmtId="0" fontId="7" fillId="2" borderId="43" xfId="0" applyFont="1" applyFill="1" applyBorder="1" applyAlignment="1">
      <alignment horizontal="center" vertical="center" wrapText="1"/>
    </xf>
    <xf numFmtId="179" fontId="0" fillId="0" borderId="45" xfId="0" applyNumberFormat="1" applyBorder="1" applyAlignment="1" applyProtection="1">
      <alignment horizontal="right" vertical="center"/>
      <protection locked="0"/>
    </xf>
    <xf numFmtId="0" fontId="7" fillId="2" borderId="1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left" vertical="center"/>
    </xf>
    <xf numFmtId="2" fontId="0" fillId="2" borderId="5" xfId="0" applyNumberFormat="1" applyFill="1" applyBorder="1" applyAlignment="1" applyProtection="1">
      <alignment horizontal="left" vertical="center"/>
    </xf>
    <xf numFmtId="2" fontId="0" fillId="2" borderId="6" xfId="0" applyNumberFormat="1" applyFill="1" applyBorder="1" applyAlignment="1" applyProtection="1">
      <alignment horizontal="left" vertical="center"/>
    </xf>
    <xf numFmtId="0" fontId="13" fillId="4" borderId="44" xfId="0" applyFont="1" applyFill="1" applyBorder="1" applyAlignment="1" applyProtection="1">
      <alignment horizontal="center" vertical="center"/>
    </xf>
    <xf numFmtId="1" fontId="0" fillId="4" borderId="33" xfId="0" applyNumberFormat="1" applyFont="1" applyFill="1" applyBorder="1" applyAlignment="1" applyProtection="1">
      <alignment horizontal="left" vertical="center"/>
    </xf>
    <xf numFmtId="2" fontId="0" fillId="2" borderId="35" xfId="0" applyNumberFormat="1" applyFill="1" applyBorder="1" applyAlignment="1">
      <alignment vertical="center"/>
    </xf>
    <xf numFmtId="0" fontId="0" fillId="0" borderId="30" xfId="0" applyFill="1" applyBorder="1" applyAlignment="1" applyProtection="1">
      <alignment horizontal="left" vertical="center"/>
      <protection locked="0"/>
    </xf>
    <xf numFmtId="0" fontId="0" fillId="0" borderId="32" xfId="0" applyFill="1" applyBorder="1" applyAlignment="1" applyProtection="1">
      <alignment horizontal="left" vertical="center"/>
      <protection locked="0"/>
    </xf>
    <xf numFmtId="0" fontId="0" fillId="0" borderId="33" xfId="0" applyFill="1" applyBorder="1" applyAlignment="1" applyProtection="1">
      <alignment horizontal="left" vertical="center"/>
      <protection locked="0"/>
    </xf>
    <xf numFmtId="1" fontId="0" fillId="4" borderId="40" xfId="0" applyNumberFormat="1" applyFont="1" applyFill="1" applyBorder="1" applyAlignment="1" applyProtection="1">
      <alignment horizontal="left" vertical="center"/>
    </xf>
    <xf numFmtId="1" fontId="0" fillId="4" borderId="25" xfId="0" applyNumberFormat="1" applyFont="1" applyFill="1" applyBorder="1" applyAlignment="1" applyProtection="1">
      <alignment horizontal="left" vertical="center"/>
    </xf>
    <xf numFmtId="1" fontId="0" fillId="0" borderId="4" xfId="0" applyNumberFormat="1" applyBorder="1" applyAlignment="1" applyProtection="1">
      <alignment horizontal="left" vertical="center"/>
      <protection locked="0"/>
    </xf>
    <xf numFmtId="1" fontId="0" fillId="0" borderId="6" xfId="0" applyNumberFormat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80" fontId="0" fillId="2" borderId="39" xfId="0" applyNumberFormat="1" applyFill="1" applyBorder="1" applyAlignment="1">
      <alignment horizontal="left" vertical="center"/>
    </xf>
    <xf numFmtId="180" fontId="0" fillId="3" borderId="8" xfId="0" applyNumberFormat="1" applyFill="1" applyBorder="1" applyAlignment="1" applyProtection="1">
      <alignment horizontal="left" vertical="center"/>
      <protection locked="0"/>
    </xf>
    <xf numFmtId="1" fontId="0" fillId="2" borderId="39" xfId="0" applyNumberFormat="1" applyFill="1" applyBorder="1" applyAlignment="1">
      <alignment horizontal="center" vertical="center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80" fontId="0" fillId="2" borderId="37" xfId="0" applyNumberFormat="1" applyFill="1" applyBorder="1" applyAlignment="1">
      <alignment horizontal="left" vertical="center"/>
    </xf>
    <xf numFmtId="1" fontId="0" fillId="2" borderId="38" xfId="0" applyNumberFormat="1" applyFill="1" applyBorder="1" applyAlignment="1">
      <alignment horizontal="center" vertical="center"/>
    </xf>
    <xf numFmtId="1" fontId="0" fillId="0" borderId="5" xfId="0" applyNumberFormat="1" applyBorder="1" applyAlignment="1" applyProtection="1">
      <alignment horizontal="center" vertical="center"/>
      <protection locked="0"/>
    </xf>
    <xf numFmtId="180" fontId="0" fillId="3" borderId="7" xfId="0" applyNumberFormat="1" applyFill="1" applyBorder="1" applyAlignment="1" applyProtection="1">
      <alignment horizontal="left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0" fillId="0" borderId="10" xfId="0" applyNumberFormat="1" applyBorder="1" applyAlignment="1" applyProtection="1">
      <alignment horizontal="center" vertical="center"/>
      <protection locked="0"/>
    </xf>
    <xf numFmtId="0" fontId="7" fillId="2" borderId="60" xfId="0" applyFont="1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1" fontId="22" fillId="2" borderId="32" xfId="0" applyNumberFormat="1" applyFont="1" applyFill="1" applyBorder="1" applyAlignment="1" applyProtection="1">
      <alignment horizontal="left" vertical="center"/>
    </xf>
    <xf numFmtId="2" fontId="22" fillId="2" borderId="32" xfId="0" applyNumberFormat="1" applyFont="1" applyFill="1" applyBorder="1" applyAlignment="1" applyProtection="1">
      <alignment horizontal="left" vertical="center"/>
    </xf>
    <xf numFmtId="2" fontId="0" fillId="2" borderId="38" xfId="0" applyNumberFormat="1" applyFill="1" applyBorder="1" applyAlignment="1" applyProtection="1">
      <alignment horizontal="center" vertical="center"/>
    </xf>
    <xf numFmtId="2" fontId="0" fillId="2" borderId="5" xfId="0" applyNumberFormat="1" applyFill="1" applyBorder="1" applyAlignment="1" applyProtection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</xf>
    <xf numFmtId="2" fontId="0" fillId="2" borderId="10" xfId="0" applyNumberFormat="1" applyFill="1" applyBorder="1" applyAlignment="1" applyProtection="1">
      <alignment horizontal="center" vertical="center"/>
    </xf>
    <xf numFmtId="180" fontId="0" fillId="2" borderId="35" xfId="0" applyNumberFormat="1" applyFill="1" applyBorder="1" applyAlignment="1">
      <alignment horizontal="left" vertical="center"/>
    </xf>
    <xf numFmtId="180" fontId="0" fillId="0" borderId="40" xfId="0" applyNumberFormat="1" applyBorder="1" applyAlignment="1" applyProtection="1">
      <alignment horizontal="left" vertical="center"/>
      <protection locked="0"/>
    </xf>
    <xf numFmtId="180" fontId="0" fillId="3" borderId="32" xfId="0" applyNumberFormat="1" applyFill="1" applyBorder="1" applyAlignment="1" applyProtection="1">
      <alignment horizontal="left" vertical="center"/>
      <protection locked="0"/>
    </xf>
    <xf numFmtId="180" fontId="0" fillId="0" borderId="32" xfId="0" applyNumberFormat="1" applyBorder="1" applyAlignment="1" applyProtection="1">
      <alignment horizontal="left" vertical="center"/>
      <protection locked="0"/>
    </xf>
    <xf numFmtId="180" fontId="0" fillId="0" borderId="33" xfId="0" applyNumberFormat="1" applyBorder="1" applyAlignment="1" applyProtection="1">
      <alignment horizontal="left" vertical="center"/>
      <protection locked="0"/>
    </xf>
    <xf numFmtId="1" fontId="0" fillId="2" borderId="38" xfId="0" applyNumberFormat="1" applyFill="1" applyBorder="1" applyAlignment="1" applyProtection="1">
      <alignment horizontal="center" vertical="center"/>
    </xf>
    <xf numFmtId="0" fontId="7" fillId="2" borderId="34" xfId="0" applyFont="1" applyFill="1" applyBorder="1" applyAlignment="1">
      <alignment horizontal="center" vertical="center" wrapText="1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180" fontId="0" fillId="4" borderId="54" xfId="0" applyNumberFormat="1" applyFont="1" applyFill="1" applyBorder="1" applyAlignment="1" applyProtection="1">
      <alignment horizontal="left" vertical="center" wrapText="1"/>
    </xf>
    <xf numFmtId="0" fontId="0" fillId="0" borderId="34" xfId="0" applyFill="1" applyBorder="1" applyAlignment="1">
      <alignment horizontal="center" vertical="center"/>
    </xf>
    <xf numFmtId="0" fontId="0" fillId="0" borderId="18" xfId="0" applyFill="1" applyBorder="1" applyAlignment="1">
      <alignment vertical="center"/>
    </xf>
    <xf numFmtId="0" fontId="7" fillId="2" borderId="77" xfId="0" applyFont="1" applyFill="1" applyBorder="1" applyAlignment="1">
      <alignment horizontal="center" vertical="center"/>
    </xf>
    <xf numFmtId="180" fontId="0" fillId="2" borderId="48" xfId="0" applyNumberFormat="1" applyFill="1" applyBorder="1" applyAlignment="1">
      <alignment horizontal="center" vertical="center"/>
    </xf>
    <xf numFmtId="180" fontId="0" fillId="0" borderId="45" xfId="0" applyNumberFormat="1" applyBorder="1" applyAlignment="1" applyProtection="1">
      <alignment horizontal="center" vertical="center"/>
      <protection locked="0"/>
    </xf>
    <xf numFmtId="180" fontId="0" fillId="3" borderId="44" xfId="0" applyNumberFormat="1" applyFill="1" applyBorder="1" applyAlignment="1" applyProtection="1">
      <alignment horizontal="center" vertical="center"/>
      <protection locked="0"/>
    </xf>
    <xf numFmtId="180" fontId="0" fillId="0" borderId="44" xfId="0" applyNumberFormat="1" applyBorder="1" applyAlignment="1" applyProtection="1">
      <alignment horizontal="center" vertical="center"/>
      <protection locked="0"/>
    </xf>
    <xf numFmtId="180" fontId="0" fillId="0" borderId="43" xfId="0" applyNumberFormat="1" applyBorder="1" applyAlignment="1" applyProtection="1">
      <alignment horizontal="center" vertical="center"/>
      <protection locked="0"/>
    </xf>
    <xf numFmtId="0" fontId="0" fillId="0" borderId="5" xfId="0" applyNumberFormat="1" applyBorder="1" applyAlignment="1" applyProtection="1">
      <alignment horizontal="center" vertical="center"/>
      <protection locked="0"/>
    </xf>
    <xf numFmtId="0" fontId="0" fillId="2" borderId="38" xfId="0" applyNumberFormat="1" applyFill="1" applyBorder="1" applyAlignment="1">
      <alignment horizontal="left" vertical="center"/>
    </xf>
    <xf numFmtId="0" fontId="0" fillId="3" borderId="1" xfId="0" applyNumberFormat="1" applyFill="1" applyBorder="1" applyAlignment="1" applyProtection="1">
      <alignment horizontal="left" vertical="center"/>
      <protection locked="0"/>
    </xf>
    <xf numFmtId="0" fontId="0" fillId="2" borderId="9" xfId="0" applyNumberFormat="1" applyFill="1" applyBorder="1" applyAlignment="1" applyProtection="1">
      <alignment horizontal="left" vertical="center"/>
    </xf>
    <xf numFmtId="0" fontId="0" fillId="2" borderId="10" xfId="0" applyNumberFormat="1" applyFill="1" applyBorder="1" applyAlignment="1" applyProtection="1">
      <alignment horizontal="left" vertical="center"/>
    </xf>
    <xf numFmtId="0" fontId="0" fillId="2" borderId="11" xfId="0" applyNumberFormat="1" applyFill="1" applyBorder="1" applyAlignment="1" applyProtection="1">
      <alignment horizontal="left" vertical="center"/>
    </xf>
    <xf numFmtId="180" fontId="0" fillId="2" borderId="40" xfId="0" applyNumberFormat="1" applyFont="1" applyFill="1" applyBorder="1" applyAlignment="1" applyProtection="1">
      <alignment horizontal="left" vertical="center"/>
    </xf>
    <xf numFmtId="0" fontId="0" fillId="0" borderId="3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80" fontId="0" fillId="2" borderId="4" xfId="0" applyNumberFormat="1" applyFill="1" applyBorder="1" applyAlignment="1" applyProtection="1">
      <alignment horizontal="left" vertical="center"/>
    </xf>
    <xf numFmtId="180" fontId="0" fillId="2" borderId="5" xfId="0" applyNumberFormat="1" applyFill="1" applyBorder="1" applyAlignment="1" applyProtection="1">
      <alignment horizontal="left" vertical="center"/>
    </xf>
    <xf numFmtId="180" fontId="0" fillId="2" borderId="6" xfId="0" applyNumberFormat="1" applyFill="1" applyBorder="1" applyAlignment="1" applyProtection="1">
      <alignment horizontal="left" vertical="center"/>
    </xf>
    <xf numFmtId="1" fontId="0" fillId="4" borderId="56" xfId="0" applyNumberFormat="1" applyFont="1" applyFill="1" applyBorder="1" applyAlignment="1" applyProtection="1">
      <alignment horizontal="left" vertical="center"/>
    </xf>
    <xf numFmtId="49" fontId="0" fillId="4" borderId="53" xfId="0" applyNumberFormat="1" applyFont="1" applyFill="1" applyBorder="1" applyAlignment="1" applyProtection="1">
      <alignment horizontal="left" vertical="center"/>
    </xf>
    <xf numFmtId="0" fontId="0" fillId="4" borderId="32" xfId="0" applyNumberFormat="1" applyFont="1" applyFill="1" applyBorder="1" applyAlignment="1" applyProtection="1">
      <alignment horizontal="left" vertical="center"/>
    </xf>
    <xf numFmtId="0" fontId="8" fillId="0" borderId="47" xfId="0" applyFont="1" applyFill="1" applyBorder="1" applyProtection="1">
      <alignment vertical="center"/>
    </xf>
    <xf numFmtId="0" fontId="8" fillId="0" borderId="47" xfId="0" applyFont="1" applyFill="1" applyBorder="1" applyAlignment="1" applyProtection="1">
      <alignment horizontal="center" vertical="center"/>
    </xf>
    <xf numFmtId="0" fontId="0" fillId="0" borderId="47" xfId="0" applyFont="1" applyFill="1" applyBorder="1" applyAlignment="1" applyProtection="1">
      <alignment horizontal="left" vertical="center"/>
    </xf>
    <xf numFmtId="180" fontId="0" fillId="0" borderId="47" xfId="0" applyNumberFormat="1" applyFont="1" applyFill="1" applyBorder="1" applyAlignment="1" applyProtection="1">
      <alignment horizontal="left" vertical="center"/>
    </xf>
    <xf numFmtId="0" fontId="0" fillId="0" borderId="47" xfId="0" applyNumberFormat="1" applyFill="1" applyBorder="1" applyAlignment="1" applyProtection="1">
      <alignment horizontal="left" vertical="center"/>
    </xf>
    <xf numFmtId="0" fontId="15" fillId="0" borderId="47" xfId="0" applyFont="1" applyFill="1" applyBorder="1" applyAlignment="1" applyProtection="1">
      <alignment horizontal="left" vertical="center"/>
    </xf>
    <xf numFmtId="0" fontId="0" fillId="2" borderId="38" xfId="0" quotePrefix="1" applyFill="1" applyBorder="1" applyAlignment="1">
      <alignment horizontal="left" vertical="center"/>
    </xf>
    <xf numFmtId="0" fontId="0" fillId="2" borderId="39" xfId="0" quotePrefix="1" applyFill="1" applyBorder="1" applyAlignment="1">
      <alignment horizontal="left" vertical="center"/>
    </xf>
    <xf numFmtId="0" fontId="0" fillId="0" borderId="3" xfId="0" quotePrefix="1" applyBorder="1" applyAlignment="1" applyProtection="1">
      <alignment horizontal="left" vertical="center"/>
      <protection locked="0"/>
    </xf>
    <xf numFmtId="0" fontId="0" fillId="0" borderId="13" xfId="0" quotePrefix="1" applyBorder="1" applyAlignment="1" applyProtection="1">
      <alignment horizontal="left" vertical="center"/>
      <protection locked="0"/>
    </xf>
    <xf numFmtId="0" fontId="0" fillId="3" borderId="1" xfId="0" quotePrefix="1" applyFill="1" applyBorder="1" applyAlignment="1" applyProtection="1">
      <alignment horizontal="left" vertical="center"/>
      <protection locked="0"/>
    </xf>
    <xf numFmtId="0" fontId="0" fillId="3" borderId="8" xfId="0" quotePrefix="1" applyFill="1" applyBorder="1" applyAlignment="1" applyProtection="1">
      <alignment horizontal="left" vertical="center"/>
      <protection locked="0"/>
    </xf>
    <xf numFmtId="0" fontId="0" fillId="0" borderId="1" xfId="0" quotePrefix="1" applyBorder="1" applyAlignment="1" applyProtection="1">
      <alignment horizontal="left" vertical="center"/>
      <protection locked="0"/>
    </xf>
    <xf numFmtId="0" fontId="0" fillId="0" borderId="8" xfId="0" quotePrefix="1" applyBorder="1" applyAlignment="1" applyProtection="1">
      <alignment horizontal="left" vertical="center"/>
      <protection locked="0"/>
    </xf>
    <xf numFmtId="0" fontId="0" fillId="0" borderId="10" xfId="0" quotePrefix="1" applyBorder="1" applyAlignment="1" applyProtection="1">
      <alignment horizontal="left" vertical="center"/>
      <protection locked="0"/>
    </xf>
    <xf numFmtId="0" fontId="0" fillId="0" borderId="11" xfId="0" quotePrefix="1" applyBorder="1" applyAlignment="1" applyProtection="1">
      <alignment horizontal="left" vertical="center"/>
      <protection locked="0"/>
    </xf>
    <xf numFmtId="0" fontId="0" fillId="2" borderId="37" xfId="0" quotePrefix="1" applyNumberFormat="1" applyFill="1" applyBorder="1" applyAlignment="1">
      <alignment horizontal="left" vertical="center"/>
    </xf>
    <xf numFmtId="0" fontId="0" fillId="2" borderId="38" xfId="0" quotePrefix="1" applyNumberFormat="1" applyFill="1" applyBorder="1" applyAlignment="1">
      <alignment horizontal="left" vertical="center"/>
    </xf>
    <xf numFmtId="0" fontId="0" fillId="2" borderId="39" xfId="0" quotePrefix="1" applyNumberFormat="1" applyFill="1" applyBorder="1" applyAlignment="1">
      <alignment horizontal="left" vertical="center"/>
    </xf>
    <xf numFmtId="0" fontId="0" fillId="0" borderId="12" xfId="0" quotePrefix="1" applyNumberFormat="1" applyBorder="1" applyAlignment="1" applyProtection="1">
      <alignment horizontal="left" vertical="center"/>
      <protection locked="0"/>
    </xf>
    <xf numFmtId="0" fontId="0" fillId="0" borderId="3" xfId="0" quotePrefix="1" applyNumberFormat="1" applyBorder="1" applyAlignment="1" applyProtection="1">
      <alignment horizontal="left" vertical="center"/>
      <protection locked="0"/>
    </xf>
    <xf numFmtId="0" fontId="0" fillId="0" borderId="13" xfId="0" quotePrefix="1" applyNumberFormat="1" applyBorder="1" applyAlignment="1" applyProtection="1">
      <alignment horizontal="left" vertical="center"/>
      <protection locked="0"/>
    </xf>
    <xf numFmtId="0" fontId="0" fillId="3" borderId="7" xfId="0" quotePrefix="1" applyNumberFormat="1" applyFill="1" applyBorder="1" applyAlignment="1" applyProtection="1">
      <alignment horizontal="left" vertical="center"/>
      <protection locked="0"/>
    </xf>
    <xf numFmtId="0" fontId="0" fillId="3" borderId="1" xfId="0" quotePrefix="1" applyNumberFormat="1" applyFill="1" applyBorder="1" applyAlignment="1" applyProtection="1">
      <alignment horizontal="left" vertical="center"/>
      <protection locked="0"/>
    </xf>
    <xf numFmtId="0" fontId="0" fillId="3" borderId="8" xfId="0" quotePrefix="1" applyNumberFormat="1" applyFill="1" applyBorder="1" applyAlignment="1" applyProtection="1">
      <alignment horizontal="left" vertical="center"/>
      <protection locked="0"/>
    </xf>
    <xf numFmtId="0" fontId="0" fillId="0" borderId="7" xfId="0" quotePrefix="1" applyNumberFormat="1" applyBorder="1" applyAlignment="1" applyProtection="1">
      <alignment horizontal="left" vertical="center"/>
      <protection locked="0"/>
    </xf>
    <xf numFmtId="0" fontId="0" fillId="0" borderId="1" xfId="0" quotePrefix="1" applyNumberFormat="1" applyBorder="1" applyAlignment="1" applyProtection="1">
      <alignment horizontal="left" vertical="center"/>
      <protection locked="0"/>
    </xf>
    <xf numFmtId="0" fontId="0" fillId="0" borderId="8" xfId="0" quotePrefix="1" applyNumberFormat="1" applyBorder="1" applyAlignment="1" applyProtection="1">
      <alignment horizontal="left" vertical="center"/>
      <protection locked="0"/>
    </xf>
    <xf numFmtId="0" fontId="0" fillId="0" borderId="9" xfId="0" quotePrefix="1" applyNumberFormat="1" applyBorder="1" applyAlignment="1" applyProtection="1">
      <alignment horizontal="left" vertical="center"/>
      <protection locked="0"/>
    </xf>
    <xf numFmtId="0" fontId="0" fillId="0" borderId="10" xfId="0" quotePrefix="1" applyNumberFormat="1" applyBorder="1" applyAlignment="1" applyProtection="1">
      <alignment horizontal="left" vertical="center"/>
      <protection locked="0"/>
    </xf>
    <xf numFmtId="0" fontId="0" fillId="0" borderId="11" xfId="0" quotePrefix="1" applyNumberFormat="1" applyBorder="1" applyAlignment="1" applyProtection="1">
      <alignment horizontal="left" vertical="center"/>
      <protection locked="0"/>
    </xf>
    <xf numFmtId="0" fontId="0" fillId="2" borderId="40" xfId="0" applyNumberFormat="1" applyFont="1" applyFill="1" applyBorder="1" applyAlignment="1" applyProtection="1">
      <alignment horizontal="left" vertical="center"/>
    </xf>
    <xf numFmtId="0" fontId="0" fillId="2" borderId="32" xfId="0" applyNumberFormat="1" applyFont="1" applyFill="1" applyBorder="1" applyAlignment="1" applyProtection="1">
      <alignment horizontal="left" vertical="center"/>
    </xf>
    <xf numFmtId="0" fontId="0" fillId="2" borderId="33" xfId="0" applyNumberFormat="1" applyFont="1" applyFill="1" applyBorder="1" applyAlignment="1" applyProtection="1">
      <alignment horizontal="left" vertical="center"/>
    </xf>
    <xf numFmtId="0" fontId="0" fillId="4" borderId="33" xfId="0" applyNumberFormat="1" applyFont="1" applyFill="1" applyBorder="1" applyAlignment="1" applyProtection="1">
      <alignment horizontal="left" vertical="center"/>
    </xf>
    <xf numFmtId="1" fontId="0" fillId="2" borderId="40" xfId="0" applyNumberFormat="1" applyFont="1" applyFill="1" applyBorder="1" applyAlignment="1" applyProtection="1">
      <alignment horizontal="left" vertical="center"/>
    </xf>
    <xf numFmtId="1" fontId="0" fillId="2" borderId="4" xfId="0" applyNumberFormat="1" applyFill="1" applyBorder="1" applyAlignment="1" applyProtection="1">
      <alignment horizontal="left" vertical="center"/>
    </xf>
    <xf numFmtId="1" fontId="0" fillId="2" borderId="5" xfId="0" applyNumberFormat="1" applyFill="1" applyBorder="1" applyAlignment="1" applyProtection="1">
      <alignment horizontal="left" vertical="center"/>
    </xf>
    <xf numFmtId="1" fontId="0" fillId="2" borderId="6" xfId="0" applyNumberFormat="1" applyFill="1" applyBorder="1" applyAlignment="1" applyProtection="1">
      <alignment horizontal="left" vertical="center"/>
    </xf>
    <xf numFmtId="0" fontId="0" fillId="0" borderId="9" xfId="0" applyNumberFormat="1" applyFill="1" applyBorder="1" applyAlignment="1" applyProtection="1">
      <alignment horizontal="left" vertical="center"/>
      <protection locked="0"/>
    </xf>
    <xf numFmtId="0" fontId="0" fillId="0" borderId="10" xfId="0" applyNumberFormat="1" applyFill="1" applyBorder="1" applyAlignment="1" applyProtection="1">
      <alignment horizontal="left" vertical="center"/>
      <protection locked="0"/>
    </xf>
    <xf numFmtId="0" fontId="0" fillId="0" borderId="11" xfId="0" applyNumberFormat="1" applyFill="1" applyBorder="1" applyAlignment="1" applyProtection="1">
      <alignment horizontal="left" vertical="center"/>
      <protection locked="0"/>
    </xf>
    <xf numFmtId="49" fontId="0" fillId="0" borderId="7" xfId="0" applyNumberFormat="1" applyBorder="1" applyAlignment="1" applyProtection="1">
      <alignment horizontal="left" vertical="center"/>
    </xf>
    <xf numFmtId="0" fontId="29" fillId="0" borderId="0" xfId="0" quotePrefix="1" applyFont="1">
      <alignment vertical="center"/>
    </xf>
    <xf numFmtId="0" fontId="8" fillId="2" borderId="34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39" xfId="0" applyFill="1" applyBorder="1">
      <alignment vertical="center"/>
    </xf>
    <xf numFmtId="0" fontId="0" fillId="0" borderId="1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3" borderId="8" xfId="0" applyFill="1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178" fontId="0" fillId="2" borderId="39" xfId="0" applyNumberFormat="1" applyFill="1" applyBorder="1" applyAlignment="1">
      <alignment horizontal="left" vertical="center"/>
    </xf>
    <xf numFmtId="178" fontId="0" fillId="4" borderId="12" xfId="0" applyNumberFormat="1" applyFill="1" applyBorder="1" applyAlignment="1">
      <alignment horizontal="center" vertical="center"/>
    </xf>
    <xf numFmtId="178" fontId="0" fillId="4" borderId="13" xfId="0" applyNumberFormat="1" applyFill="1" applyBorder="1" applyAlignment="1">
      <alignment horizontal="left" vertical="center"/>
    </xf>
    <xf numFmtId="178" fontId="0" fillId="4" borderId="7" xfId="0" applyNumberFormat="1" applyFill="1" applyBorder="1" applyAlignment="1">
      <alignment horizontal="center" vertical="center"/>
    </xf>
    <xf numFmtId="178" fontId="0" fillId="4" borderId="8" xfId="0" applyNumberFormat="1" applyFill="1" applyBorder="1" applyAlignment="1">
      <alignment horizontal="left" vertical="center"/>
    </xf>
    <xf numFmtId="178" fontId="0" fillId="4" borderId="9" xfId="0" applyNumberFormat="1" applyFill="1" applyBorder="1" applyAlignment="1">
      <alignment horizontal="center" vertical="center"/>
    </xf>
    <xf numFmtId="178" fontId="0" fillId="4" borderId="11" xfId="0" applyNumberFormat="1" applyFill="1" applyBorder="1" applyAlignment="1">
      <alignment horizontal="left" vertical="center"/>
    </xf>
    <xf numFmtId="0" fontId="0" fillId="0" borderId="59" xfId="0" applyFill="1" applyBorder="1">
      <alignment vertical="center"/>
    </xf>
    <xf numFmtId="0" fontId="8" fillId="2" borderId="11" xfId="0" applyFont="1" applyFill="1" applyBorder="1" applyAlignment="1">
      <alignment horizontal="center" vertical="center" wrapText="1"/>
    </xf>
    <xf numFmtId="178" fontId="0" fillId="2" borderId="35" xfId="0" applyNumberFormat="1" applyFill="1" applyBorder="1" applyAlignment="1" applyProtection="1">
      <alignment horizontal="center" vertical="center"/>
    </xf>
    <xf numFmtId="178" fontId="0" fillId="4" borderId="30" xfId="0" applyNumberFormat="1" applyFill="1" applyBorder="1" applyAlignment="1" applyProtection="1">
      <alignment horizontal="center" vertical="center"/>
    </xf>
    <xf numFmtId="178" fontId="0" fillId="4" borderId="32" xfId="0" applyNumberFormat="1" applyFill="1" applyBorder="1" applyAlignment="1" applyProtection="1">
      <alignment horizontal="center" vertical="center"/>
    </xf>
    <xf numFmtId="178" fontId="0" fillId="4" borderId="33" xfId="0" applyNumberFormat="1" applyFill="1" applyBorder="1" applyAlignment="1" applyProtection="1">
      <alignment horizontal="center" vertical="center"/>
    </xf>
    <xf numFmtId="0" fontId="8" fillId="2" borderId="28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18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horizontal="left" vertical="center"/>
      <protection locked="0"/>
    </xf>
    <xf numFmtId="0" fontId="8" fillId="0" borderId="61" xfId="0" applyFont="1" applyFill="1" applyBorder="1" applyAlignment="1">
      <alignment horizontal="center" vertical="center" wrapText="1"/>
    </xf>
    <xf numFmtId="0" fontId="0" fillId="0" borderId="61" xfId="0" applyFill="1" applyBorder="1" applyAlignment="1">
      <alignment horizontal="left" vertical="center"/>
    </xf>
    <xf numFmtId="0" fontId="0" fillId="0" borderId="61" xfId="0" applyFill="1" applyBorder="1" applyAlignment="1" applyProtection="1">
      <alignment horizontal="left" vertical="center"/>
      <protection locked="0"/>
    </xf>
    <xf numFmtId="0" fontId="0" fillId="2" borderId="64" xfId="0" applyFill="1" applyBorder="1" applyAlignment="1">
      <alignment horizontal="center" vertical="center"/>
    </xf>
    <xf numFmtId="0" fontId="0" fillId="0" borderId="69" xfId="0" applyBorder="1" applyAlignment="1" applyProtection="1">
      <alignment horizontal="center" vertical="center"/>
      <protection locked="0"/>
    </xf>
    <xf numFmtId="0" fontId="0" fillId="3" borderId="49" xfId="0" applyFill="1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72" xfId="0" applyBorder="1" applyAlignment="1" applyProtection="1">
      <alignment horizontal="center" vertical="center"/>
      <protection locked="0"/>
    </xf>
    <xf numFmtId="178" fontId="0" fillId="2" borderId="37" xfId="0" applyNumberFormat="1" applyFill="1" applyBorder="1" applyAlignment="1" applyProtection="1">
      <alignment horizontal="center" vertical="center"/>
    </xf>
    <xf numFmtId="178" fontId="0" fillId="2" borderId="4" xfId="1" applyNumberFormat="1" applyFont="1" applyFill="1" applyBorder="1" applyAlignment="1" applyProtection="1">
      <alignment horizontal="center" vertical="center"/>
    </xf>
    <xf numFmtId="178" fontId="0" fillId="2" borderId="7" xfId="1" applyNumberFormat="1" applyFont="1" applyFill="1" applyBorder="1" applyAlignment="1" applyProtection="1">
      <alignment horizontal="center" vertical="center"/>
    </xf>
    <xf numFmtId="178" fontId="0" fillId="2" borderId="9" xfId="1" applyNumberFormat="1" applyFont="1" applyFill="1" applyBorder="1" applyAlignment="1" applyProtection="1">
      <alignment horizontal="center" vertical="center"/>
    </xf>
    <xf numFmtId="1" fontId="0" fillId="0" borderId="19" xfId="0" applyNumberFormat="1" applyBorder="1" applyAlignment="1" applyProtection="1">
      <alignment horizontal="left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1" fontId="0" fillId="0" borderId="20" xfId="0" applyNumberFormat="1" applyBorder="1" applyAlignment="1" applyProtection="1">
      <alignment horizontal="left" vertical="center"/>
      <protection locked="0"/>
    </xf>
    <xf numFmtId="0" fontId="0" fillId="0" borderId="5" xfId="0" applyNumberFormat="1" applyFill="1" applyBorder="1" applyAlignment="1" applyProtection="1">
      <alignment horizontal="left" vertical="center"/>
      <protection locked="0"/>
    </xf>
    <xf numFmtId="0" fontId="0" fillId="0" borderId="6" xfId="0" applyNumberFormat="1" applyFill="1" applyBorder="1" applyAlignment="1" applyProtection="1">
      <alignment horizontal="left" vertical="center"/>
      <protection locked="0"/>
    </xf>
    <xf numFmtId="1" fontId="0" fillId="0" borderId="5" xfId="0" applyNumberFormat="1" applyFill="1" applyBorder="1" applyAlignment="1" applyProtection="1">
      <alignment horizontal="left" vertical="center"/>
      <protection locked="0"/>
    </xf>
    <xf numFmtId="1" fontId="0" fillId="0" borderId="6" xfId="0" applyNumberFormat="1" applyFill="1" applyBorder="1" applyAlignment="1" applyProtection="1">
      <alignment horizontal="left" vertical="center"/>
      <protection locked="0"/>
    </xf>
    <xf numFmtId="1" fontId="0" fillId="0" borderId="1" xfId="0" applyNumberFormat="1" applyFill="1" applyBorder="1" applyAlignment="1" applyProtection="1">
      <alignment horizontal="left" vertical="center"/>
      <protection locked="0"/>
    </xf>
    <xf numFmtId="1" fontId="0" fillId="0" borderId="8" xfId="0" applyNumberFormat="1" applyFill="1" applyBorder="1" applyAlignment="1" applyProtection="1">
      <alignment horizontal="left" vertical="center"/>
      <protection locked="0"/>
    </xf>
    <xf numFmtId="1" fontId="0" fillId="0" borderId="4" xfId="0" applyNumberFormat="1" applyFill="1" applyBorder="1" applyAlignment="1" applyProtection="1">
      <alignment horizontal="left" vertical="center"/>
      <protection locked="0"/>
    </xf>
    <xf numFmtId="1" fontId="0" fillId="0" borderId="7" xfId="0" applyNumberFormat="1" applyFill="1" applyBorder="1" applyAlignment="1" applyProtection="1">
      <alignment horizontal="left" vertical="center"/>
      <protection locked="0"/>
    </xf>
    <xf numFmtId="1" fontId="0" fillId="0" borderId="9" xfId="0" applyNumberFormat="1" applyFill="1" applyBorder="1" applyAlignment="1" applyProtection="1">
      <alignment horizontal="left" vertical="center"/>
      <protection locked="0"/>
    </xf>
    <xf numFmtId="1" fontId="0" fillId="0" borderId="10" xfId="0" applyNumberFormat="1" applyFill="1" applyBorder="1" applyAlignment="1" applyProtection="1">
      <alignment horizontal="left" vertical="center"/>
      <protection locked="0"/>
    </xf>
    <xf numFmtId="1" fontId="0" fillId="0" borderId="11" xfId="0" applyNumberFormat="1" applyFill="1" applyBorder="1" applyAlignment="1" applyProtection="1">
      <alignment horizontal="left" vertical="center"/>
      <protection locked="0"/>
    </xf>
    <xf numFmtId="0" fontId="0" fillId="0" borderId="4" xfId="0" applyNumberFormat="1" applyFill="1" applyBorder="1" applyAlignment="1" applyProtection="1">
      <alignment horizontal="left" vertical="center"/>
      <protection locked="0"/>
    </xf>
    <xf numFmtId="2" fontId="0" fillId="4" borderId="33" xfId="0" applyNumberFormat="1" applyFont="1" applyFill="1" applyBorder="1" applyAlignment="1" applyProtection="1">
      <alignment vertical="center"/>
    </xf>
    <xf numFmtId="2" fontId="0" fillId="2" borderId="56" xfId="0" applyNumberFormat="1" applyFont="1" applyFill="1" applyBorder="1" applyAlignment="1" applyProtection="1">
      <alignment horizontal="left" vertical="center"/>
    </xf>
    <xf numFmtId="2" fontId="0" fillId="2" borderId="19" xfId="0" applyNumberFormat="1" applyFill="1" applyBorder="1" applyAlignment="1" applyProtection="1">
      <alignment horizontal="left" vertical="center"/>
    </xf>
    <xf numFmtId="2" fontId="0" fillId="2" borderId="2" xfId="0" applyNumberFormat="1" applyFill="1" applyBorder="1" applyAlignment="1" applyProtection="1">
      <alignment horizontal="left" vertical="center"/>
    </xf>
    <xf numFmtId="2" fontId="0" fillId="2" borderId="20" xfId="0" applyNumberFormat="1" applyFill="1" applyBorder="1" applyAlignment="1" applyProtection="1">
      <alignment horizontal="left" vertical="center"/>
    </xf>
    <xf numFmtId="0" fontId="5" fillId="2" borderId="33" xfId="0" applyFont="1" applyFill="1" applyBorder="1" applyAlignment="1" applyProtection="1">
      <alignment horizontal="left" vertical="center"/>
    </xf>
    <xf numFmtId="2" fontId="9" fillId="4" borderId="32" xfId="0" applyNumberFormat="1" applyFont="1" applyFill="1" applyBorder="1" applyAlignment="1" applyProtection="1">
      <alignment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6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80" fontId="0" fillId="4" borderId="40" xfId="0" applyNumberFormat="1" applyFont="1" applyFill="1" applyBorder="1" applyAlignment="1" applyProtection="1">
      <alignment vertical="center" wrapText="1"/>
    </xf>
    <xf numFmtId="1" fontId="9" fillId="4" borderId="32" xfId="0" applyNumberFormat="1" applyFont="1" applyFill="1" applyBorder="1" applyAlignment="1" applyProtection="1">
      <alignment vertical="center" wrapText="1"/>
    </xf>
    <xf numFmtId="0" fontId="0" fillId="4" borderId="32" xfId="0" applyFont="1" applyFill="1" applyBorder="1" applyAlignment="1" applyProtection="1">
      <alignment vertical="center"/>
    </xf>
    <xf numFmtId="2" fontId="0" fillId="4" borderId="32" xfId="0" applyNumberFormat="1" applyFont="1" applyFill="1" applyBorder="1" applyAlignment="1" applyProtection="1">
      <alignment vertical="center"/>
    </xf>
    <xf numFmtId="2" fontId="0" fillId="4" borderId="32" xfId="0" applyNumberFormat="1" applyFont="1" applyFill="1" applyBorder="1" applyAlignment="1" applyProtection="1">
      <alignment vertical="center" wrapText="1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1" fontId="0" fillId="2" borderId="33" xfId="0" applyNumberFormat="1" applyFont="1" applyFill="1" applyBorder="1" applyAlignment="1" applyProtection="1">
      <alignment horizontal="left" vertical="center"/>
    </xf>
    <xf numFmtId="1" fontId="9" fillId="4" borderId="33" xfId="0" applyNumberFormat="1" applyFont="1" applyFill="1" applyBorder="1" applyAlignment="1" applyProtection="1">
      <alignment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4" fillId="2" borderId="66" xfId="0" applyFont="1" applyFill="1" applyBorder="1" applyAlignment="1">
      <alignment horizontal="center" vertical="center" wrapText="1"/>
    </xf>
    <xf numFmtId="0" fontId="14" fillId="2" borderId="58" xfId="0" applyFont="1" applyFill="1" applyBorder="1" applyAlignment="1">
      <alignment horizontal="center" vertical="center" wrapText="1"/>
    </xf>
    <xf numFmtId="0" fontId="0" fillId="4" borderId="30" xfId="0" applyFont="1" applyFill="1" applyBorder="1" applyAlignment="1" applyProtection="1">
      <alignment horizontal="left" vertical="center"/>
    </xf>
    <xf numFmtId="0" fontId="7" fillId="2" borderId="58" xfId="0" applyFont="1" applyFill="1" applyBorder="1" applyAlignment="1">
      <alignment vertical="center" wrapText="1"/>
    </xf>
    <xf numFmtId="2" fontId="0" fillId="2" borderId="40" xfId="0" applyNumberFormat="1" applyFont="1" applyFill="1" applyBorder="1" applyAlignment="1" applyProtection="1">
      <alignment horizontal="left" vertical="center"/>
    </xf>
    <xf numFmtId="1" fontId="0" fillId="4" borderId="40" xfId="0" applyNumberFormat="1" applyFont="1" applyFill="1" applyBorder="1" applyAlignment="1" applyProtection="1">
      <alignment vertical="center"/>
    </xf>
    <xf numFmtId="1" fontId="0" fillId="4" borderId="53" xfId="0" applyNumberFormat="1" applyFont="1" applyFill="1" applyBorder="1" applyAlignment="1" applyProtection="1">
      <alignment horizontal="left" vertical="center" wrapText="1"/>
    </xf>
    <xf numFmtId="2" fontId="0" fillId="2" borderId="33" xfId="0" applyNumberFormat="1" applyFont="1" applyFill="1" applyBorder="1" applyAlignment="1" applyProtection="1">
      <alignment horizontal="left" vertical="center"/>
    </xf>
    <xf numFmtId="2" fontId="0" fillId="2" borderId="9" xfId="0" applyNumberFormat="1" applyFill="1" applyBorder="1" applyAlignment="1" applyProtection="1">
      <alignment horizontal="left" vertical="center"/>
    </xf>
    <xf numFmtId="2" fontId="0" fillId="2" borderId="10" xfId="0" applyNumberFormat="1" applyFill="1" applyBorder="1" applyAlignment="1" applyProtection="1">
      <alignment horizontal="left" vertical="center"/>
    </xf>
    <xf numFmtId="2" fontId="0" fillId="2" borderId="11" xfId="0" applyNumberFormat="1" applyFill="1" applyBorder="1" applyAlignment="1" applyProtection="1">
      <alignment horizontal="left" vertical="center"/>
    </xf>
    <xf numFmtId="1" fontId="0" fillId="4" borderId="55" xfId="0" applyNumberFormat="1" applyFont="1" applyFill="1" applyBorder="1" applyAlignment="1" applyProtection="1">
      <alignment horizontal="left" vertical="center"/>
    </xf>
    <xf numFmtId="2" fontId="0" fillId="4" borderId="25" xfId="0" applyNumberFormat="1" applyFont="1" applyFill="1" applyBorder="1" applyAlignment="1" applyProtection="1">
      <alignment horizontal="left" vertical="center"/>
    </xf>
    <xf numFmtId="2" fontId="0" fillId="0" borderId="4" xfId="0" applyNumberFormat="1" applyFill="1" applyBorder="1" applyAlignment="1" applyProtection="1">
      <alignment horizontal="left" vertical="center"/>
      <protection locked="0"/>
    </xf>
    <xf numFmtId="2" fontId="0" fillId="0" borderId="5" xfId="0" applyNumberFormat="1" applyFill="1" applyBorder="1" applyAlignment="1" applyProtection="1">
      <alignment horizontal="left" vertical="center"/>
      <protection locked="0"/>
    </xf>
    <xf numFmtId="2" fontId="0" fillId="0" borderId="6" xfId="0" applyNumberFormat="1" applyFill="1" applyBorder="1" applyAlignment="1" applyProtection="1">
      <alignment horizontal="left" vertical="center"/>
      <protection locked="0"/>
    </xf>
    <xf numFmtId="1" fontId="0" fillId="4" borderId="30" xfId="0" applyNumberFormat="1" applyFont="1" applyFill="1" applyBorder="1" applyAlignment="1" applyProtection="1">
      <alignment horizontal="left" vertical="center"/>
    </xf>
    <xf numFmtId="1" fontId="0" fillId="0" borderId="12" xfId="0" applyNumberFormat="1" applyBorder="1" applyAlignment="1" applyProtection="1">
      <alignment horizontal="left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" fontId="0" fillId="0" borderId="13" xfId="0" applyNumberFormat="1" applyBorder="1" applyAlignment="1" applyProtection="1">
      <alignment horizontal="left" vertical="center"/>
      <protection locked="0"/>
    </xf>
    <xf numFmtId="1" fontId="0" fillId="0" borderId="9" xfId="0" applyNumberFormat="1" applyBorder="1" applyAlignment="1" applyProtection="1">
      <alignment horizontal="left" vertical="center"/>
      <protection locked="0"/>
    </xf>
    <xf numFmtId="1" fontId="0" fillId="0" borderId="10" xfId="0" applyNumberFormat="1" applyBorder="1" applyAlignment="1" applyProtection="1">
      <alignment horizontal="left" vertical="center"/>
      <protection locked="0"/>
    </xf>
    <xf numFmtId="1" fontId="0" fillId="0" borderId="11" xfId="0" applyNumberFormat="1" applyBorder="1" applyAlignment="1" applyProtection="1">
      <alignment horizontal="left" vertical="center"/>
      <protection locked="0"/>
    </xf>
    <xf numFmtId="1" fontId="0" fillId="4" borderId="55" xfId="0" applyNumberFormat="1" applyFont="1" applyFill="1" applyBorder="1" applyAlignment="1" applyProtection="1">
      <alignment horizontal="left" vertical="center" wrapText="1"/>
    </xf>
    <xf numFmtId="0" fontId="0" fillId="4" borderId="32" xfId="0" applyFont="1" applyFill="1" applyBorder="1" applyAlignment="1" applyProtection="1">
      <alignment vertical="center" wrapText="1"/>
    </xf>
    <xf numFmtId="180" fontId="0" fillId="2" borderId="62" xfId="0" applyNumberFormat="1" applyFill="1" applyBorder="1" applyAlignment="1">
      <alignment horizontal="center" vertical="center"/>
    </xf>
    <xf numFmtId="180" fontId="0" fillId="0" borderId="14" xfId="0" applyNumberFormat="1" applyBorder="1" applyAlignment="1" applyProtection="1">
      <alignment horizontal="center" vertical="center"/>
      <protection locked="0"/>
    </xf>
    <xf numFmtId="180" fontId="0" fillId="3" borderId="17" xfId="0" applyNumberFormat="1" applyFill="1" applyBorder="1" applyAlignment="1" applyProtection="1">
      <alignment horizontal="center" vertical="center"/>
      <protection locked="0"/>
    </xf>
    <xf numFmtId="180" fontId="0" fillId="0" borderId="17" xfId="0" applyNumberFormat="1" applyBorder="1" applyAlignment="1" applyProtection="1">
      <alignment horizontal="center" vertical="center"/>
      <protection locked="0"/>
    </xf>
    <xf numFmtId="180" fontId="0" fillId="0" borderId="15" xfId="0" applyNumberFormat="1" applyBorder="1" applyAlignment="1" applyProtection="1">
      <alignment horizontal="center" vertical="center"/>
      <protection locked="0"/>
    </xf>
    <xf numFmtId="2" fontId="0" fillId="4" borderId="32" xfId="0" applyNumberFormat="1" applyFont="1" applyFill="1" applyBorder="1" applyAlignment="1" applyProtection="1">
      <alignment horizontal="left" vertical="center"/>
    </xf>
    <xf numFmtId="180" fontId="0" fillId="4" borderId="32" xfId="0" applyNumberFormat="1" applyFont="1" applyFill="1" applyBorder="1" applyAlignment="1" applyProtection="1">
      <alignment horizontal="left" vertical="center"/>
    </xf>
    <xf numFmtId="180" fontId="0" fillId="4" borderId="33" xfId="0" applyNumberFormat="1" applyFont="1" applyFill="1" applyBorder="1" applyAlignment="1" applyProtection="1">
      <alignment vertical="center" wrapText="1"/>
    </xf>
    <xf numFmtId="1" fontId="0" fillId="2" borderId="37" xfId="0" applyNumberFormat="1" applyFill="1" applyBorder="1" applyAlignment="1">
      <alignment horizontal="center" vertical="center"/>
    </xf>
    <xf numFmtId="1" fontId="0" fillId="0" borderId="4" xfId="0" applyNumberFormat="1" applyBorder="1" applyAlignment="1" applyProtection="1">
      <alignment horizontal="center" vertical="center"/>
      <protection locked="0"/>
    </xf>
    <xf numFmtId="1" fontId="0" fillId="3" borderId="7" xfId="0" applyNumberFormat="1" applyFill="1" applyBorder="1" applyAlignment="1" applyProtection="1">
      <alignment horizontal="center" vertical="center"/>
      <protection locked="0"/>
    </xf>
    <xf numFmtId="1" fontId="0" fillId="0" borderId="7" xfId="0" applyNumberFormat="1" applyBorder="1" applyAlignment="1" applyProtection="1">
      <alignment horizontal="center" vertical="center"/>
      <protection locked="0"/>
    </xf>
    <xf numFmtId="1" fontId="0" fillId="0" borderId="9" xfId="0" applyNumberFormat="1" applyBorder="1" applyAlignment="1" applyProtection="1">
      <alignment horizontal="center" vertical="center"/>
      <protection locked="0"/>
    </xf>
    <xf numFmtId="1" fontId="0" fillId="2" borderId="37" xfId="0" applyNumberFormat="1" applyFill="1" applyBorder="1" applyAlignment="1">
      <alignment horizontal="left" vertical="center"/>
    </xf>
    <xf numFmtId="1" fontId="0" fillId="3" borderId="7" xfId="0" applyNumberFormat="1" applyFill="1" applyBorder="1" applyAlignment="1" applyProtection="1">
      <alignment horizontal="left" vertical="center"/>
      <protection locked="0"/>
    </xf>
    <xf numFmtId="1" fontId="0" fillId="2" borderId="39" xfId="0" applyNumberFormat="1" applyFill="1" applyBorder="1" applyAlignment="1">
      <alignment horizontal="left" vertical="center"/>
    </xf>
    <xf numFmtId="1" fontId="0" fillId="3" borderId="8" xfId="0" applyNumberFormat="1" applyFill="1" applyBorder="1" applyAlignment="1" applyProtection="1">
      <alignment horizontal="left" vertical="center"/>
      <protection locked="0"/>
    </xf>
    <xf numFmtId="0" fontId="7" fillId="2" borderId="58" xfId="0" applyFont="1" applyFill="1" applyBorder="1" applyAlignment="1">
      <alignment horizontal="center" vertical="center"/>
    </xf>
    <xf numFmtId="0" fontId="8" fillId="4" borderId="6" xfId="0" applyFont="1" applyFill="1" applyBorder="1" applyAlignment="1" applyProtection="1">
      <alignment horizontal="center" vertical="center"/>
    </xf>
    <xf numFmtId="0" fontId="8" fillId="4" borderId="8" xfId="0" applyFont="1" applyFill="1" applyBorder="1" applyAlignment="1" applyProtection="1">
      <alignment horizontal="center" vertical="center"/>
    </xf>
    <xf numFmtId="0" fontId="8" fillId="4" borderId="20" xfId="0" applyFont="1" applyFill="1" applyBorder="1" applyAlignment="1" applyProtection="1">
      <alignment horizontal="center" vertical="center"/>
    </xf>
    <xf numFmtId="180" fontId="0" fillId="4" borderId="40" xfId="0" applyNumberFormat="1" applyFont="1" applyFill="1" applyBorder="1" applyAlignment="1" applyProtection="1">
      <alignment horizontal="left" vertical="center"/>
    </xf>
    <xf numFmtId="0" fontId="8" fillId="4" borderId="11" xfId="0" applyFont="1" applyFill="1" applyBorder="1" applyAlignment="1" applyProtection="1">
      <alignment horizontal="center" vertical="center"/>
    </xf>
    <xf numFmtId="0" fontId="0" fillId="2" borderId="37" xfId="0" applyFill="1" applyBorder="1" applyAlignment="1" applyProtection="1">
      <alignment horizontal="center" vertical="center"/>
    </xf>
    <xf numFmtId="0" fontId="8" fillId="4" borderId="38" xfId="0" applyFont="1" applyFill="1" applyBorder="1" applyProtection="1">
      <alignment vertical="center"/>
    </xf>
    <xf numFmtId="0" fontId="8" fillId="4" borderId="38" xfId="0" applyFont="1" applyFill="1" applyBorder="1" applyAlignment="1" applyProtection="1">
      <alignment horizontal="center" vertical="center"/>
    </xf>
    <xf numFmtId="0" fontId="8" fillId="4" borderId="48" xfId="0" applyFont="1" applyFill="1" applyBorder="1" applyAlignment="1" applyProtection="1">
      <alignment horizontal="center" vertical="center"/>
    </xf>
    <xf numFmtId="0" fontId="0" fillId="4" borderId="59" xfId="0" applyFont="1" applyFill="1" applyBorder="1" applyAlignment="1" applyProtection="1">
      <alignment horizontal="left" vertical="center"/>
    </xf>
    <xf numFmtId="0" fontId="0" fillId="2" borderId="35" xfId="0" applyFont="1" applyFill="1" applyBorder="1" applyAlignment="1" applyProtection="1">
      <alignment horizontal="left" vertical="center"/>
    </xf>
    <xf numFmtId="0" fontId="0" fillId="2" borderId="37" xfId="0" applyNumberFormat="1" applyFill="1" applyBorder="1" applyAlignment="1" applyProtection="1">
      <alignment horizontal="left" vertical="center"/>
    </xf>
    <xf numFmtId="0" fontId="0" fillId="2" borderId="38" xfId="0" applyNumberFormat="1" applyFill="1" applyBorder="1" applyAlignment="1" applyProtection="1">
      <alignment horizontal="left" vertical="center"/>
    </xf>
    <xf numFmtId="0" fontId="0" fillId="2" borderId="39" xfId="0" applyNumberFormat="1" applyFill="1" applyBorder="1" applyAlignment="1" applyProtection="1">
      <alignment horizontal="left" vertical="center"/>
    </xf>
    <xf numFmtId="0" fontId="0" fillId="0" borderId="0" xfId="0" applyBorder="1" applyAlignment="1">
      <alignment horizontal="center" vertical="center"/>
    </xf>
    <xf numFmtId="180" fontId="0" fillId="4" borderId="32" xfId="0" applyNumberFormat="1" applyFont="1" applyFill="1" applyBorder="1" applyAlignment="1" applyProtection="1">
      <alignment horizontal="left" vertical="center"/>
    </xf>
    <xf numFmtId="2" fontId="0" fillId="4" borderId="28" xfId="0" applyNumberFormat="1" applyFont="1" applyFill="1" applyBorder="1" applyAlignment="1" applyProtection="1">
      <alignment horizontal="left" vertical="center"/>
    </xf>
    <xf numFmtId="2" fontId="0" fillId="4" borderId="32" xfId="0" applyNumberFormat="1" applyFont="1" applyFill="1" applyBorder="1" applyAlignment="1" applyProtection="1">
      <alignment horizontal="left" vertical="center"/>
    </xf>
    <xf numFmtId="2" fontId="0" fillId="4" borderId="53" xfId="0" applyNumberFormat="1" applyFont="1" applyFill="1" applyBorder="1" applyAlignment="1" applyProtection="1">
      <alignment horizontal="left" vertical="center" wrapText="1"/>
    </xf>
    <xf numFmtId="0" fontId="16" fillId="2" borderId="19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0" fillId="2" borderId="33" xfId="0" applyFont="1" applyFill="1" applyBorder="1" applyAlignment="1" applyProtection="1">
      <alignment horizontal="left" vertical="center"/>
    </xf>
    <xf numFmtId="0" fontId="0" fillId="0" borderId="12" xfId="0" applyNumberFormat="1" applyFill="1" applyBorder="1" applyAlignment="1" applyProtection="1">
      <alignment horizontal="left" vertical="center"/>
      <protection locked="0"/>
    </xf>
    <xf numFmtId="0" fontId="0" fillId="0" borderId="3" xfId="0" applyNumberFormat="1" applyFill="1" applyBorder="1" applyAlignment="1" applyProtection="1">
      <alignment horizontal="left" vertical="center"/>
      <protection locked="0"/>
    </xf>
    <xf numFmtId="0" fontId="0" fillId="0" borderId="13" xfId="0" applyNumberFormat="1" applyFill="1" applyBorder="1" applyAlignment="1" applyProtection="1">
      <alignment horizontal="left" vertical="center"/>
      <protection locked="0"/>
    </xf>
    <xf numFmtId="182" fontId="0" fillId="4" borderId="32" xfId="0" applyNumberFormat="1" applyFont="1" applyFill="1" applyBorder="1" applyAlignment="1" applyProtection="1">
      <alignment horizontal="left" vertical="center"/>
    </xf>
    <xf numFmtId="182" fontId="0" fillId="4" borderId="53" xfId="0" applyNumberFormat="1" applyFont="1" applyFill="1" applyBorder="1" applyAlignment="1" applyProtection="1">
      <alignment horizontal="left" vertical="center"/>
    </xf>
    <xf numFmtId="2" fontId="0" fillId="0" borderId="9" xfId="0" applyNumberFormat="1" applyFill="1" applyBorder="1" applyAlignment="1" applyProtection="1">
      <alignment horizontal="left" vertical="center"/>
      <protection locked="0"/>
    </xf>
    <xf numFmtId="2" fontId="0" fillId="0" borderId="10" xfId="0" applyNumberFormat="1" applyFill="1" applyBorder="1" applyAlignment="1" applyProtection="1">
      <alignment horizontal="left" vertical="center"/>
      <protection locked="0"/>
    </xf>
    <xf numFmtId="2" fontId="0" fillId="0" borderId="11" xfId="0" applyNumberFormat="1" applyFill="1" applyBorder="1" applyAlignment="1" applyProtection="1">
      <alignment horizontal="left" vertical="center"/>
      <protection locked="0"/>
    </xf>
    <xf numFmtId="182" fontId="0" fillId="0" borderId="7" xfId="0" applyNumberFormat="1" applyFill="1" applyBorder="1" applyAlignment="1" applyProtection="1">
      <alignment horizontal="left" vertical="center"/>
      <protection locked="0"/>
    </xf>
    <xf numFmtId="182" fontId="0" fillId="0" borderId="1" xfId="0" applyNumberFormat="1" applyFill="1" applyBorder="1" applyAlignment="1" applyProtection="1">
      <alignment horizontal="left" vertical="center"/>
      <protection locked="0"/>
    </xf>
    <xf numFmtId="182" fontId="0" fillId="0" borderId="8" xfId="0" applyNumberFormat="1" applyFill="1" applyBorder="1" applyAlignment="1" applyProtection="1">
      <alignment horizontal="left" vertical="center"/>
      <protection locked="0"/>
    </xf>
    <xf numFmtId="2" fontId="0" fillId="0" borderId="12" xfId="0" applyNumberFormat="1" applyFill="1" applyBorder="1" applyAlignment="1" applyProtection="1">
      <alignment horizontal="left" vertical="center"/>
      <protection locked="0"/>
    </xf>
    <xf numFmtId="2" fontId="0" fillId="0" borderId="3" xfId="0" applyNumberFormat="1" applyFill="1" applyBorder="1" applyAlignment="1" applyProtection="1">
      <alignment horizontal="left" vertical="center"/>
      <protection locked="0"/>
    </xf>
    <xf numFmtId="2" fontId="0" fillId="0" borderId="13" xfId="0" applyNumberFormat="1" applyFill="1" applyBorder="1" applyAlignment="1" applyProtection="1">
      <alignment horizontal="left" vertical="center"/>
      <protection locked="0"/>
    </xf>
    <xf numFmtId="182" fontId="0" fillId="0" borderId="12" xfId="0" applyNumberFormat="1" applyFill="1" applyBorder="1" applyAlignment="1" applyProtection="1">
      <alignment horizontal="left" vertical="center"/>
      <protection locked="0"/>
    </xf>
    <xf numFmtId="182" fontId="0" fillId="0" borderId="3" xfId="0" applyNumberFormat="1" applyFill="1" applyBorder="1" applyAlignment="1" applyProtection="1">
      <alignment horizontal="left" vertical="center"/>
      <protection locked="0"/>
    </xf>
    <xf numFmtId="182" fontId="0" fillId="0" borderId="13" xfId="0" applyNumberFormat="1" applyFill="1" applyBorder="1" applyAlignment="1" applyProtection="1">
      <alignment horizontal="left" vertical="center"/>
      <protection locked="0"/>
    </xf>
    <xf numFmtId="1" fontId="0" fillId="4" borderId="35" xfId="0" applyNumberFormat="1" applyFont="1" applyFill="1" applyBorder="1" applyAlignment="1" applyProtection="1">
      <alignment horizontal="left" vertical="center"/>
    </xf>
    <xf numFmtId="1" fontId="10" fillId="4" borderId="59" xfId="0" applyNumberFormat="1" applyFont="1" applyFill="1" applyBorder="1" applyAlignment="1" applyProtection="1">
      <alignment horizontal="left" vertical="center" wrapText="1"/>
    </xf>
    <xf numFmtId="180" fontId="0" fillId="4" borderId="25" xfId="0" applyNumberFormat="1" applyFont="1" applyFill="1" applyBorder="1" applyAlignment="1" applyProtection="1">
      <alignment horizontal="left" vertical="center" wrapText="1"/>
    </xf>
    <xf numFmtId="180" fontId="9" fillId="4" borderId="55" xfId="0" applyNumberFormat="1" applyFont="1" applyFill="1" applyBorder="1" applyAlignment="1" applyProtection="1">
      <alignment horizontal="left" vertical="center"/>
    </xf>
    <xf numFmtId="1" fontId="0" fillId="0" borderId="37" xfId="0" applyNumberFormat="1" applyFill="1" applyBorder="1" applyAlignment="1" applyProtection="1">
      <alignment horizontal="left" vertical="center"/>
      <protection locked="0"/>
    </xf>
    <xf numFmtId="1" fontId="0" fillId="0" borderId="38" xfId="0" applyNumberFormat="1" applyFill="1" applyBorder="1" applyAlignment="1" applyProtection="1">
      <alignment horizontal="left" vertical="center"/>
      <protection locked="0"/>
    </xf>
    <xf numFmtId="1" fontId="0" fillId="0" borderId="39" xfId="0" applyNumberFormat="1" applyFill="1" applyBorder="1" applyAlignment="1" applyProtection="1">
      <alignment horizontal="left" vertical="center"/>
      <protection locked="0"/>
    </xf>
    <xf numFmtId="0" fontId="4" fillId="2" borderId="32" xfId="0" applyFont="1" applyFill="1" applyBorder="1" applyAlignment="1" applyProtection="1">
      <alignment horizontal="left" vertical="center"/>
    </xf>
    <xf numFmtId="181" fontId="4" fillId="2" borderId="40" xfId="0" applyNumberFormat="1" applyFont="1" applyFill="1" applyBorder="1" applyAlignment="1" applyProtection="1">
      <alignment horizontal="left" vertical="center"/>
    </xf>
    <xf numFmtId="2" fontId="4" fillId="4" borderId="32" xfId="0" applyNumberFormat="1" applyFont="1" applyFill="1" applyBorder="1" applyAlignment="1" applyProtection="1">
      <alignment horizontal="left" vertical="center"/>
    </xf>
    <xf numFmtId="0" fontId="4" fillId="4" borderId="32" xfId="0" applyFont="1" applyFill="1" applyBorder="1" applyAlignment="1" applyProtection="1">
      <alignment horizontal="left" vertical="center"/>
    </xf>
    <xf numFmtId="2" fontId="4" fillId="4" borderId="40" xfId="0" applyNumberFormat="1" applyFont="1" applyFill="1" applyBorder="1" applyAlignment="1" applyProtection="1">
      <alignment horizontal="left" vertical="center"/>
    </xf>
    <xf numFmtId="2" fontId="0" fillId="4" borderId="40" xfId="0" applyNumberFormat="1" applyFont="1" applyFill="1" applyBorder="1" applyAlignment="1" applyProtection="1">
      <alignment vertical="center"/>
    </xf>
    <xf numFmtId="182" fontId="4" fillId="4" borderId="32" xfId="0" applyNumberFormat="1" applyFont="1" applyFill="1" applyBorder="1" applyAlignment="1" applyProtection="1">
      <alignment horizontal="left" vertical="center"/>
    </xf>
    <xf numFmtId="180" fontId="4" fillId="4" borderId="32" xfId="0" applyNumberFormat="1" applyFont="1" applyFill="1" applyBorder="1" applyAlignment="1" applyProtection="1">
      <alignment horizontal="left" vertical="center"/>
    </xf>
    <xf numFmtId="2" fontId="4" fillId="4" borderId="56" xfId="0" applyNumberFormat="1" applyFont="1" applyFill="1" applyBorder="1" applyAlignment="1" applyProtection="1">
      <alignment horizontal="left" vertical="center"/>
    </xf>
    <xf numFmtId="180" fontId="4" fillId="2" borderId="32" xfId="0" applyNumberFormat="1" applyFont="1" applyFill="1" applyBorder="1" applyAlignment="1" applyProtection="1">
      <alignment horizontal="left" vertical="center"/>
    </xf>
    <xf numFmtId="2" fontId="0" fillId="0" borderId="19" xfId="0" applyNumberFormat="1" applyFill="1" applyBorder="1" applyAlignment="1" applyProtection="1">
      <alignment horizontal="left" vertical="center"/>
      <protection locked="0"/>
    </xf>
    <xf numFmtId="2" fontId="0" fillId="0" borderId="2" xfId="0" applyNumberFormat="1" applyFill="1" applyBorder="1" applyAlignment="1" applyProtection="1">
      <alignment horizontal="left" vertical="center"/>
      <protection locked="0"/>
    </xf>
    <xf numFmtId="2" fontId="0" fillId="0" borderId="20" xfId="0" applyNumberFormat="1" applyFill="1" applyBorder="1" applyAlignment="1" applyProtection="1">
      <alignment horizontal="left" vertical="center"/>
      <protection locked="0"/>
    </xf>
    <xf numFmtId="2" fontId="4" fillId="2" borderId="32" xfId="0" applyNumberFormat="1" applyFont="1" applyFill="1" applyBorder="1" applyAlignment="1" applyProtection="1">
      <alignment horizontal="left" vertical="center"/>
    </xf>
    <xf numFmtId="2" fontId="4" fillId="4" borderId="33" xfId="0" applyNumberFormat="1" applyFont="1" applyFill="1" applyBorder="1" applyAlignment="1" applyProtection="1">
      <alignment horizontal="left" vertical="center"/>
    </xf>
    <xf numFmtId="182" fontId="0" fillId="4" borderId="32" xfId="0" applyNumberFormat="1" applyFont="1" applyFill="1" applyBorder="1" applyAlignment="1" applyProtection="1">
      <alignment vertical="center"/>
    </xf>
    <xf numFmtId="180" fontId="0" fillId="4" borderId="32" xfId="0" applyNumberFormat="1" applyFont="1" applyFill="1" applyBorder="1" applyAlignment="1" applyProtection="1">
      <alignment vertical="center"/>
    </xf>
    <xf numFmtId="0" fontId="0" fillId="4" borderId="40" xfId="0" applyNumberFormat="1" applyFont="1" applyFill="1" applyBorder="1" applyAlignment="1" applyProtection="1">
      <alignment horizontal="left" vertical="center"/>
    </xf>
    <xf numFmtId="0" fontId="0" fillId="4" borderId="25" xfId="0" applyNumberFormat="1" applyFont="1" applyFill="1" applyBorder="1" applyAlignment="1" applyProtection="1">
      <alignment horizontal="left" vertical="center"/>
    </xf>
    <xf numFmtId="0" fontId="4" fillId="4" borderId="32" xfId="0" applyNumberFormat="1" applyFont="1" applyFill="1" applyBorder="1" applyAlignment="1" applyProtection="1">
      <alignment horizontal="left" vertical="center"/>
    </xf>
    <xf numFmtId="0" fontId="0" fillId="4" borderId="53" xfId="0" applyNumberFormat="1" applyFont="1" applyFill="1" applyBorder="1" applyAlignment="1" applyProtection="1">
      <alignment horizontal="left" vertical="center" wrapText="1"/>
    </xf>
    <xf numFmtId="0" fontId="0" fillId="4" borderId="53" xfId="0" applyNumberFormat="1" applyFont="1" applyFill="1" applyBorder="1" applyAlignment="1" applyProtection="1">
      <alignment horizontal="left" vertical="center"/>
    </xf>
    <xf numFmtId="0" fontId="9" fillId="4" borderId="53" xfId="0" applyNumberFormat="1" applyFont="1" applyFill="1" applyBorder="1" applyAlignment="1" applyProtection="1">
      <alignment horizontal="left" vertical="center"/>
    </xf>
    <xf numFmtId="2" fontId="9" fillId="4" borderId="55" xfId="0" applyNumberFormat="1" applyFont="1" applyFill="1" applyBorder="1" applyAlignment="1" applyProtection="1">
      <alignment horizontal="left" vertical="center"/>
    </xf>
    <xf numFmtId="0" fontId="0" fillId="4" borderId="32" xfId="0" applyNumberFormat="1" applyFont="1" applyFill="1" applyBorder="1" applyAlignment="1" applyProtection="1">
      <alignment vertical="center"/>
    </xf>
    <xf numFmtId="2" fontId="9" fillId="4" borderId="25" xfId="0" applyNumberFormat="1" applyFont="1" applyFill="1" applyBorder="1" applyAlignment="1" applyProtection="1">
      <alignment horizontal="left" vertical="center"/>
    </xf>
    <xf numFmtId="2" fontId="22" fillId="2" borderId="40" xfId="0" applyNumberFormat="1" applyFont="1" applyFill="1" applyBorder="1" applyAlignment="1" applyProtection="1">
      <alignment horizontal="left" vertical="center"/>
    </xf>
    <xf numFmtId="1" fontId="0" fillId="4" borderId="32" xfId="0" applyNumberFormat="1" applyFont="1" applyFill="1" applyBorder="1" applyAlignment="1" applyProtection="1">
      <alignment vertical="center"/>
    </xf>
    <xf numFmtId="1" fontId="0" fillId="4" borderId="33" xfId="0" applyNumberFormat="1" applyFont="1" applyFill="1" applyBorder="1" applyAlignment="1" applyProtection="1">
      <alignment vertical="center"/>
    </xf>
    <xf numFmtId="180" fontId="9" fillId="4" borderId="25" xfId="0" applyNumberFormat="1" applyFont="1" applyFill="1" applyBorder="1" applyAlignment="1" applyProtection="1">
      <alignment horizontal="left" vertical="center" wrapText="1"/>
    </xf>
    <xf numFmtId="180" fontId="0" fillId="2" borderId="59" xfId="0" applyNumberFormat="1" applyFill="1" applyBorder="1" applyAlignment="1" applyProtection="1">
      <alignment horizontal="center" vertical="center"/>
    </xf>
    <xf numFmtId="180" fontId="0" fillId="0" borderId="25" xfId="0" applyNumberFormat="1" applyBorder="1" applyAlignment="1" applyProtection="1">
      <alignment horizontal="center" vertical="center"/>
      <protection locked="0"/>
    </xf>
    <xf numFmtId="180" fontId="0" fillId="3" borderId="53" xfId="0" applyNumberFormat="1" applyFill="1" applyBorder="1" applyAlignment="1" applyProtection="1">
      <alignment horizontal="center" vertical="center"/>
      <protection locked="0"/>
    </xf>
    <xf numFmtId="180" fontId="0" fillId="0" borderId="53" xfId="0" applyNumberFormat="1" applyBorder="1" applyAlignment="1" applyProtection="1">
      <alignment horizontal="center" vertical="center"/>
      <protection locked="0"/>
    </xf>
    <xf numFmtId="180" fontId="0" fillId="0" borderId="55" xfId="0" applyNumberFormat="1" applyBorder="1" applyAlignment="1" applyProtection="1">
      <alignment horizontal="center" vertical="center"/>
      <protection locked="0"/>
    </xf>
    <xf numFmtId="180" fontId="10" fillId="4" borderId="55" xfId="0" applyNumberFormat="1" applyFont="1" applyFill="1" applyBorder="1" applyAlignment="1" applyProtection="1">
      <alignment horizontal="left" vertical="center"/>
    </xf>
    <xf numFmtId="0" fontId="8" fillId="2" borderId="76" xfId="0" applyFont="1" applyFill="1" applyBorder="1" applyAlignment="1">
      <alignment horizontal="center" vertical="center" wrapText="1"/>
    </xf>
    <xf numFmtId="0" fontId="8" fillId="2" borderId="71" xfId="0" applyFont="1" applyFill="1" applyBorder="1" applyAlignment="1">
      <alignment horizontal="center" vertical="center" wrapText="1"/>
    </xf>
    <xf numFmtId="180" fontId="0" fillId="2" borderId="62" xfId="0" applyNumberFormat="1" applyFill="1" applyBorder="1" applyAlignment="1" applyProtection="1">
      <alignment horizontal="center" vertical="center"/>
    </xf>
    <xf numFmtId="180" fontId="0" fillId="2" borderId="36" xfId="0" applyNumberFormat="1" applyFill="1" applyBorder="1" applyAlignment="1">
      <alignment horizontal="center" vertical="center"/>
    </xf>
    <xf numFmtId="180" fontId="0" fillId="0" borderId="23" xfId="0" applyNumberFormat="1" applyBorder="1" applyAlignment="1" applyProtection="1">
      <alignment horizontal="center" vertical="center"/>
      <protection locked="0"/>
    </xf>
    <xf numFmtId="180" fontId="0" fillId="3" borderId="31" xfId="0" applyNumberFormat="1" applyFill="1" applyBorder="1" applyAlignment="1" applyProtection="1">
      <alignment horizontal="center" vertical="center"/>
      <protection locked="0"/>
    </xf>
    <xf numFmtId="180" fontId="0" fillId="0" borderId="31" xfId="0" applyNumberFormat="1" applyBorder="1" applyAlignment="1" applyProtection="1">
      <alignment horizontal="center" vertical="center"/>
      <protection locked="0"/>
    </xf>
    <xf numFmtId="180" fontId="0" fillId="0" borderId="27" xfId="0" applyNumberFormat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>
      <alignment horizontal="center" vertical="center" wrapText="1"/>
    </xf>
    <xf numFmtId="0" fontId="14" fillId="2" borderId="57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14" fillId="2" borderId="72" xfId="0" applyFont="1" applyFill="1" applyBorder="1" applyAlignment="1">
      <alignment horizontal="center" vertical="center" wrapText="1"/>
    </xf>
    <xf numFmtId="1" fontId="0" fillId="2" borderId="64" xfId="0" applyNumberFormat="1" applyFill="1" applyBorder="1" applyAlignment="1" applyProtection="1">
      <alignment horizontal="center" vertical="center"/>
    </xf>
    <xf numFmtId="1" fontId="0" fillId="0" borderId="26" xfId="0" applyNumberFormat="1" applyBorder="1" applyAlignment="1" applyProtection="1">
      <alignment horizontal="center" vertical="center"/>
      <protection locked="0"/>
    </xf>
    <xf numFmtId="1" fontId="0" fillId="3" borderId="49" xfId="0" applyNumberFormat="1" applyFill="1" applyBorder="1" applyAlignment="1" applyProtection="1">
      <alignment horizontal="center" vertical="center"/>
      <protection locked="0"/>
    </xf>
    <xf numFmtId="1" fontId="0" fillId="0" borderId="49" xfId="0" applyNumberFormat="1" applyBorder="1" applyAlignment="1" applyProtection="1">
      <alignment horizontal="center" vertical="center"/>
      <protection locked="0"/>
    </xf>
    <xf numFmtId="1" fontId="0" fillId="0" borderId="72" xfId="0" applyNumberFormat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66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58" xfId="0" applyFont="1" applyFill="1" applyBorder="1" applyAlignment="1">
      <alignment horizontal="center" vertical="center" wrapText="1"/>
    </xf>
    <xf numFmtId="1" fontId="0" fillId="4" borderId="30" xfId="0" applyNumberFormat="1" applyFont="1" applyFill="1" applyBorder="1" applyAlignment="1" applyProtection="1">
      <alignment horizontal="left" vertical="center"/>
    </xf>
    <xf numFmtId="180" fontId="0" fillId="4" borderId="32" xfId="0" applyNumberFormat="1" applyFont="1" applyFill="1" applyBorder="1" applyAlignment="1" applyProtection="1">
      <alignment horizontal="left" vertical="center"/>
    </xf>
    <xf numFmtId="2" fontId="0" fillId="4" borderId="40" xfId="0" applyNumberFormat="1" applyFont="1" applyFill="1" applyBorder="1" applyAlignment="1" applyProtection="1">
      <alignment horizontal="left" vertical="center"/>
    </xf>
    <xf numFmtId="2" fontId="0" fillId="4" borderId="32" xfId="0" applyNumberFormat="1" applyFont="1" applyFill="1" applyBorder="1" applyAlignment="1" applyProtection="1">
      <alignment horizontal="left" vertical="center"/>
    </xf>
    <xf numFmtId="1" fontId="0" fillId="0" borderId="7" xfId="0" applyNumberFormat="1" applyFont="1" applyFill="1" applyBorder="1" applyAlignment="1" applyProtection="1">
      <alignment horizontal="left" vertical="center"/>
      <protection locked="0"/>
    </xf>
    <xf numFmtId="1" fontId="0" fillId="0" borderId="1" xfId="0" applyNumberFormat="1" applyFont="1" applyFill="1" applyBorder="1" applyAlignment="1" applyProtection="1">
      <alignment horizontal="left" vertical="center"/>
      <protection locked="0"/>
    </xf>
    <xf numFmtId="1" fontId="0" fillId="0" borderId="8" xfId="0" applyNumberFormat="1" applyFont="1" applyFill="1" applyBorder="1" applyAlignment="1" applyProtection="1">
      <alignment horizontal="left" vertical="center"/>
      <protection locked="0"/>
    </xf>
    <xf numFmtId="1" fontId="0" fillId="0" borderId="9" xfId="0" applyNumberFormat="1" applyFont="1" applyFill="1" applyBorder="1" applyAlignment="1" applyProtection="1">
      <alignment horizontal="left" vertical="center"/>
      <protection locked="0"/>
    </xf>
    <xf numFmtId="1" fontId="0" fillId="0" borderId="10" xfId="0" applyNumberFormat="1" applyFont="1" applyFill="1" applyBorder="1" applyAlignment="1" applyProtection="1">
      <alignment horizontal="left" vertical="center"/>
      <protection locked="0"/>
    </xf>
    <xf numFmtId="1" fontId="0" fillId="0" borderId="11" xfId="0" applyNumberFormat="1" applyFont="1" applyFill="1" applyBorder="1" applyAlignment="1" applyProtection="1">
      <alignment horizontal="left" vertical="center"/>
      <protection locked="0"/>
    </xf>
    <xf numFmtId="0" fontId="0" fillId="2" borderId="34" xfId="0" applyFill="1" applyBorder="1" applyAlignment="1" applyProtection="1">
      <alignment horizontal="center" vertical="center"/>
    </xf>
    <xf numFmtId="0" fontId="8" fillId="4" borderId="22" xfId="0" applyFont="1" applyFill="1" applyBorder="1" applyProtection="1">
      <alignment vertical="center"/>
    </xf>
    <xf numFmtId="0" fontId="8" fillId="4" borderId="22" xfId="0" applyFont="1" applyFill="1" applyBorder="1" applyAlignment="1" applyProtection="1">
      <alignment horizontal="center" vertical="center"/>
    </xf>
    <xf numFmtId="0" fontId="8" fillId="4" borderId="77" xfId="0" applyFont="1" applyFill="1" applyBorder="1" applyAlignment="1" applyProtection="1">
      <alignment horizontal="center" vertical="center"/>
    </xf>
    <xf numFmtId="2" fontId="0" fillId="4" borderId="57" xfId="0" applyNumberFormat="1" applyFont="1" applyFill="1" applyBorder="1" applyAlignment="1" applyProtection="1">
      <alignment horizontal="left" vertical="center"/>
    </xf>
    <xf numFmtId="1" fontId="35" fillId="4" borderId="55" xfId="0" applyNumberFormat="1" applyFont="1" applyFill="1" applyBorder="1" applyAlignment="1" applyProtection="1">
      <alignment horizontal="left" vertical="center" wrapText="1"/>
    </xf>
    <xf numFmtId="1" fontId="0" fillId="4" borderId="32" xfId="0" applyNumberFormat="1" applyFont="1" applyFill="1" applyBorder="1" applyAlignment="1" applyProtection="1">
      <alignment vertical="center" wrapText="1"/>
    </xf>
    <xf numFmtId="180" fontId="0" fillId="0" borderId="4" xfId="0" applyNumberFormat="1" applyFill="1" applyBorder="1" applyAlignment="1" applyProtection="1">
      <alignment horizontal="left" vertical="center"/>
      <protection locked="0"/>
    </xf>
    <xf numFmtId="180" fontId="0" fillId="0" borderId="5" xfId="0" applyNumberFormat="1" applyFill="1" applyBorder="1" applyAlignment="1" applyProtection="1">
      <alignment horizontal="left" vertical="center"/>
      <protection locked="0"/>
    </xf>
    <xf numFmtId="180" fontId="0" fillId="0" borderId="6" xfId="0" applyNumberFormat="1" applyFill="1" applyBorder="1" applyAlignment="1" applyProtection="1">
      <alignment horizontal="left" vertical="center"/>
      <protection locked="0"/>
    </xf>
    <xf numFmtId="2" fontId="0" fillId="0" borderId="34" xfId="0" applyNumberFormat="1" applyFill="1" applyBorder="1" applyAlignment="1" applyProtection="1">
      <alignment horizontal="left" vertical="center"/>
      <protection locked="0"/>
    </xf>
    <xf numFmtId="2" fontId="0" fillId="0" borderId="22" xfId="0" applyNumberFormat="1" applyFill="1" applyBorder="1" applyAlignment="1" applyProtection="1">
      <alignment horizontal="left" vertical="center"/>
      <protection locked="0"/>
    </xf>
    <xf numFmtId="2" fontId="0" fillId="0" borderId="18" xfId="0" applyNumberFormat="1" applyFill="1" applyBorder="1" applyAlignment="1" applyProtection="1">
      <alignment horizontal="left" vertical="center"/>
      <protection locked="0"/>
    </xf>
    <xf numFmtId="2" fontId="0" fillId="4" borderId="54" xfId="0" applyNumberFormat="1" applyFont="1" applyFill="1" applyBorder="1" applyAlignment="1" applyProtection="1">
      <alignment horizontal="left" vertical="center" wrapText="1"/>
    </xf>
    <xf numFmtId="182" fontId="0" fillId="0" borderId="7" xfId="0" applyNumberFormat="1" applyFill="1" applyBorder="1" applyAlignment="1" applyProtection="1">
      <alignment horizontal="left" vertical="center"/>
    </xf>
    <xf numFmtId="182" fontId="0" fillId="0" borderId="1" xfId="0" applyNumberFormat="1" applyFill="1" applyBorder="1" applyAlignment="1" applyProtection="1">
      <alignment horizontal="left" vertical="center"/>
    </xf>
    <xf numFmtId="182" fontId="0" fillId="0" borderId="8" xfId="0" applyNumberFormat="1" applyFill="1" applyBorder="1" applyAlignment="1" applyProtection="1">
      <alignment horizontal="left" vertical="center"/>
    </xf>
    <xf numFmtId="2" fontId="22" fillId="4" borderId="32" xfId="0" applyNumberFormat="1" applyFont="1" applyFill="1" applyBorder="1" applyAlignment="1" applyProtection="1">
      <alignment horizontal="left" vertical="center"/>
    </xf>
    <xf numFmtId="1" fontId="9" fillId="4" borderId="53" xfId="0" applyNumberFormat="1" applyFont="1" applyFill="1" applyBorder="1" applyAlignment="1" applyProtection="1">
      <alignment horizontal="left" vertical="center"/>
    </xf>
    <xf numFmtId="182" fontId="9" fillId="4" borderId="53" xfId="0" applyNumberFormat="1" applyFont="1" applyFill="1" applyBorder="1" applyAlignment="1" applyProtection="1">
      <alignment horizontal="left" vertical="center"/>
    </xf>
    <xf numFmtId="182" fontId="0" fillId="2" borderId="32" xfId="0" applyNumberFormat="1" applyFont="1" applyFill="1" applyBorder="1" applyAlignment="1" applyProtection="1">
      <alignment horizontal="left" vertical="center"/>
    </xf>
    <xf numFmtId="2" fontId="22" fillId="2" borderId="56" xfId="0" applyNumberFormat="1" applyFont="1" applyFill="1" applyBorder="1" applyAlignment="1" applyProtection="1">
      <alignment horizontal="left" vertical="center"/>
    </xf>
    <xf numFmtId="182" fontId="0" fillId="2" borderId="7" xfId="0" applyNumberFormat="1" applyFill="1" applyBorder="1" applyAlignment="1" applyProtection="1">
      <alignment horizontal="left" vertical="center"/>
    </xf>
    <xf numFmtId="182" fontId="0" fillId="2" borderId="1" xfId="0" applyNumberFormat="1" applyFill="1" applyBorder="1" applyAlignment="1" applyProtection="1">
      <alignment horizontal="left" vertical="center"/>
    </xf>
    <xf numFmtId="182" fontId="0" fillId="2" borderId="8" xfId="0" applyNumberFormat="1" applyFill="1" applyBorder="1" applyAlignment="1" applyProtection="1">
      <alignment horizontal="left" vertical="center"/>
    </xf>
    <xf numFmtId="182" fontId="0" fillId="2" borderId="38" xfId="0" applyNumberFormat="1" applyFill="1" applyBorder="1" applyAlignment="1">
      <alignment horizontal="center" vertical="center"/>
    </xf>
    <xf numFmtId="182" fontId="0" fillId="0" borderId="5" xfId="0" applyNumberFormat="1" applyBorder="1" applyAlignment="1" applyProtection="1">
      <alignment horizontal="center" vertical="center"/>
      <protection locked="0"/>
    </xf>
    <xf numFmtId="182" fontId="0" fillId="3" borderId="1" xfId="0" applyNumberFormat="1" applyFill="1" applyBorder="1" applyAlignment="1" applyProtection="1">
      <alignment horizontal="center" vertical="center"/>
      <protection locked="0"/>
    </xf>
    <xf numFmtId="182" fontId="0" fillId="0" borderId="1" xfId="0" applyNumberFormat="1" applyBorder="1" applyAlignment="1" applyProtection="1">
      <alignment horizontal="center" vertical="center"/>
      <protection locked="0"/>
    </xf>
    <xf numFmtId="182" fontId="0" fillId="0" borderId="10" xfId="0" applyNumberFormat="1" applyBorder="1" applyAlignment="1" applyProtection="1">
      <alignment horizontal="center" vertical="center"/>
      <protection locked="0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180" fontId="3" fillId="4" borderId="32" xfId="0" applyNumberFormat="1" applyFont="1" applyFill="1" applyBorder="1" applyAlignment="1" applyProtection="1">
      <alignment horizontal="left" vertical="center"/>
    </xf>
    <xf numFmtId="1" fontId="3" fillId="4" borderId="32" xfId="0" applyNumberFormat="1" applyFont="1" applyFill="1" applyBorder="1" applyAlignment="1" applyProtection="1">
      <alignment horizontal="left" vertical="center"/>
    </xf>
    <xf numFmtId="2" fontId="3" fillId="4" borderId="33" xfId="0" applyNumberFormat="1" applyFont="1" applyFill="1" applyBorder="1" applyAlignment="1" applyProtection="1">
      <alignment horizontal="left" vertical="center"/>
    </xf>
    <xf numFmtId="1" fontId="9" fillId="4" borderId="25" xfId="0" applyNumberFormat="1" applyFont="1" applyFill="1" applyBorder="1" applyAlignment="1" applyProtection="1">
      <alignment horizontal="left" vertical="center"/>
    </xf>
    <xf numFmtId="1" fontId="0" fillId="4" borderId="33" xfId="0" applyNumberFormat="1" applyFont="1" applyFill="1" applyBorder="1" applyAlignment="1" applyProtection="1">
      <alignment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2" fontId="7" fillId="4" borderId="40" xfId="0" applyNumberFormat="1" applyFont="1" applyFill="1" applyBorder="1" applyAlignment="1" applyProtection="1">
      <alignment vertical="center"/>
    </xf>
    <xf numFmtId="1" fontId="9" fillId="4" borderId="32" xfId="0" applyNumberFormat="1" applyFont="1" applyFill="1" applyBorder="1" applyAlignment="1" applyProtection="1">
      <alignment vertical="center"/>
    </xf>
    <xf numFmtId="180" fontId="9" fillId="4" borderId="32" xfId="0" applyNumberFormat="1" applyFont="1" applyFill="1" applyBorder="1" applyAlignment="1" applyProtection="1">
      <alignment vertical="center"/>
    </xf>
    <xf numFmtId="1" fontId="38" fillId="4" borderId="32" xfId="0" applyNumberFormat="1" applyFont="1" applyFill="1" applyBorder="1" applyAlignment="1" applyProtection="1">
      <alignment vertical="center"/>
    </xf>
    <xf numFmtId="2" fontId="0" fillId="0" borderId="9" xfId="0" applyNumberFormat="1" applyBorder="1" applyAlignment="1" applyProtection="1">
      <alignment horizontal="left" vertical="center"/>
      <protection locked="0"/>
    </xf>
    <xf numFmtId="2" fontId="0" fillId="0" borderId="10" xfId="0" applyNumberFormat="1" applyBorder="1" applyAlignment="1" applyProtection="1">
      <alignment horizontal="left" vertical="center"/>
      <protection locked="0"/>
    </xf>
    <xf numFmtId="2" fontId="0" fillId="0" borderId="11" xfId="0" applyNumberFormat="1" applyBorder="1" applyAlignment="1" applyProtection="1">
      <alignment horizontal="left" vertical="center"/>
      <protection locked="0"/>
    </xf>
    <xf numFmtId="180" fontId="10" fillId="4" borderId="32" xfId="0" applyNumberFormat="1" applyFont="1" applyFill="1" applyBorder="1" applyAlignment="1" applyProtection="1">
      <alignment vertical="center"/>
    </xf>
    <xf numFmtId="180" fontId="0" fillId="4" borderId="32" xfId="0" applyNumberFormat="1" applyFont="1" applyFill="1" applyBorder="1" applyAlignment="1" applyProtection="1">
      <alignment horizontal="left" vertical="center"/>
      <protection locked="0"/>
    </xf>
    <xf numFmtId="1" fontId="10" fillId="4" borderId="32" xfId="0" applyNumberFormat="1" applyFont="1" applyFill="1" applyBorder="1" applyAlignment="1" applyProtection="1">
      <alignment vertical="center"/>
    </xf>
    <xf numFmtId="1" fontId="0" fillId="0" borderId="5" xfId="0" applyNumberFormat="1" applyBorder="1" applyAlignment="1" applyProtection="1">
      <alignment horizontal="left" vertical="center"/>
      <protection locked="0"/>
    </xf>
    <xf numFmtId="1" fontId="10" fillId="4" borderId="33" xfId="0" applyNumberFormat="1" applyFont="1" applyFill="1" applyBorder="1" applyAlignment="1" applyProtection="1">
      <alignment vertical="center"/>
    </xf>
    <xf numFmtId="1" fontId="9" fillId="4" borderId="53" xfId="0" applyNumberFormat="1" applyFont="1" applyFill="1" applyBorder="1" applyAlignment="1" applyProtection="1">
      <alignment horizontal="left" vertical="center" wrapText="1"/>
    </xf>
    <xf numFmtId="180" fontId="2" fillId="4" borderId="32" xfId="0" applyNumberFormat="1" applyFont="1" applyFill="1" applyBorder="1" applyAlignment="1" applyProtection="1">
      <alignment vertical="center"/>
    </xf>
    <xf numFmtId="180" fontId="0" fillId="0" borderId="26" xfId="0" applyNumberFormat="1" applyBorder="1" applyAlignment="1" applyProtection="1">
      <alignment horizontal="center" vertical="center"/>
      <protection locked="0"/>
    </xf>
    <xf numFmtId="180" fontId="0" fillId="3" borderId="49" xfId="0" applyNumberFormat="1" applyFill="1" applyBorder="1" applyAlignment="1" applyProtection="1">
      <alignment horizontal="center" vertical="center"/>
      <protection locked="0"/>
    </xf>
    <xf numFmtId="180" fontId="0" fillId="0" borderId="49" xfId="0" applyNumberFormat="1" applyBorder="1" applyAlignment="1" applyProtection="1">
      <alignment horizontal="center" vertical="center"/>
      <protection locked="0"/>
    </xf>
    <xf numFmtId="180" fontId="0" fillId="0" borderId="72" xfId="0" applyNumberFormat="1" applyBorder="1" applyAlignment="1" applyProtection="1">
      <alignment horizontal="center" vertical="center"/>
      <protection locked="0"/>
    </xf>
    <xf numFmtId="180" fontId="0" fillId="2" borderId="64" xfId="0" applyNumberFormat="1" applyFill="1" applyBorder="1" applyAlignment="1">
      <alignment horizontal="center" vertical="center"/>
    </xf>
    <xf numFmtId="2" fontId="0" fillId="2" borderId="35" xfId="0" applyNumberFormat="1" applyFill="1" applyBorder="1" applyAlignment="1" applyProtection="1">
      <alignment horizontal="center" vertical="center"/>
    </xf>
    <xf numFmtId="2" fontId="0" fillId="0" borderId="40" xfId="0" applyNumberFormat="1" applyBorder="1" applyAlignment="1" applyProtection="1">
      <alignment horizontal="center" vertical="center"/>
      <protection locked="0"/>
    </xf>
    <xf numFmtId="2" fontId="0" fillId="3" borderId="32" xfId="0" applyNumberFormat="1" applyFill="1" applyBorder="1" applyAlignment="1" applyProtection="1">
      <alignment horizontal="center" vertical="center"/>
      <protection locked="0"/>
    </xf>
    <xf numFmtId="2" fontId="0" fillId="0" borderId="32" xfId="0" applyNumberFormat="1" applyBorder="1" applyAlignment="1" applyProtection="1">
      <alignment horizontal="center" vertical="center"/>
      <protection locked="0"/>
    </xf>
    <xf numFmtId="2" fontId="0" fillId="0" borderId="33" xfId="0" applyNumberFormat="1" applyBorder="1" applyAlignment="1" applyProtection="1">
      <alignment horizontal="center" vertical="center"/>
      <protection locked="0"/>
    </xf>
    <xf numFmtId="0" fontId="10" fillId="4" borderId="32" xfId="0" applyFont="1" applyFill="1" applyBorder="1" applyAlignment="1" applyProtection="1">
      <alignment vertical="center"/>
    </xf>
    <xf numFmtId="180" fontId="10" fillId="4" borderId="40" xfId="0" applyNumberFormat="1" applyFont="1" applyFill="1" applyBorder="1" applyAlignment="1" applyProtection="1">
      <alignment vertical="center"/>
    </xf>
    <xf numFmtId="0" fontId="10" fillId="4" borderId="40" xfId="0" applyFont="1" applyFill="1" applyBorder="1" applyAlignment="1" applyProtection="1">
      <alignment vertical="center"/>
    </xf>
    <xf numFmtId="180" fontId="0" fillId="0" borderId="5" xfId="0" applyNumberFormat="1" applyBorder="1" applyAlignment="1" applyProtection="1">
      <alignment horizontal="left" vertical="center"/>
      <protection locked="0"/>
    </xf>
    <xf numFmtId="180" fontId="0" fillId="4" borderId="55" xfId="0" applyNumberFormat="1" applyFont="1" applyFill="1" applyBorder="1" applyAlignment="1" applyProtection="1">
      <alignment horizontal="left" vertical="center"/>
      <protection locked="0"/>
    </xf>
    <xf numFmtId="182" fontId="9" fillId="4" borderId="32" xfId="0" applyNumberFormat="1" applyFont="1" applyFill="1" applyBorder="1" applyAlignment="1" applyProtection="1">
      <alignment vertical="center" wrapText="1"/>
    </xf>
    <xf numFmtId="1" fontId="10" fillId="4" borderId="32" xfId="0" applyNumberFormat="1" applyFont="1" applyFill="1" applyBorder="1" applyAlignment="1" applyProtection="1">
      <alignment vertical="center" wrapText="1"/>
    </xf>
    <xf numFmtId="0" fontId="7" fillId="2" borderId="63" xfId="0" applyFont="1" applyFill="1" applyBorder="1" applyAlignment="1">
      <alignment horizontal="center" vertical="center" wrapText="1"/>
    </xf>
    <xf numFmtId="180" fontId="0" fillId="2" borderId="64" xfId="0" applyNumberFormat="1" applyFill="1" applyBorder="1" applyAlignment="1">
      <alignment horizontal="left" vertical="center"/>
    </xf>
    <xf numFmtId="180" fontId="0" fillId="0" borderId="26" xfId="0" applyNumberFormat="1" applyBorder="1" applyAlignment="1" applyProtection="1">
      <alignment horizontal="left" vertical="center"/>
      <protection locked="0"/>
    </xf>
    <xf numFmtId="180" fontId="0" fillId="3" borderId="49" xfId="0" applyNumberFormat="1" applyFill="1" applyBorder="1" applyAlignment="1" applyProtection="1">
      <alignment horizontal="left" vertical="center"/>
      <protection locked="0"/>
    </xf>
    <xf numFmtId="180" fontId="0" fillId="0" borderId="49" xfId="0" applyNumberFormat="1" applyBorder="1" applyAlignment="1" applyProtection="1">
      <alignment horizontal="left" vertical="center"/>
      <protection locked="0"/>
    </xf>
    <xf numFmtId="180" fontId="0" fillId="0" borderId="72" xfId="0" applyNumberFormat="1" applyBorder="1" applyAlignment="1" applyProtection="1">
      <alignment horizontal="left" vertical="center"/>
      <protection locked="0"/>
    </xf>
    <xf numFmtId="1" fontId="0" fillId="4" borderId="25" xfId="0" applyNumberFormat="1" applyFont="1" applyFill="1" applyBorder="1" applyAlignment="1" applyProtection="1">
      <alignment horizontal="left" vertical="center" wrapText="1"/>
    </xf>
    <xf numFmtId="2" fontId="9" fillId="4" borderId="25" xfId="0" applyNumberFormat="1" applyFont="1" applyFill="1" applyBorder="1" applyAlignment="1" applyProtection="1">
      <alignment horizontal="left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0" fillId="2" borderId="36" xfId="0" applyFill="1" applyBorder="1" applyAlignment="1">
      <alignment horizontal="left" vertical="center"/>
    </xf>
    <xf numFmtId="0" fontId="0" fillId="0" borderId="23" xfId="0" applyBorder="1" applyAlignment="1" applyProtection="1">
      <alignment horizontal="left" vertical="center"/>
      <protection locked="0"/>
    </xf>
    <xf numFmtId="0" fontId="0" fillId="3" borderId="31" xfId="0" applyFill="1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2" fontId="0" fillId="2" borderId="35" xfId="0" applyNumberFormat="1" applyFill="1" applyBorder="1" applyAlignment="1">
      <alignment horizontal="left" vertical="center"/>
    </xf>
    <xf numFmtId="2" fontId="0" fillId="0" borderId="40" xfId="0" applyNumberFormat="1" applyBorder="1" applyAlignment="1" applyProtection="1">
      <alignment horizontal="left" vertical="center"/>
      <protection locked="0"/>
    </xf>
    <xf numFmtId="2" fontId="0" fillId="3" borderId="32" xfId="0" applyNumberFormat="1" applyFill="1" applyBorder="1" applyAlignment="1" applyProtection="1">
      <alignment horizontal="left" vertical="center"/>
      <protection locked="0"/>
    </xf>
    <xf numFmtId="2" fontId="0" fillId="0" borderId="32" xfId="0" applyNumberFormat="1" applyBorder="1" applyAlignment="1" applyProtection="1">
      <alignment horizontal="left" vertical="center"/>
      <protection locked="0"/>
    </xf>
    <xf numFmtId="2" fontId="0" fillId="0" borderId="33" xfId="0" applyNumberFormat="1" applyBorder="1" applyAlignment="1" applyProtection="1">
      <alignment horizontal="left" vertical="center"/>
      <protection locked="0"/>
    </xf>
    <xf numFmtId="0" fontId="7" fillId="2" borderId="66" xfId="0" applyFont="1" applyFill="1" applyBorder="1" applyAlignment="1">
      <alignment vertical="center" wrapText="1"/>
    </xf>
    <xf numFmtId="180" fontId="0" fillId="2" borderId="5" xfId="0" applyNumberFormat="1" applyFill="1" applyBorder="1" applyAlignment="1" applyProtection="1">
      <alignment horizontal="center" vertical="center"/>
    </xf>
    <xf numFmtId="180" fontId="0" fillId="2" borderId="1" xfId="0" applyNumberFormat="1" applyFill="1" applyBorder="1" applyAlignment="1" applyProtection="1">
      <alignment horizontal="center" vertical="center"/>
    </xf>
    <xf numFmtId="180" fontId="0" fillId="2" borderId="10" xfId="0" applyNumberFormat="1" applyFill="1" applyBorder="1" applyAlignment="1" applyProtection="1">
      <alignment horizontal="center" vertical="center"/>
    </xf>
    <xf numFmtId="180" fontId="0" fillId="2" borderId="36" xfId="0" applyNumberFormat="1" applyFill="1" applyBorder="1" applyAlignment="1">
      <alignment horizontal="left" vertical="center"/>
    </xf>
    <xf numFmtId="180" fontId="0" fillId="0" borderId="23" xfId="0" applyNumberFormat="1" applyBorder="1" applyAlignment="1" applyProtection="1">
      <alignment horizontal="left" vertical="center"/>
      <protection locked="0"/>
    </xf>
    <xf numFmtId="180" fontId="0" fillId="3" borderId="31" xfId="0" applyNumberFormat="1" applyFill="1" applyBorder="1" applyAlignment="1" applyProtection="1">
      <alignment horizontal="left" vertical="center"/>
      <protection locked="0"/>
    </xf>
    <xf numFmtId="180" fontId="0" fillId="0" borderId="31" xfId="0" applyNumberFormat="1" applyBorder="1" applyAlignment="1" applyProtection="1">
      <alignment horizontal="left" vertical="center"/>
      <protection locked="0"/>
    </xf>
    <xf numFmtId="180" fontId="0" fillId="0" borderId="27" xfId="0" applyNumberFormat="1" applyBorder="1" applyAlignment="1" applyProtection="1">
      <alignment horizontal="left" vertical="center"/>
      <protection locked="0"/>
    </xf>
    <xf numFmtId="0" fontId="7" fillId="2" borderId="22" xfId="0" applyFont="1" applyFill="1" applyBorder="1" applyAlignment="1">
      <alignment horizontal="center" vertical="center" wrapText="1"/>
    </xf>
    <xf numFmtId="180" fontId="0" fillId="4" borderId="32" xfId="0" applyNumberFormat="1" applyFont="1" applyFill="1" applyBorder="1" applyAlignment="1" applyProtection="1">
      <alignment vertical="center" wrapText="1"/>
    </xf>
    <xf numFmtId="180" fontId="0" fillId="4" borderId="33" xfId="0" applyNumberFormat="1" applyFont="1" applyFill="1" applyBorder="1" applyAlignment="1" applyProtection="1">
      <alignment horizontal="left" vertical="center"/>
      <protection locked="0"/>
    </xf>
    <xf numFmtId="180" fontId="0" fillId="4" borderId="55" xfId="0" applyNumberFormat="1" applyFont="1" applyFill="1" applyBorder="1" applyAlignment="1" applyProtection="1">
      <alignment horizontal="left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0" fillId="4" borderId="30" xfId="0" applyFont="1" applyFill="1" applyBorder="1" applyAlignment="1" applyProtection="1">
      <alignment horizontal="left" vertical="center"/>
    </xf>
    <xf numFmtId="180" fontId="0" fillId="4" borderId="32" xfId="0" applyNumberFormat="1" applyFont="1" applyFill="1" applyBorder="1" applyAlignment="1" applyProtection="1">
      <alignment horizontal="left" vertical="center"/>
    </xf>
    <xf numFmtId="180" fontId="0" fillId="4" borderId="30" xfId="0" applyNumberFormat="1" applyFont="1" applyFill="1" applyBorder="1" applyAlignment="1" applyProtection="1">
      <alignment horizontal="left" vertical="center"/>
    </xf>
    <xf numFmtId="2" fontId="0" fillId="4" borderId="40" xfId="0" applyNumberFormat="1" applyFont="1" applyFill="1" applyBorder="1" applyAlignment="1" applyProtection="1">
      <alignment horizontal="left" vertical="center"/>
    </xf>
    <xf numFmtId="2" fontId="0" fillId="4" borderId="32" xfId="0" applyNumberFormat="1" applyFont="1" applyFill="1" applyBorder="1" applyAlignment="1" applyProtection="1">
      <alignment horizontal="left" vertical="center"/>
    </xf>
    <xf numFmtId="0" fontId="0" fillId="0" borderId="34" xfId="0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2" fontId="0" fillId="2" borderId="48" xfId="0" applyNumberFormat="1" applyFill="1" applyBorder="1" applyAlignment="1">
      <alignment horizontal="center" vertical="center"/>
    </xf>
    <xf numFmtId="0" fontId="0" fillId="2" borderId="37" xfId="0" applyNumberFormat="1" applyFill="1" applyBorder="1" applyAlignment="1">
      <alignment horizontal="center" vertical="center"/>
    </xf>
    <xf numFmtId="0" fontId="0" fillId="0" borderId="4" xfId="0" applyNumberFormat="1" applyBorder="1" applyAlignment="1" applyProtection="1">
      <alignment horizontal="center" vertical="center"/>
      <protection locked="0"/>
    </xf>
    <xf numFmtId="0" fontId="0" fillId="3" borderId="7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Border="1" applyAlignment="1" applyProtection="1">
      <alignment horizontal="center" vertical="center"/>
      <protection locked="0"/>
    </xf>
    <xf numFmtId="0" fontId="0" fillId="0" borderId="9" xfId="0" applyNumberFormat="1" applyBorder="1" applyAlignment="1" applyProtection="1">
      <alignment horizontal="center" vertical="center"/>
      <protection locked="0"/>
    </xf>
    <xf numFmtId="1" fontId="0" fillId="4" borderId="53" xfId="0" applyNumberFormat="1" applyFont="1" applyFill="1" applyBorder="1" applyAlignment="1" applyProtection="1">
      <alignment horizontal="left" vertical="center"/>
      <protection locked="0"/>
    </xf>
    <xf numFmtId="182" fontId="0" fillId="0" borderId="7" xfId="0" applyNumberFormat="1" applyBorder="1" applyAlignment="1" applyProtection="1">
      <alignment horizontal="left" vertical="center"/>
      <protection locked="0"/>
    </xf>
    <xf numFmtId="182" fontId="0" fillId="0" borderId="1" xfId="0" applyNumberFormat="1" applyBorder="1" applyAlignment="1" applyProtection="1">
      <alignment horizontal="left" vertical="center"/>
      <protection locked="0"/>
    </xf>
    <xf numFmtId="182" fontId="0" fillId="0" borderId="8" xfId="0" applyNumberFormat="1" applyBorder="1" applyAlignment="1" applyProtection="1">
      <alignment horizontal="left" vertical="center"/>
      <protection locked="0"/>
    </xf>
    <xf numFmtId="1" fontId="0" fillId="2" borderId="32" xfId="0" applyNumberFormat="1" applyFont="1" applyFill="1" applyBorder="1" applyAlignment="1" applyProtection="1">
      <alignment horizontal="left" vertical="center"/>
      <protection locked="0"/>
    </xf>
    <xf numFmtId="1" fontId="0" fillId="4" borderId="61" xfId="0" applyNumberFormat="1" applyFont="1" applyFill="1" applyBorder="1" applyAlignment="1" applyProtection="1">
      <alignment vertical="center"/>
    </xf>
    <xf numFmtId="1" fontId="0" fillId="4" borderId="28" xfId="0" applyNumberFormat="1" applyFont="1" applyFill="1" applyBorder="1" applyAlignment="1" applyProtection="1">
      <alignment vertical="center"/>
    </xf>
    <xf numFmtId="2" fontId="0" fillId="4" borderId="24" xfId="0" applyNumberFormat="1" applyFont="1" applyFill="1" applyBorder="1" applyAlignment="1" applyProtection="1">
      <alignment vertical="center"/>
    </xf>
    <xf numFmtId="2" fontId="0" fillId="4" borderId="61" xfId="0" applyNumberFormat="1" applyFont="1" applyFill="1" applyBorder="1" applyAlignment="1" applyProtection="1">
      <alignment vertical="center"/>
    </xf>
    <xf numFmtId="1" fontId="9" fillId="4" borderId="51" xfId="0" applyNumberFormat="1" applyFont="1" applyFill="1" applyBorder="1" applyAlignment="1" applyProtection="1">
      <alignment horizontal="left" vertical="center"/>
    </xf>
    <xf numFmtId="1" fontId="9" fillId="4" borderId="54" xfId="0" applyNumberFormat="1" applyFont="1" applyFill="1" applyBorder="1" applyAlignment="1" applyProtection="1">
      <alignment horizontal="left" vertical="center" wrapText="1"/>
    </xf>
    <xf numFmtId="0" fontId="0" fillId="2" borderId="16" xfId="0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1" fontId="0" fillId="0" borderId="7" xfId="0" applyNumberFormat="1" applyFill="1" applyBorder="1" applyAlignment="1" applyProtection="1">
      <alignment horizontal="left" vertical="center"/>
    </xf>
    <xf numFmtId="1" fontId="0" fillId="0" borderId="1" xfId="0" applyNumberFormat="1" applyFill="1" applyBorder="1" applyAlignment="1" applyProtection="1">
      <alignment horizontal="left" vertical="center"/>
    </xf>
    <xf numFmtId="1" fontId="0" fillId="0" borderId="8" xfId="0" applyNumberFormat="1" applyFill="1" applyBorder="1" applyAlignment="1" applyProtection="1">
      <alignment horizontal="left" vertical="center"/>
    </xf>
    <xf numFmtId="0" fontId="8" fillId="4" borderId="13" xfId="0" applyFont="1" applyFill="1" applyBorder="1" applyAlignment="1" applyProtection="1">
      <alignment horizontal="center" vertical="center"/>
    </xf>
    <xf numFmtId="49" fontId="0" fillId="2" borderId="32" xfId="0" applyNumberFormat="1" applyFont="1" applyFill="1" applyBorder="1" applyAlignment="1" applyProtection="1">
      <alignment horizontal="left" vertical="center"/>
    </xf>
    <xf numFmtId="49" fontId="0" fillId="4" borderId="32" xfId="0" applyNumberFormat="1" applyFont="1" applyFill="1" applyBorder="1" applyAlignment="1" applyProtection="1">
      <alignment horizontal="left" vertical="center"/>
    </xf>
    <xf numFmtId="49" fontId="0" fillId="2" borderId="7" xfId="0" applyNumberFormat="1" applyFill="1" applyBorder="1" applyAlignment="1" applyProtection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</xf>
    <xf numFmtId="49" fontId="0" fillId="2" borderId="8" xfId="0" applyNumberFormat="1" applyFill="1" applyBorder="1" applyAlignment="1" applyProtection="1">
      <alignment horizontal="left" vertical="center"/>
    </xf>
    <xf numFmtId="9" fontId="0" fillId="2" borderId="7" xfId="0" applyNumberFormat="1" applyFill="1" applyBorder="1" applyAlignment="1" applyProtection="1">
      <alignment horizontal="left" vertical="center"/>
    </xf>
    <xf numFmtId="49" fontId="36" fillId="0" borderId="57" xfId="0" applyNumberFormat="1" applyFont="1" applyFill="1" applyBorder="1" applyAlignment="1" applyProtection="1">
      <alignment horizontal="center" vertical="center"/>
    </xf>
    <xf numFmtId="49" fontId="41" fillId="0" borderId="57" xfId="0" applyNumberFormat="1" applyFont="1" applyFill="1" applyBorder="1" applyAlignment="1" applyProtection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9" fillId="2" borderId="77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0" fillId="2" borderId="48" xfId="0" applyNumberFormat="1" applyFill="1" applyBorder="1" applyAlignment="1" applyProtection="1">
      <alignment horizontal="center" vertical="center"/>
    </xf>
    <xf numFmtId="0" fontId="0" fillId="2" borderId="45" xfId="0" applyNumberFormat="1" applyFill="1" applyBorder="1" applyAlignment="1" applyProtection="1">
      <alignment horizontal="center" vertical="center"/>
    </xf>
    <xf numFmtId="0" fontId="0" fillId="2" borderId="44" xfId="0" applyNumberFormat="1" applyFill="1" applyBorder="1" applyAlignment="1" applyProtection="1">
      <alignment horizontal="center" vertical="center"/>
    </xf>
    <xf numFmtId="0" fontId="0" fillId="2" borderId="43" xfId="0" applyNumberFormat="1" applyFill="1" applyBorder="1" applyAlignment="1" applyProtection="1">
      <alignment horizontal="center" vertical="center"/>
    </xf>
    <xf numFmtId="9" fontId="0" fillId="2" borderId="38" xfId="0" applyNumberFormat="1" applyFill="1" applyBorder="1" applyAlignment="1">
      <alignment horizontal="center" vertical="center"/>
    </xf>
    <xf numFmtId="9" fontId="0" fillId="0" borderId="3" xfId="1" applyFont="1" applyBorder="1" applyAlignment="1" applyProtection="1">
      <alignment horizontal="center" vertical="center"/>
      <protection locked="0"/>
    </xf>
    <xf numFmtId="9" fontId="0" fillId="3" borderId="1" xfId="1" applyFont="1" applyFill="1" applyBorder="1" applyAlignment="1" applyProtection="1">
      <alignment horizontal="center" vertical="center"/>
      <protection locked="0"/>
    </xf>
    <xf numFmtId="9" fontId="0" fillId="0" borderId="1" xfId="1" applyFont="1" applyBorder="1" applyAlignment="1" applyProtection="1">
      <alignment horizontal="center" vertical="center"/>
      <protection locked="0"/>
    </xf>
    <xf numFmtId="9" fontId="0" fillId="0" borderId="10" xfId="1" applyFont="1" applyBorder="1" applyAlignment="1" applyProtection="1">
      <alignment horizontal="center" vertical="center"/>
      <protection locked="0"/>
    </xf>
    <xf numFmtId="180" fontId="0" fillId="0" borderId="13" xfId="1" applyNumberFormat="1" applyFont="1" applyBorder="1" applyAlignment="1" applyProtection="1">
      <alignment horizontal="center" vertical="center"/>
      <protection locked="0"/>
    </xf>
    <xf numFmtId="180" fontId="0" fillId="3" borderId="8" xfId="1" applyNumberFormat="1" applyFont="1" applyFill="1" applyBorder="1" applyAlignment="1" applyProtection="1">
      <alignment horizontal="center" vertical="center"/>
      <protection locked="0"/>
    </xf>
    <xf numFmtId="180" fontId="0" fillId="0" borderId="8" xfId="1" applyNumberFormat="1" applyFont="1" applyBorder="1" applyAlignment="1" applyProtection="1">
      <alignment horizontal="center" vertical="center"/>
      <protection locked="0"/>
    </xf>
    <xf numFmtId="180" fontId="0" fillId="0" borderId="11" xfId="1" applyNumberFormat="1" applyFont="1" applyBorder="1" applyAlignment="1" applyProtection="1">
      <alignment horizontal="center" vertical="center"/>
      <protection locked="0"/>
    </xf>
    <xf numFmtId="2" fontId="0" fillId="0" borderId="0" xfId="0" applyNumberFormat="1">
      <alignment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2" fontId="0" fillId="0" borderId="8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2" borderId="45" xfId="0" applyNumberFormat="1" applyFill="1" applyBorder="1" applyAlignment="1" applyProtection="1">
      <alignment horizontal="center" vertical="center"/>
    </xf>
    <xf numFmtId="2" fontId="0" fillId="2" borderId="44" xfId="0" applyNumberFormat="1" applyFill="1" applyBorder="1" applyAlignment="1" applyProtection="1">
      <alignment horizontal="center" vertical="center"/>
    </xf>
    <xf numFmtId="2" fontId="0" fillId="2" borderId="43" xfId="0" applyNumberFormat="1" applyFill="1" applyBorder="1" applyAlignment="1" applyProtection="1">
      <alignment horizontal="center" vertical="center"/>
    </xf>
    <xf numFmtId="2" fontId="0" fillId="2" borderId="6" xfId="0" applyNumberFormat="1" applyFill="1" applyBorder="1" applyAlignment="1" applyProtection="1">
      <alignment horizontal="center" vertical="center"/>
    </xf>
    <xf numFmtId="2" fontId="0" fillId="2" borderId="8" xfId="0" applyNumberFormat="1" applyFill="1" applyBorder="1" applyAlignment="1" applyProtection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</xf>
    <xf numFmtId="180" fontId="0" fillId="4" borderId="32" xfId="0" applyNumberFormat="1" applyFont="1" applyFill="1" applyBorder="1" applyAlignment="1" applyProtection="1">
      <alignment horizontal="left" vertical="center"/>
    </xf>
    <xf numFmtId="0" fontId="44" fillId="0" borderId="0" xfId="0" applyFont="1">
      <alignment vertical="center"/>
    </xf>
    <xf numFmtId="0" fontId="9" fillId="0" borderId="0" xfId="0" applyFont="1">
      <alignment vertical="center"/>
    </xf>
    <xf numFmtId="0" fontId="18" fillId="0" borderId="0" xfId="0" applyFont="1">
      <alignment vertical="center"/>
    </xf>
    <xf numFmtId="0" fontId="9" fillId="0" borderId="0" xfId="0" quotePrefix="1" applyFont="1">
      <alignment vertical="center"/>
    </xf>
    <xf numFmtId="0" fontId="45" fillId="0" borderId="0" xfId="2" quotePrefix="1" applyFont="1">
      <alignment vertical="center"/>
    </xf>
    <xf numFmtId="0" fontId="46" fillId="0" borderId="0" xfId="0" applyFont="1">
      <alignment vertical="center"/>
    </xf>
    <xf numFmtId="0" fontId="10" fillId="0" borderId="0" xfId="0" quotePrefix="1" applyFont="1">
      <alignment vertical="center"/>
    </xf>
    <xf numFmtId="0" fontId="26" fillId="0" borderId="0" xfId="0" applyFont="1">
      <alignment vertical="center"/>
    </xf>
    <xf numFmtId="0" fontId="10" fillId="0" borderId="0" xfId="0" applyFont="1">
      <alignment vertical="center"/>
    </xf>
    <xf numFmtId="0" fontId="4" fillId="2" borderId="30" xfId="0" applyFont="1" applyFill="1" applyBorder="1" applyAlignment="1" applyProtection="1">
      <alignment horizontal="left" vertical="center"/>
    </xf>
    <xf numFmtId="0" fontId="51" fillId="0" borderId="0" xfId="0" applyFont="1">
      <alignment vertical="center"/>
    </xf>
    <xf numFmtId="0" fontId="39" fillId="0" borderId="0" xfId="0" applyFont="1">
      <alignment vertical="center"/>
    </xf>
    <xf numFmtId="49" fontId="39" fillId="0" borderId="44" xfId="0" applyNumberFormat="1" applyFont="1" applyBorder="1" applyAlignment="1">
      <alignment horizontal="center" vertical="center"/>
    </xf>
    <xf numFmtId="49" fontId="39" fillId="0" borderId="52" xfId="0" applyNumberFormat="1" applyFont="1" applyBorder="1" applyAlignment="1">
      <alignment horizontal="center" vertical="center"/>
    </xf>
    <xf numFmtId="49" fontId="39" fillId="0" borderId="50" xfId="0" applyNumberFormat="1" applyFont="1" applyBorder="1" applyAlignment="1">
      <alignment horizontal="center" vertical="center"/>
    </xf>
    <xf numFmtId="49" fontId="39" fillId="0" borderId="3" xfId="0" applyNumberFormat="1" applyFont="1" applyBorder="1" applyAlignment="1">
      <alignment horizontal="center" vertical="center"/>
    </xf>
    <xf numFmtId="49" fontId="39" fillId="0" borderId="73" xfId="0" applyNumberFormat="1" applyFont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0" borderId="73" xfId="0" applyFont="1" applyFill="1" applyBorder="1" applyAlignment="1">
      <alignment horizontal="center" vertical="center"/>
    </xf>
    <xf numFmtId="0" fontId="27" fillId="0" borderId="1" xfId="0" quotePrefix="1" applyFont="1" applyFill="1" applyBorder="1">
      <alignment vertical="center"/>
    </xf>
    <xf numFmtId="0" fontId="27" fillId="0" borderId="73" xfId="0" quotePrefix="1" applyFont="1" applyFill="1" applyBorder="1">
      <alignment vertical="center"/>
    </xf>
    <xf numFmtId="0" fontId="55" fillId="0" borderId="1" xfId="0" quotePrefix="1" applyFont="1" applyFill="1" applyBorder="1">
      <alignment vertical="center"/>
    </xf>
    <xf numFmtId="0" fontId="27" fillId="0" borderId="1" xfId="0" quotePrefix="1" applyFont="1" applyFill="1" applyBorder="1" applyAlignment="1">
      <alignment horizontal="left" vertical="center"/>
    </xf>
    <xf numFmtId="0" fontId="27" fillId="0" borderId="73" xfId="0" quotePrefix="1" applyFont="1" applyFill="1" applyBorder="1" applyAlignment="1">
      <alignment horizontal="left" vertical="center"/>
    </xf>
    <xf numFmtId="0" fontId="27" fillId="0" borderId="1" xfId="0" applyFont="1" applyBorder="1">
      <alignment vertical="center"/>
    </xf>
    <xf numFmtId="0" fontId="27" fillId="0" borderId="73" xfId="0" applyFont="1" applyBorder="1">
      <alignment vertical="center"/>
    </xf>
    <xf numFmtId="0" fontId="27" fillId="0" borderId="3" xfId="0" applyFont="1" applyBorder="1">
      <alignment vertical="center"/>
    </xf>
    <xf numFmtId="49" fontId="39" fillId="0" borderId="1" xfId="0" applyNumberFormat="1" applyFont="1" applyBorder="1" applyAlignment="1">
      <alignment horizontal="center" vertical="center"/>
    </xf>
    <xf numFmtId="184" fontId="39" fillId="0" borderId="0" xfId="0" applyNumberFormat="1" applyFont="1">
      <alignment vertical="center"/>
    </xf>
    <xf numFmtId="0" fontId="56" fillId="0" borderId="65" xfId="0" applyFont="1" applyBorder="1" applyAlignment="1">
      <alignment horizontal="center" vertical="center"/>
    </xf>
    <xf numFmtId="0" fontId="39" fillId="0" borderId="41" xfId="0" applyFont="1" applyBorder="1" applyAlignment="1">
      <alignment horizontal="center" vertical="center"/>
    </xf>
    <xf numFmtId="0" fontId="39" fillId="0" borderId="8" xfId="0" applyFont="1" applyBorder="1">
      <alignment vertical="center"/>
    </xf>
    <xf numFmtId="0" fontId="39" fillId="0" borderId="34" xfId="0" applyFont="1" applyBorder="1" applyAlignment="1">
      <alignment horizontal="center" vertical="center"/>
    </xf>
    <xf numFmtId="49" fontId="39" fillId="0" borderId="43" xfId="0" applyNumberFormat="1" applyFont="1" applyBorder="1" applyAlignment="1">
      <alignment horizontal="center" vertical="center"/>
    </xf>
    <xf numFmtId="0" fontId="39" fillId="0" borderId="11" xfId="0" applyFont="1" applyBorder="1">
      <alignment vertical="center"/>
    </xf>
    <xf numFmtId="49" fontId="39" fillId="0" borderId="22" xfId="0" applyNumberFormat="1" applyFont="1" applyBorder="1" applyAlignment="1">
      <alignment horizontal="center" vertical="center"/>
    </xf>
    <xf numFmtId="0" fontId="39" fillId="0" borderId="58" xfId="0" applyFont="1" applyBorder="1" applyAlignment="1">
      <alignment horizontal="center" vertical="center"/>
    </xf>
    <xf numFmtId="0" fontId="52" fillId="0" borderId="65" xfId="0" applyFont="1" applyBorder="1" applyAlignment="1">
      <alignment horizontal="center" vertical="center"/>
    </xf>
    <xf numFmtId="0" fontId="52" fillId="0" borderId="66" xfId="0" applyFont="1" applyBorder="1" applyAlignment="1">
      <alignment horizontal="center" vertical="center"/>
    </xf>
    <xf numFmtId="0" fontId="39" fillId="2" borderId="8" xfId="0" applyFont="1" applyFill="1" applyBorder="1">
      <alignment vertical="center"/>
    </xf>
    <xf numFmtId="0" fontId="39" fillId="0" borderId="13" xfId="0" applyFont="1" applyBorder="1">
      <alignment vertical="center"/>
    </xf>
    <xf numFmtId="0" fontId="39" fillId="0" borderId="8" xfId="0" applyFont="1" applyFill="1" applyBorder="1">
      <alignment vertical="center"/>
    </xf>
    <xf numFmtId="0" fontId="52" fillId="2" borderId="39" xfId="0" applyFont="1" applyFill="1" applyBorder="1" applyAlignment="1">
      <alignment horizontal="center" vertical="center"/>
    </xf>
    <xf numFmtId="0" fontId="39" fillId="0" borderId="20" xfId="0" applyFont="1" applyBorder="1">
      <alignment vertical="center"/>
    </xf>
    <xf numFmtId="49" fontId="39" fillId="2" borderId="3" xfId="0" applyNumberFormat="1" applyFont="1" applyFill="1" applyBorder="1" applyAlignment="1">
      <alignment horizontal="center" vertical="center"/>
    </xf>
    <xf numFmtId="0" fontId="59" fillId="0" borderId="0" xfId="0" applyFont="1">
      <alignment vertical="center"/>
    </xf>
    <xf numFmtId="180" fontId="0" fillId="4" borderId="32" xfId="0" applyNumberFormat="1" applyFont="1" applyFill="1" applyBorder="1" applyAlignment="1" applyProtection="1">
      <alignment horizontal="left" vertical="center"/>
    </xf>
    <xf numFmtId="180" fontId="0" fillId="0" borderId="19" xfId="0" applyNumberFormat="1" applyFill="1" applyBorder="1" applyAlignment="1" applyProtection="1">
      <alignment horizontal="left" vertical="center"/>
      <protection locked="0"/>
    </xf>
    <xf numFmtId="180" fontId="0" fillId="0" borderId="2" xfId="0" applyNumberFormat="1" applyFill="1" applyBorder="1" applyAlignment="1" applyProtection="1">
      <alignment horizontal="left" vertical="center"/>
      <protection locked="0"/>
    </xf>
    <xf numFmtId="180" fontId="0" fillId="0" borderId="20" xfId="0" applyNumberForma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top"/>
    </xf>
    <xf numFmtId="0" fontId="18" fillId="2" borderId="5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top"/>
    </xf>
    <xf numFmtId="0" fontId="10" fillId="0" borderId="13" xfId="0" applyFont="1" applyBorder="1" applyAlignment="1">
      <alignment horizontal="center" vertical="top"/>
    </xf>
    <xf numFmtId="0" fontId="10" fillId="0" borderId="20" xfId="0" applyFont="1" applyBorder="1" applyAlignment="1">
      <alignment horizontal="center" vertical="top"/>
    </xf>
    <xf numFmtId="0" fontId="10" fillId="0" borderId="6" xfId="0" applyFont="1" applyFill="1" applyBorder="1" applyAlignment="1">
      <alignment horizontal="center" vertical="top"/>
    </xf>
    <xf numFmtId="0" fontId="10" fillId="0" borderId="11" xfId="0" applyFont="1" applyFill="1" applyBorder="1" applyAlignment="1">
      <alignment horizontal="center" vertical="top"/>
    </xf>
    <xf numFmtId="0" fontId="10" fillId="0" borderId="13" xfId="0" applyFont="1" applyFill="1" applyBorder="1" applyAlignment="1">
      <alignment horizontal="center" vertical="top"/>
    </xf>
    <xf numFmtId="0" fontId="10" fillId="0" borderId="8" xfId="0" applyFont="1" applyFill="1" applyBorder="1" applyAlignment="1">
      <alignment horizontal="center" vertical="top"/>
    </xf>
    <xf numFmtId="0" fontId="10" fillId="0" borderId="20" xfId="0" applyFont="1" applyFill="1" applyBorder="1" applyAlignment="1">
      <alignment horizontal="center" vertical="top"/>
    </xf>
    <xf numFmtId="0" fontId="10" fillId="0" borderId="13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30" fillId="2" borderId="61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 wrapText="1"/>
    </xf>
    <xf numFmtId="0" fontId="30" fillId="2" borderId="61" xfId="0" applyFont="1" applyFill="1" applyBorder="1" applyAlignment="1">
      <alignment horizontal="center" vertical="center" wrapText="1"/>
    </xf>
    <xf numFmtId="0" fontId="30" fillId="2" borderId="2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73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30" fillId="2" borderId="23" xfId="0" applyFont="1" applyFill="1" applyBorder="1" applyAlignment="1">
      <alignment horizontal="center" vertical="center"/>
    </xf>
    <xf numFmtId="0" fontId="30" fillId="2" borderId="25" xfId="0" applyFont="1" applyFill="1" applyBorder="1" applyAlignment="1">
      <alignment horizontal="center" vertical="center"/>
    </xf>
    <xf numFmtId="0" fontId="30" fillId="2" borderId="26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5" fillId="2" borderId="74" xfId="0" applyFont="1" applyFill="1" applyBorder="1" applyAlignment="1">
      <alignment horizontal="center" vertical="center"/>
    </xf>
    <xf numFmtId="0" fontId="30" fillId="2" borderId="54" xfId="0" applyFont="1" applyFill="1" applyBorder="1" applyAlignment="1">
      <alignment horizontal="center" vertical="center"/>
    </xf>
    <xf numFmtId="0" fontId="30" fillId="2" borderId="21" xfId="0" applyFont="1" applyFill="1" applyBorder="1" applyAlignment="1">
      <alignment horizontal="center" vertical="center"/>
    </xf>
    <xf numFmtId="0" fontId="30" fillId="2" borderId="58" xfId="0" applyFont="1" applyFill="1" applyBorder="1" applyAlignment="1">
      <alignment horizontal="center" vertical="center"/>
    </xf>
    <xf numFmtId="0" fontId="30" fillId="2" borderId="57" xfId="0" applyFont="1" applyFill="1" applyBorder="1" applyAlignment="1">
      <alignment horizontal="center" vertical="center"/>
    </xf>
    <xf numFmtId="0" fontId="30" fillId="2" borderId="71" xfId="0" applyFont="1" applyFill="1" applyBorder="1" applyAlignment="1">
      <alignment horizontal="center" vertical="center"/>
    </xf>
    <xf numFmtId="0" fontId="14" fillId="2" borderId="74" xfId="0" applyFont="1" applyFill="1" applyBorder="1" applyAlignment="1">
      <alignment horizontal="center" vertical="center" wrapText="1"/>
    </xf>
    <xf numFmtId="0" fontId="14" fillId="2" borderId="75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4" fillId="2" borderId="69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61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6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24" fillId="2" borderId="24" xfId="0" applyFont="1" applyFill="1" applyBorder="1" applyAlignment="1">
      <alignment horizontal="center" vertical="center" wrapText="1"/>
    </xf>
    <xf numFmtId="0" fontId="24" fillId="2" borderId="61" xfId="0" applyFont="1" applyFill="1" applyBorder="1" applyAlignment="1">
      <alignment horizontal="center" vertical="center" wrapText="1"/>
    </xf>
    <xf numFmtId="0" fontId="15" fillId="2" borderId="65" xfId="0" applyFont="1" applyFill="1" applyBorder="1" applyAlignment="1">
      <alignment horizontal="center" vertical="center" wrapText="1"/>
    </xf>
    <xf numFmtId="0" fontId="30" fillId="2" borderId="66" xfId="0" applyFont="1" applyFill="1" applyBorder="1" applyAlignment="1">
      <alignment horizontal="center" vertical="center" wrapText="1"/>
    </xf>
    <xf numFmtId="0" fontId="30" fillId="2" borderId="58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 wrapText="1"/>
    </xf>
    <xf numFmtId="0" fontId="30" fillId="2" borderId="32" xfId="0" applyFont="1" applyFill="1" applyBorder="1" applyAlignment="1">
      <alignment horizontal="center" vertical="center" wrapText="1"/>
    </xf>
    <xf numFmtId="0" fontId="30" fillId="2" borderId="56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4" fillId="2" borderId="53" xfId="0" applyFont="1" applyFill="1" applyBorder="1" applyAlignment="1">
      <alignment horizontal="center" vertical="center" wrapText="1"/>
    </xf>
    <xf numFmtId="0" fontId="14" fillId="2" borderId="49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7" fillId="2" borderId="7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76" xfId="0" applyFont="1" applyFill="1" applyBorder="1" applyAlignment="1">
      <alignment horizontal="center" vertical="center"/>
    </xf>
    <xf numFmtId="0" fontId="30" fillId="2" borderId="23" xfId="0" applyFont="1" applyFill="1" applyBorder="1" applyAlignment="1">
      <alignment horizontal="center" vertical="center" wrapText="1"/>
    </xf>
    <xf numFmtId="0" fontId="30" fillId="2" borderId="25" xfId="0" applyFont="1" applyFill="1" applyBorder="1" applyAlignment="1">
      <alignment horizontal="center" vertical="center" wrapText="1"/>
    </xf>
    <xf numFmtId="0" fontId="30" fillId="2" borderId="2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30" fillId="2" borderId="4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4" fillId="2" borderId="4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30" fillId="2" borderId="67" xfId="0" applyFont="1" applyFill="1" applyBorder="1" applyAlignment="1">
      <alignment horizontal="center" vertical="center"/>
    </xf>
    <xf numFmtId="0" fontId="30" fillId="2" borderId="78" xfId="0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 wrapText="1"/>
    </xf>
    <xf numFmtId="0" fontId="8" fillId="2" borderId="61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5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5" fillId="2" borderId="59" xfId="0" applyFont="1" applyFill="1" applyBorder="1" applyAlignment="1">
      <alignment horizontal="center" vertical="center"/>
    </xf>
    <xf numFmtId="0" fontId="15" fillId="2" borderId="64" xfId="0" applyFont="1" applyFill="1" applyBorder="1" applyAlignment="1">
      <alignment horizontal="center" vertical="center"/>
    </xf>
    <xf numFmtId="0" fontId="30" fillId="2" borderId="36" xfId="0" applyFont="1" applyFill="1" applyBorder="1" applyAlignment="1">
      <alignment horizontal="center" vertical="center" wrapText="1"/>
    </xf>
    <xf numFmtId="0" fontId="30" fillId="2" borderId="59" xfId="0" applyFont="1" applyFill="1" applyBorder="1" applyAlignment="1">
      <alignment horizontal="center" vertical="center" wrapText="1"/>
    </xf>
    <xf numFmtId="0" fontId="30" fillId="2" borderId="64" xfId="0" applyFont="1" applyFill="1" applyBorder="1" applyAlignment="1">
      <alignment horizontal="center" vertical="center" wrapText="1"/>
    </xf>
    <xf numFmtId="0" fontId="12" fillId="2" borderId="65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 wrapText="1"/>
    </xf>
    <xf numFmtId="0" fontId="14" fillId="2" borderId="51" xfId="0" applyFont="1" applyFill="1" applyBorder="1" applyAlignment="1">
      <alignment horizontal="center" vertical="center" wrapText="1"/>
    </xf>
    <xf numFmtId="0" fontId="7" fillId="2" borderId="6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7" fillId="2" borderId="65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0" fontId="7" fillId="2" borderId="69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 applyProtection="1">
      <alignment horizontal="center" vertical="center"/>
    </xf>
    <xf numFmtId="0" fontId="7" fillId="2" borderId="61" xfId="0" applyFont="1" applyFill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center" vertical="center"/>
    </xf>
    <xf numFmtId="0" fontId="8" fillId="2" borderId="24" xfId="0" applyFont="1" applyFill="1" applyBorder="1" applyAlignment="1" applyProtection="1">
      <alignment horizontal="center" vertical="center" wrapText="1"/>
    </xf>
    <xf numFmtId="0" fontId="8" fillId="2" borderId="61" xfId="0" applyFont="1" applyFill="1" applyBorder="1" applyAlignment="1" applyProtection="1">
      <alignment horizontal="center" vertical="center" wrapText="1"/>
    </xf>
    <xf numFmtId="0" fontId="8" fillId="2" borderId="28" xfId="0" applyFont="1" applyFill="1" applyBorder="1" applyAlignment="1" applyProtection="1">
      <alignment horizontal="center" vertical="center" wrapText="1"/>
    </xf>
    <xf numFmtId="0" fontId="8" fillId="2" borderId="40" xfId="0" applyFont="1" applyFill="1" applyBorder="1" applyAlignment="1" applyProtection="1">
      <alignment horizontal="center" vertical="center" wrapText="1"/>
    </xf>
    <xf numFmtId="0" fontId="8" fillId="2" borderId="32" xfId="0" applyFont="1" applyFill="1" applyBorder="1" applyAlignment="1" applyProtection="1">
      <alignment horizontal="center" vertical="center" wrapText="1"/>
    </xf>
    <xf numFmtId="0" fontId="8" fillId="2" borderId="56" xfId="0" applyFont="1" applyFill="1" applyBorder="1" applyAlignment="1" applyProtection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 wrapText="1"/>
    </xf>
    <xf numFmtId="0" fontId="7" fillId="2" borderId="68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30" fillId="2" borderId="36" xfId="0" applyFont="1" applyFill="1" applyBorder="1" applyAlignment="1">
      <alignment horizontal="center" vertical="center"/>
    </xf>
    <xf numFmtId="0" fontId="30" fillId="2" borderId="59" xfId="0" applyFont="1" applyFill="1" applyBorder="1" applyAlignment="1">
      <alignment horizontal="center" vertical="center"/>
    </xf>
    <xf numFmtId="0" fontId="30" fillId="2" borderId="6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30" fillId="2" borderId="65" xfId="0" applyFont="1" applyFill="1" applyBorder="1" applyAlignment="1">
      <alignment horizontal="center" vertical="center" wrapText="1"/>
    </xf>
    <xf numFmtId="0" fontId="30" fillId="2" borderId="47" xfId="0" applyFont="1" applyFill="1" applyBorder="1" applyAlignment="1">
      <alignment horizontal="center" vertical="center" wrapText="1"/>
    </xf>
    <xf numFmtId="0" fontId="30" fillId="2" borderId="46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76" xfId="0" applyFont="1" applyFill="1" applyBorder="1" applyAlignment="1">
      <alignment horizontal="center" vertical="center" wrapText="1"/>
    </xf>
    <xf numFmtId="0" fontId="7" fillId="2" borderId="7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14" fillId="2" borderId="65" xfId="0" applyFont="1" applyFill="1" applyBorder="1" applyAlignment="1">
      <alignment horizontal="center" vertical="center" wrapText="1"/>
    </xf>
    <xf numFmtId="0" fontId="14" fillId="2" borderId="66" xfId="0" applyFont="1" applyFill="1" applyBorder="1" applyAlignment="1">
      <alignment horizontal="center" vertical="center" wrapText="1"/>
    </xf>
    <xf numFmtId="0" fontId="14" fillId="2" borderId="70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61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2" fillId="2" borderId="61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/>
    </xf>
    <xf numFmtId="0" fontId="7" fillId="2" borderId="6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69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2" fillId="2" borderId="66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70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/>
    </xf>
    <xf numFmtId="0" fontId="30" fillId="2" borderId="67" xfId="0" applyFont="1" applyFill="1" applyBorder="1" applyAlignment="1">
      <alignment horizontal="center" vertical="center" wrapText="1"/>
    </xf>
    <xf numFmtId="0" fontId="30" fillId="2" borderId="68" xfId="0" applyFont="1" applyFill="1" applyBorder="1" applyAlignment="1">
      <alignment horizontal="center" vertical="center" wrapText="1"/>
    </xf>
    <xf numFmtId="0" fontId="7" fillId="2" borderId="73" xfId="0" applyFont="1" applyFill="1" applyBorder="1" applyAlignment="1">
      <alignment horizontal="center" vertical="center" wrapText="1"/>
    </xf>
    <xf numFmtId="0" fontId="12" fillId="2" borderId="50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69" xfId="0" applyFont="1" applyFill="1" applyBorder="1" applyAlignment="1">
      <alignment horizontal="center" vertical="center"/>
    </xf>
    <xf numFmtId="0" fontId="12" fillId="2" borderId="47" xfId="0" applyFont="1" applyFill="1" applyBorder="1" applyAlignment="1">
      <alignment horizontal="center" vertical="center" wrapText="1"/>
    </xf>
    <xf numFmtId="0" fontId="12" fillId="2" borderId="46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 wrapText="1"/>
    </xf>
    <xf numFmtId="0" fontId="8" fillId="2" borderId="66" xfId="0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center" wrapText="1"/>
    </xf>
    <xf numFmtId="0" fontId="8" fillId="2" borderId="65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67" xfId="0" applyFont="1" applyFill="1" applyBorder="1" applyAlignment="1">
      <alignment horizontal="center" vertical="center" wrapText="1"/>
    </xf>
    <xf numFmtId="0" fontId="14" fillId="2" borderId="78" xfId="0" applyFont="1" applyFill="1" applyBorder="1" applyAlignment="1">
      <alignment horizontal="center" vertical="center" wrapText="1"/>
    </xf>
    <xf numFmtId="0" fontId="14" fillId="2" borderId="68" xfId="0" applyFont="1" applyFill="1" applyBorder="1" applyAlignment="1">
      <alignment horizontal="center" vertical="center" wrapText="1"/>
    </xf>
    <xf numFmtId="0" fontId="7" fillId="2" borderId="70" xfId="0" applyFont="1" applyFill="1" applyBorder="1" applyAlignment="1">
      <alignment horizontal="center" vertical="center" wrapText="1"/>
    </xf>
    <xf numFmtId="0" fontId="7" fillId="2" borderId="6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0" fillId="4" borderId="56" xfId="0" applyFont="1" applyFill="1" applyBorder="1" applyAlignment="1" applyProtection="1">
      <alignment horizontal="left" vertical="center"/>
    </xf>
    <xf numFmtId="0" fontId="0" fillId="4" borderId="61" xfId="0" applyFont="1" applyFill="1" applyBorder="1" applyAlignment="1" applyProtection="1">
      <alignment horizontal="left" vertical="center"/>
    </xf>
    <xf numFmtId="0" fontId="0" fillId="4" borderId="30" xfId="0" applyFont="1" applyFill="1" applyBorder="1" applyAlignment="1" applyProtection="1">
      <alignment horizontal="left" vertical="center"/>
    </xf>
    <xf numFmtId="2" fontId="0" fillId="4" borderId="56" xfId="0" applyNumberFormat="1" applyFont="1" applyFill="1" applyBorder="1" applyAlignment="1" applyProtection="1">
      <alignment horizontal="left" vertical="center"/>
    </xf>
    <xf numFmtId="2" fontId="0" fillId="4" borderId="30" xfId="0" applyNumberFormat="1" applyFont="1" applyFill="1" applyBorder="1" applyAlignment="1" applyProtection="1">
      <alignment horizontal="left" vertical="center"/>
    </xf>
    <xf numFmtId="1" fontId="0" fillId="4" borderId="24" xfId="0" applyNumberFormat="1" applyFont="1" applyFill="1" applyBorder="1" applyAlignment="1" applyProtection="1">
      <alignment horizontal="left" vertical="center"/>
    </xf>
    <xf numFmtId="1" fontId="0" fillId="4" borderId="30" xfId="0" applyNumberFormat="1" applyFont="1" applyFill="1" applyBorder="1" applyAlignment="1" applyProtection="1">
      <alignment horizontal="left" vertical="center"/>
    </xf>
    <xf numFmtId="180" fontId="0" fillId="4" borderId="32" xfId="0" applyNumberFormat="1" applyFont="1" applyFill="1" applyBorder="1" applyAlignment="1" applyProtection="1">
      <alignment horizontal="left" vertical="center"/>
    </xf>
    <xf numFmtId="180" fontId="0" fillId="4" borderId="56" xfId="0" applyNumberFormat="1" applyFont="1" applyFill="1" applyBorder="1" applyAlignment="1" applyProtection="1">
      <alignment horizontal="left" vertical="center"/>
    </xf>
    <xf numFmtId="180" fontId="0" fillId="4" borderId="61" xfId="0" applyNumberFormat="1" applyFont="1" applyFill="1" applyBorder="1" applyAlignment="1" applyProtection="1">
      <alignment horizontal="left" vertical="center"/>
    </xf>
    <xf numFmtId="180" fontId="0" fillId="4" borderId="30" xfId="0" applyNumberFormat="1" applyFont="1" applyFill="1" applyBorder="1" applyAlignment="1" applyProtection="1">
      <alignment horizontal="left" vertical="center"/>
    </xf>
    <xf numFmtId="0" fontId="0" fillId="4" borderId="24" xfId="0" applyFont="1" applyFill="1" applyBorder="1" applyAlignment="1" applyProtection="1">
      <alignment horizontal="left" vertical="center"/>
    </xf>
    <xf numFmtId="0" fontId="0" fillId="4" borderId="28" xfId="0" applyFont="1" applyFill="1" applyBorder="1" applyAlignment="1" applyProtection="1">
      <alignment horizontal="left" vertical="center"/>
    </xf>
    <xf numFmtId="0" fontId="0" fillId="4" borderId="24" xfId="0" applyFont="1" applyFill="1" applyBorder="1" applyAlignment="1" applyProtection="1">
      <alignment horizontal="left" vertical="center" wrapText="1"/>
    </xf>
    <xf numFmtId="2" fontId="0" fillId="4" borderId="24" xfId="0" applyNumberFormat="1" applyFont="1" applyFill="1" applyBorder="1" applyAlignment="1" applyProtection="1">
      <alignment horizontal="left" vertical="center"/>
    </xf>
    <xf numFmtId="2" fontId="0" fillId="4" borderId="61" xfId="0" applyNumberFormat="1" applyFont="1" applyFill="1" applyBorder="1" applyAlignment="1" applyProtection="1">
      <alignment horizontal="left" vertical="center"/>
    </xf>
    <xf numFmtId="2" fontId="0" fillId="4" borderId="28" xfId="0" applyNumberFormat="1" applyFont="1" applyFill="1" applyBorder="1" applyAlignment="1" applyProtection="1">
      <alignment horizontal="left" vertical="center"/>
    </xf>
    <xf numFmtId="2" fontId="0" fillId="4" borderId="24" xfId="0" applyNumberFormat="1" applyFont="1" applyFill="1" applyBorder="1" applyAlignment="1" applyProtection="1">
      <alignment horizontal="left" vertical="center" wrapText="1"/>
    </xf>
    <xf numFmtId="2" fontId="0" fillId="4" borderId="40" xfId="0" applyNumberFormat="1" applyFont="1" applyFill="1" applyBorder="1" applyAlignment="1" applyProtection="1">
      <alignment horizontal="left" vertical="center"/>
    </xf>
    <xf numFmtId="2" fontId="0" fillId="4" borderId="32" xfId="0" applyNumberFormat="1" applyFont="1" applyFill="1" applyBorder="1" applyAlignment="1" applyProtection="1">
      <alignment horizontal="left" vertical="center"/>
    </xf>
    <xf numFmtId="2" fontId="9" fillId="4" borderId="56" xfId="0" applyNumberFormat="1" applyFont="1" applyFill="1" applyBorder="1" applyAlignment="1" applyProtection="1">
      <alignment horizontal="left" vertical="center"/>
    </xf>
    <xf numFmtId="2" fontId="10" fillId="4" borderId="30" xfId="0" applyNumberFormat="1" applyFont="1" applyFill="1" applyBorder="1" applyAlignment="1" applyProtection="1">
      <alignment horizontal="left" vertical="center"/>
    </xf>
    <xf numFmtId="1" fontId="0" fillId="4" borderId="56" xfId="0" applyNumberFormat="1" applyFont="1" applyFill="1" applyBorder="1" applyAlignment="1" applyProtection="1">
      <alignment horizontal="left" vertical="center" wrapText="1"/>
    </xf>
    <xf numFmtId="1" fontId="0" fillId="4" borderId="30" xfId="0" applyNumberFormat="1" applyFont="1" applyFill="1" applyBorder="1" applyAlignment="1" applyProtection="1">
      <alignment horizontal="left" vertical="center" wrapText="1"/>
    </xf>
    <xf numFmtId="2" fontId="0" fillId="4" borderId="56" xfId="0" applyNumberFormat="1" applyFont="1" applyFill="1" applyBorder="1" applyAlignment="1" applyProtection="1">
      <alignment horizontal="left" vertical="center" wrapText="1"/>
    </xf>
    <xf numFmtId="0" fontId="24" fillId="2" borderId="5" xfId="0" applyNumberFormat="1" applyFont="1" applyFill="1" applyBorder="1" applyAlignment="1" applyProtection="1">
      <alignment horizontal="center" vertical="center"/>
    </xf>
    <xf numFmtId="0" fontId="24" fillId="2" borderId="10" xfId="0" applyNumberFormat="1" applyFont="1" applyFill="1" applyBorder="1" applyAlignment="1" applyProtection="1">
      <alignment horizontal="center" vertical="center"/>
    </xf>
    <xf numFmtId="0" fontId="23" fillId="2" borderId="4" xfId="0" applyFont="1" applyFill="1" applyBorder="1" applyAlignment="1" applyProtection="1">
      <alignment horizontal="center" vertical="center"/>
    </xf>
    <xf numFmtId="0" fontId="24" fillId="2" borderId="9" xfId="0" applyFont="1" applyFill="1" applyBorder="1" applyAlignment="1" applyProtection="1">
      <alignment horizontal="center" vertical="center"/>
    </xf>
    <xf numFmtId="0" fontId="24" fillId="2" borderId="5" xfId="0" applyFont="1" applyFill="1" applyBorder="1" applyAlignment="1" applyProtection="1">
      <alignment horizontal="center" vertical="center"/>
    </xf>
    <xf numFmtId="0" fontId="24" fillId="2" borderId="10" xfId="0" applyFont="1" applyFill="1" applyBorder="1" applyAlignment="1" applyProtection="1">
      <alignment horizontal="center" vertical="center"/>
    </xf>
    <xf numFmtId="0" fontId="24" fillId="2" borderId="45" xfId="0" applyFont="1" applyFill="1" applyBorder="1" applyAlignment="1" applyProtection="1">
      <alignment horizontal="center" vertical="center"/>
    </xf>
    <xf numFmtId="0" fontId="24" fillId="2" borderId="43" xfId="0" applyFont="1" applyFill="1" applyBorder="1" applyAlignment="1" applyProtection="1">
      <alignment horizontal="center" vertical="center"/>
    </xf>
    <xf numFmtId="0" fontId="24" fillId="2" borderId="24" xfId="0" applyFont="1" applyFill="1" applyBorder="1" applyAlignment="1" applyProtection="1">
      <alignment horizontal="center" vertical="center" wrapText="1"/>
    </xf>
    <xf numFmtId="0" fontId="24" fillId="2" borderId="28" xfId="0" applyFont="1" applyFill="1" applyBorder="1" applyAlignment="1" applyProtection="1">
      <alignment horizontal="center" vertical="center" wrapText="1"/>
    </xf>
    <xf numFmtId="0" fontId="24" fillId="2" borderId="46" xfId="0" applyFont="1" applyFill="1" applyBorder="1" applyAlignment="1" applyProtection="1">
      <alignment horizontal="center" vertical="center" wrapText="1"/>
    </xf>
    <xf numFmtId="0" fontId="24" fillId="2" borderId="63" xfId="0" applyFont="1" applyFill="1" applyBorder="1" applyAlignment="1" applyProtection="1">
      <alignment horizontal="center" vertical="center" wrapText="1"/>
    </xf>
    <xf numFmtId="0" fontId="24" fillId="2" borderId="4" xfId="0" applyNumberFormat="1" applyFont="1" applyFill="1" applyBorder="1" applyAlignment="1" applyProtection="1">
      <alignment horizontal="center" vertical="center"/>
    </xf>
    <xf numFmtId="0" fontId="24" fillId="2" borderId="9" xfId="0" applyNumberFormat="1" applyFont="1" applyFill="1" applyBorder="1" applyAlignment="1" applyProtection="1">
      <alignment horizontal="center" vertical="center"/>
    </xf>
    <xf numFmtId="0" fontId="22" fillId="4" borderId="40" xfId="0" applyFont="1" applyFill="1" applyBorder="1" applyAlignment="1" applyProtection="1">
      <alignment horizontal="left" vertical="center"/>
    </xf>
    <xf numFmtId="0" fontId="32" fillId="4" borderId="32" xfId="0" applyFont="1" applyFill="1" applyBorder="1" applyAlignment="1" applyProtection="1">
      <alignment horizontal="left" vertical="center"/>
    </xf>
    <xf numFmtId="1" fontId="0" fillId="4" borderId="61" xfId="0" applyNumberFormat="1" applyFont="1" applyFill="1" applyBorder="1" applyAlignment="1" applyProtection="1">
      <alignment horizontal="left" vertical="center"/>
    </xf>
    <xf numFmtId="1" fontId="0" fillId="4" borderId="28" xfId="0" applyNumberFormat="1" applyFont="1" applyFill="1" applyBorder="1" applyAlignment="1" applyProtection="1">
      <alignment horizontal="left" vertical="center"/>
    </xf>
    <xf numFmtId="180" fontId="0" fillId="4" borderId="24" xfId="0" applyNumberFormat="1" applyFont="1" applyFill="1" applyBorder="1" applyAlignment="1" applyProtection="1">
      <alignment horizontal="left" vertical="center"/>
    </xf>
    <xf numFmtId="180" fontId="0" fillId="4" borderId="28" xfId="0" applyNumberFormat="1" applyFont="1" applyFill="1" applyBorder="1" applyAlignment="1" applyProtection="1">
      <alignment horizontal="left" vertical="center"/>
    </xf>
    <xf numFmtId="0" fontId="22" fillId="4" borderId="32" xfId="0" applyFont="1" applyFill="1" applyBorder="1" applyAlignment="1" applyProtection="1">
      <alignment horizontal="left" vertical="center"/>
    </xf>
    <xf numFmtId="0" fontId="32" fillId="4" borderId="33" xfId="0" applyFont="1" applyFill="1" applyBorder="1" applyAlignment="1" applyProtection="1">
      <alignment horizontal="left" vertical="center"/>
    </xf>
    <xf numFmtId="180" fontId="0" fillId="4" borderId="24" xfId="0" applyNumberFormat="1" applyFont="1" applyFill="1" applyBorder="1" applyAlignment="1" applyProtection="1">
      <alignment horizontal="left" vertical="center" wrapText="1"/>
    </xf>
    <xf numFmtId="180" fontId="9" fillId="4" borderId="56" xfId="0" applyNumberFormat="1" applyFont="1" applyFill="1" applyBorder="1" applyAlignment="1" applyProtection="1">
      <alignment horizontal="left" vertical="center" wrapText="1"/>
    </xf>
    <xf numFmtId="180" fontId="10" fillId="4" borderId="61" xfId="0" applyNumberFormat="1" applyFont="1" applyFill="1" applyBorder="1" applyAlignment="1" applyProtection="1">
      <alignment horizontal="left" vertical="center"/>
    </xf>
    <xf numFmtId="180" fontId="10" fillId="4" borderId="30" xfId="0" applyNumberFormat="1" applyFont="1" applyFill="1" applyBorder="1" applyAlignment="1" applyProtection="1">
      <alignment horizontal="left" vertical="center"/>
    </xf>
    <xf numFmtId="2" fontId="2" fillId="4" borderId="56" xfId="0" applyNumberFormat="1" applyFont="1" applyFill="1" applyBorder="1" applyAlignment="1" applyProtection="1">
      <alignment horizontal="left" vertical="center" wrapText="1"/>
    </xf>
    <xf numFmtId="2" fontId="2" fillId="4" borderId="61" xfId="0" applyNumberFormat="1" applyFont="1" applyFill="1" applyBorder="1" applyAlignment="1" applyProtection="1">
      <alignment horizontal="left" vertical="center"/>
    </xf>
    <xf numFmtId="2" fontId="2" fillId="4" borderId="30" xfId="0" applyNumberFormat="1" applyFont="1" applyFill="1" applyBorder="1" applyAlignment="1" applyProtection="1">
      <alignment horizontal="left" vertical="center"/>
    </xf>
    <xf numFmtId="1" fontId="2" fillId="4" borderId="56" xfId="0" applyNumberFormat="1" applyFont="1" applyFill="1" applyBorder="1" applyAlignment="1" applyProtection="1">
      <alignment horizontal="left" vertical="center" wrapText="1"/>
    </xf>
    <xf numFmtId="1" fontId="2" fillId="4" borderId="28" xfId="0" applyNumberFormat="1" applyFont="1" applyFill="1" applyBorder="1" applyAlignment="1" applyProtection="1">
      <alignment horizontal="left" vertical="center"/>
    </xf>
    <xf numFmtId="1" fontId="0" fillId="4" borderId="24" xfId="0" applyNumberFormat="1" applyFont="1" applyFill="1" applyBorder="1" applyAlignment="1" applyProtection="1">
      <alignment horizontal="left" vertical="center" wrapText="1"/>
    </xf>
    <xf numFmtId="2" fontId="9" fillId="4" borderId="24" xfId="0" applyNumberFormat="1" applyFont="1" applyFill="1" applyBorder="1" applyAlignment="1" applyProtection="1">
      <alignment horizontal="left" vertical="center" wrapText="1"/>
    </xf>
    <xf numFmtId="0" fontId="10" fillId="4" borderId="24" xfId="0" applyFont="1" applyFill="1" applyBorder="1" applyAlignment="1" applyProtection="1">
      <alignment horizontal="left" vertical="center"/>
    </xf>
    <xf numFmtId="0" fontId="10" fillId="4" borderId="61" xfId="0" applyFont="1" applyFill="1" applyBorder="1" applyAlignment="1" applyProtection="1">
      <alignment horizontal="left" vertical="center"/>
    </xf>
    <xf numFmtId="0" fontId="10" fillId="4" borderId="28" xfId="0" applyFont="1" applyFill="1" applyBorder="1" applyAlignment="1" applyProtection="1">
      <alignment horizontal="left" vertical="center"/>
    </xf>
    <xf numFmtId="180" fontId="0" fillId="4" borderId="61" xfId="0" applyNumberFormat="1" applyFont="1" applyFill="1" applyBorder="1" applyAlignment="1" applyProtection="1">
      <alignment horizontal="left" vertical="center" wrapText="1"/>
    </xf>
    <xf numFmtId="180" fontId="22" fillId="4" borderId="56" xfId="0" applyNumberFormat="1" applyFont="1" applyFill="1" applyBorder="1" applyAlignment="1" applyProtection="1">
      <alignment horizontal="center" vertical="center"/>
    </xf>
    <xf numFmtId="180" fontId="32" fillId="4" borderId="30" xfId="0" applyNumberFormat="1" applyFont="1" applyFill="1" applyBorder="1" applyAlignment="1" applyProtection="1">
      <alignment horizontal="center" vertical="center"/>
    </xf>
    <xf numFmtId="1" fontId="0" fillId="4" borderId="56" xfId="0" applyNumberFormat="1" applyFont="1" applyFill="1" applyBorder="1" applyAlignment="1" applyProtection="1">
      <alignment horizontal="left" vertical="center"/>
    </xf>
    <xf numFmtId="0" fontId="39" fillId="2" borderId="44" xfId="0" applyFont="1" applyFill="1" applyBorder="1" applyAlignment="1">
      <alignment horizontal="left" vertical="center"/>
    </xf>
    <xf numFmtId="0" fontId="39" fillId="2" borderId="53" xfId="0" applyFont="1" applyFill="1" applyBorder="1" applyAlignment="1">
      <alignment horizontal="left" vertical="center"/>
    </xf>
    <xf numFmtId="0" fontId="39" fillId="2" borderId="49" xfId="0" applyFont="1" applyFill="1" applyBorder="1" applyAlignment="1">
      <alignment horizontal="left" vertical="center"/>
    </xf>
    <xf numFmtId="0" fontId="39" fillId="0" borderId="53" xfId="0" applyFont="1" applyBorder="1" applyAlignment="1">
      <alignment horizontal="left" vertical="center"/>
    </xf>
    <xf numFmtId="0" fontId="39" fillId="0" borderId="17" xfId="0" applyFont="1" applyBorder="1" applyAlignment="1">
      <alignment horizontal="left" vertical="center"/>
    </xf>
    <xf numFmtId="0" fontId="52" fillId="2" borderId="37" xfId="0" applyFont="1" applyFill="1" applyBorder="1" applyAlignment="1">
      <alignment horizontal="center" vertical="center"/>
    </xf>
    <xf numFmtId="0" fontId="52" fillId="2" borderId="38" xfId="0" applyFont="1" applyFill="1" applyBorder="1" applyAlignment="1">
      <alignment horizontal="center" vertical="center"/>
    </xf>
    <xf numFmtId="0" fontId="52" fillId="2" borderId="48" xfId="0" applyFont="1" applyFill="1" applyBorder="1" applyAlignment="1">
      <alignment horizontal="center" vertical="center"/>
    </xf>
    <xf numFmtId="0" fontId="52" fillId="2" borderId="59" xfId="0" applyFont="1" applyFill="1" applyBorder="1" applyAlignment="1">
      <alignment horizontal="center" vertical="center"/>
    </xf>
    <xf numFmtId="0" fontId="52" fillId="2" borderId="62" xfId="0" applyFont="1" applyFill="1" applyBorder="1" applyAlignment="1">
      <alignment horizontal="center" vertical="center"/>
    </xf>
    <xf numFmtId="0" fontId="53" fillId="4" borderId="36" xfId="0" applyFont="1" applyFill="1" applyBorder="1" applyAlignment="1">
      <alignment horizontal="left" vertical="center"/>
    </xf>
    <xf numFmtId="0" fontId="53" fillId="4" borderId="59" xfId="0" applyFont="1" applyFill="1" applyBorder="1" applyAlignment="1">
      <alignment horizontal="left" vertical="center"/>
    </xf>
    <xf numFmtId="0" fontId="53" fillId="4" borderId="64" xfId="0" applyFont="1" applyFill="1" applyBorder="1" applyAlignment="1">
      <alignment horizontal="left" vertical="center"/>
    </xf>
    <xf numFmtId="0" fontId="52" fillId="0" borderId="51" xfId="0" applyFont="1" applyBorder="1" applyAlignment="1">
      <alignment horizontal="left" vertical="center"/>
    </xf>
    <xf numFmtId="0" fontId="52" fillId="0" borderId="69" xfId="0" applyFont="1" applyBorder="1" applyAlignment="1">
      <alignment horizontal="left" vertical="center"/>
    </xf>
    <xf numFmtId="0" fontId="52" fillId="0" borderId="25" xfId="0" applyFont="1" applyBorder="1" applyAlignment="1">
      <alignment horizontal="left" vertical="center"/>
    </xf>
    <xf numFmtId="0" fontId="52" fillId="0" borderId="26" xfId="0" applyFont="1" applyBorder="1" applyAlignment="1">
      <alignment horizontal="left" vertical="center"/>
    </xf>
    <xf numFmtId="0" fontId="39" fillId="0" borderId="54" xfId="0" applyFont="1" applyBorder="1" applyAlignment="1">
      <alignment horizontal="left" vertical="center"/>
    </xf>
    <xf numFmtId="0" fontId="39" fillId="0" borderId="21" xfId="0" applyFont="1" applyBorder="1" applyAlignment="1">
      <alignment horizontal="left" vertical="center"/>
    </xf>
    <xf numFmtId="0" fontId="52" fillId="0" borderId="36" xfId="0" applyFont="1" applyBorder="1" applyAlignment="1">
      <alignment horizontal="left" vertical="center"/>
    </xf>
    <xf numFmtId="0" fontId="52" fillId="0" borderId="59" xfId="0" applyFont="1" applyBorder="1" applyAlignment="1">
      <alignment horizontal="left" vertical="center"/>
    </xf>
    <xf numFmtId="0" fontId="52" fillId="0" borderId="64" xfId="0" applyFont="1" applyBorder="1" applyAlignment="1">
      <alignment horizontal="left" vertical="center"/>
    </xf>
    <xf numFmtId="0" fontId="39" fillId="0" borderId="55" xfId="0" applyFont="1" applyBorder="1" applyAlignment="1">
      <alignment horizontal="left" vertical="center"/>
    </xf>
    <xf numFmtId="0" fontId="39" fillId="0" borderId="15" xfId="0" applyFont="1" applyBorder="1" applyAlignment="1">
      <alignment horizontal="left" vertical="center"/>
    </xf>
    <xf numFmtId="0" fontId="39" fillId="0" borderId="44" xfId="0" applyFont="1" applyBorder="1" applyAlignment="1">
      <alignment horizontal="left" vertical="center"/>
    </xf>
    <xf numFmtId="0" fontId="39" fillId="0" borderId="53" xfId="0" applyFont="1" applyBorder="1" applyAlignment="1">
      <alignment horizontal="left" vertical="center" wrapText="1"/>
    </xf>
    <xf numFmtId="0" fontId="39" fillId="0" borderId="44" xfId="0" applyFont="1" applyBorder="1" applyAlignment="1">
      <alignment horizontal="left" vertical="center" wrapText="1"/>
    </xf>
    <xf numFmtId="0" fontId="39" fillId="0" borderId="17" xfId="0" applyFont="1" applyBorder="1" applyAlignment="1">
      <alignment horizontal="left" vertical="center" wrapText="1"/>
    </xf>
    <xf numFmtId="0" fontId="39" fillId="0" borderId="54" xfId="0" applyFont="1" applyFill="1" applyBorder="1" applyAlignment="1">
      <alignment horizontal="left" vertical="center"/>
    </xf>
    <xf numFmtId="0" fontId="39" fillId="0" borderId="21" xfId="0" applyFont="1" applyFill="1" applyBorder="1" applyAlignment="1">
      <alignment horizontal="left" vertical="center"/>
    </xf>
    <xf numFmtId="0" fontId="39" fillId="0" borderId="55" xfId="0" applyFont="1" applyFill="1" applyBorder="1" applyAlignment="1">
      <alignment horizontal="left" vertical="center"/>
    </xf>
    <xf numFmtId="0" fontId="39" fillId="0" borderId="15" xfId="0" applyFont="1" applyFill="1" applyBorder="1" applyAlignment="1">
      <alignment horizontal="left" vertical="center"/>
    </xf>
    <xf numFmtId="49" fontId="56" fillId="0" borderId="25" xfId="0" applyNumberFormat="1" applyFont="1" applyBorder="1" applyAlignment="1">
      <alignment horizontal="left" vertical="center"/>
    </xf>
    <xf numFmtId="49" fontId="56" fillId="0" borderId="26" xfId="0" applyNumberFormat="1" applyFont="1" applyBorder="1" applyAlignment="1">
      <alignment horizontal="left" vertical="center"/>
    </xf>
    <xf numFmtId="0" fontId="39" fillId="2" borderId="1" xfId="0" applyFont="1" applyFill="1" applyBorder="1" applyAlignment="1">
      <alignment horizontal="left" vertical="center"/>
    </xf>
    <xf numFmtId="0" fontId="39" fillId="2" borderId="8" xfId="0" applyFont="1" applyFill="1" applyBorder="1" applyAlignment="1">
      <alignment horizontal="left" vertical="center"/>
    </xf>
    <xf numFmtId="49" fontId="56" fillId="0" borderId="14" xfId="0" applyNumberFormat="1" applyFont="1" applyBorder="1" applyAlignment="1">
      <alignment horizontal="left" vertical="center"/>
    </xf>
    <xf numFmtId="49" fontId="56" fillId="0" borderId="5" xfId="0" applyNumberFormat="1" applyFont="1" applyBorder="1" applyAlignment="1">
      <alignment horizontal="left" vertical="center"/>
    </xf>
    <xf numFmtId="49" fontId="56" fillId="0" borderId="6" xfId="0" applyNumberFormat="1" applyFont="1" applyBorder="1" applyAlignment="1">
      <alignment horizontal="left" vertical="center"/>
    </xf>
    <xf numFmtId="49" fontId="39" fillId="0" borderId="43" xfId="0" applyNumberFormat="1" applyFont="1" applyBorder="1" applyAlignment="1">
      <alignment horizontal="left" vertical="center" wrapText="1"/>
    </xf>
    <xf numFmtId="49" fontId="39" fillId="0" borderId="55" xfId="0" applyNumberFormat="1" applyFont="1" applyBorder="1" applyAlignment="1">
      <alignment horizontal="left" vertical="center"/>
    </xf>
    <xf numFmtId="49" fontId="39" fillId="0" borderId="72" xfId="0" applyNumberFormat="1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49" fontId="39" fillId="0" borderId="43" xfId="0" applyNumberFormat="1" applyFont="1" applyBorder="1" applyAlignment="1">
      <alignment horizontal="left" vertical="center"/>
    </xf>
    <xf numFmtId="0" fontId="39" fillId="2" borderId="2" xfId="0" applyFont="1" applyFill="1" applyBorder="1" applyAlignment="1">
      <alignment horizontal="left" vertical="center" wrapText="1"/>
    </xf>
    <xf numFmtId="0" fontId="39" fillId="0" borderId="8" xfId="0" applyFont="1" applyBorder="1" applyAlignment="1">
      <alignment horizontal="left" vertical="center" wrapText="1"/>
    </xf>
    <xf numFmtId="0" fontId="39" fillId="0" borderId="10" xfId="0" applyFont="1" applyBorder="1" applyAlignment="1">
      <alignment horizontal="left" vertical="center" wrapText="1"/>
    </xf>
    <xf numFmtId="0" fontId="39" fillId="0" borderId="15" xfId="0" applyFont="1" applyBorder="1" applyAlignment="1">
      <alignment horizontal="left" vertical="center" wrapText="1"/>
    </xf>
    <xf numFmtId="0" fontId="39" fillId="0" borderId="10" xfId="0" applyFont="1" applyBorder="1" applyAlignment="1">
      <alignment horizontal="left" vertical="center"/>
    </xf>
  </cellXfs>
  <cellStyles count="3">
    <cellStyle name="백분율" xfId="1" builtinId="5"/>
    <cellStyle name="표준" xfId="0" builtinId="0"/>
    <cellStyle name="하이퍼링크" xfId="2" builtinId="8"/>
  </cellStyles>
  <dxfs count="444"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ont>
        <color theme="0" tint="-0.499984740745262"/>
      </font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  <color rgb="FF0000FF"/>
      </font>
    </dxf>
    <dxf>
      <font>
        <b/>
        <i val="0"/>
      </font>
    </dxf>
    <dxf>
      <font>
        <b/>
        <i val="0"/>
        <color rgb="FF0000FF"/>
      </font>
    </dxf>
    <dxf>
      <font>
        <b/>
        <i val="0"/>
      </font>
    </dxf>
    <dxf>
      <font>
        <b/>
        <i val="0"/>
        <color rgb="FF0000FF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ont>
        <b/>
        <i val="0"/>
      </font>
    </dxf>
    <dxf>
      <font>
        <b/>
        <i val="0"/>
        <color rgb="FF0000FF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ont>
        <color theme="0" tint="-0.499984740745262"/>
      </font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ont>
        <b/>
        <i val="0"/>
        <color rgb="FF7030A0"/>
      </font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ont>
        <b val="0"/>
        <i val="0"/>
        <color theme="1"/>
      </font>
    </dxf>
    <dxf>
      <font>
        <b/>
        <i val="0"/>
        <color theme="1"/>
      </font>
    </dxf>
    <dxf>
      <font>
        <b val="0"/>
        <i val="0"/>
        <color rgb="FF0000FF"/>
      </font>
    </dxf>
    <dxf>
      <font>
        <b/>
        <i val="0"/>
        <color rgb="FF0000FF"/>
      </font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theme="1"/>
      </font>
    </dxf>
    <dxf>
      <font>
        <b/>
        <i val="0"/>
        <color theme="1"/>
      </font>
    </dxf>
    <dxf>
      <fill>
        <patternFill>
          <bgColor rgb="FFFF0000"/>
        </patternFill>
      </fill>
    </dxf>
    <dxf>
      <font>
        <b/>
        <i val="0"/>
        <color theme="1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theme="1"/>
      </font>
    </dxf>
    <dxf>
      <font>
        <b val="0"/>
        <i val="0"/>
        <color rgb="FF0000FF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theme="1"/>
      </font>
    </dxf>
    <dxf>
      <font>
        <b val="0"/>
        <i val="0"/>
        <color rgb="FF0000FF"/>
      </font>
    </dxf>
    <dxf>
      <font>
        <b/>
        <i val="0"/>
        <color rgb="FF7030A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theme="1"/>
      </font>
    </dxf>
    <dxf>
      <font>
        <b val="0"/>
        <i val="0"/>
        <color rgb="FF0000FF"/>
      </font>
    </dxf>
    <dxf>
      <font>
        <b/>
        <i val="0"/>
        <color rgb="FF7030A0"/>
      </font>
    </dxf>
    <dxf>
      <fill>
        <patternFill>
          <bgColor rgb="FFFF0000"/>
        </patternFill>
      </fill>
    </dxf>
    <dxf>
      <font>
        <b val="0"/>
        <i val="0"/>
        <color theme="1"/>
      </font>
    </dxf>
    <dxf>
      <font>
        <b/>
        <i val="0"/>
        <color theme="1"/>
      </font>
    </dxf>
    <dxf>
      <font>
        <b val="0"/>
        <i val="0"/>
        <color rgb="FF0000FF"/>
      </font>
    </dxf>
    <dxf>
      <font>
        <b/>
        <i val="0"/>
        <color rgb="FF0000FF"/>
      </font>
    </dxf>
    <dxf>
      <font>
        <b/>
        <i val="0"/>
        <color rgb="FF7030A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theme="1"/>
      </font>
    </dxf>
    <dxf>
      <font>
        <b/>
        <i val="0"/>
        <color theme="1"/>
      </font>
    </dxf>
    <dxf>
      <font>
        <b val="0"/>
        <i val="0"/>
        <color rgb="FF0000FF"/>
      </font>
    </dxf>
    <dxf>
      <font>
        <b/>
        <i val="0"/>
        <color rgb="FF0000FF"/>
      </font>
    </dxf>
    <dxf>
      <font>
        <b/>
        <i val="0"/>
        <color rgb="FF7030A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theme="1"/>
      </font>
    </dxf>
    <dxf>
      <font>
        <b/>
        <i val="0"/>
        <color theme="1"/>
      </font>
    </dxf>
    <dxf>
      <fill>
        <patternFill>
          <bgColor rgb="FFFF0000"/>
        </patternFill>
      </fill>
    </dxf>
    <dxf>
      <font>
        <b/>
        <i val="0"/>
        <color theme="1"/>
      </font>
    </dxf>
    <dxf>
      <fill>
        <patternFill>
          <bgColor rgb="FFFF0000"/>
        </patternFill>
      </fill>
    </dxf>
    <dxf>
      <font>
        <b/>
        <i val="0"/>
        <color theme="1"/>
      </font>
    </dxf>
    <dxf>
      <fill>
        <patternFill>
          <bgColor rgb="FFFF0000"/>
        </patternFill>
      </fill>
    </dxf>
    <dxf>
      <font>
        <b val="0"/>
        <i val="0"/>
        <color theme="1"/>
      </font>
    </dxf>
    <dxf>
      <font>
        <b/>
        <i val="0"/>
        <color theme="1"/>
      </font>
    </dxf>
    <dxf>
      <font>
        <b val="0"/>
        <i val="0"/>
        <color rgb="FF0000FF"/>
      </font>
    </dxf>
    <dxf>
      <font>
        <b/>
        <i val="0"/>
        <color rgb="FF0000FF"/>
      </font>
    </dxf>
    <dxf>
      <fill>
        <patternFill>
          <bgColor rgb="FFFF0000"/>
        </patternFill>
      </fill>
    </dxf>
    <dxf>
      <font>
        <b val="0"/>
        <i val="0"/>
        <color theme="1"/>
      </font>
    </dxf>
    <dxf>
      <font>
        <b/>
        <i val="0"/>
        <color theme="1"/>
      </font>
    </dxf>
    <dxf>
      <font>
        <b val="0"/>
        <i val="0"/>
        <color rgb="FF0000FF"/>
      </font>
    </dxf>
    <dxf>
      <font>
        <b/>
        <i val="0"/>
        <color rgb="FF0000FF"/>
      </font>
    </dxf>
    <dxf>
      <font>
        <b/>
        <i val="0"/>
        <color rgb="FF7030A0"/>
      </font>
    </dxf>
    <dxf>
      <font>
        <b val="0"/>
        <i val="0"/>
        <color theme="1"/>
      </font>
    </dxf>
    <dxf>
      <font>
        <b/>
        <i val="0"/>
        <color theme="1"/>
      </font>
    </dxf>
    <dxf>
      <font>
        <b val="0"/>
        <i val="0"/>
        <color rgb="FF0000FF"/>
      </font>
    </dxf>
    <dxf>
      <font>
        <b/>
        <i val="0"/>
        <color rgb="FF0000FF"/>
      </font>
    </dxf>
    <dxf>
      <font>
        <b/>
        <i val="0"/>
        <color rgb="FF7030A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0000FF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0000FF"/>
      </font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0000FF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A8B00"/>
      <color rgb="FFFF9900"/>
      <color rgb="FF0000FF"/>
      <color rgb="FFFF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</xdr:colOff>
      <xdr:row>2</xdr:row>
      <xdr:rowOff>190500</xdr:rowOff>
    </xdr:from>
    <xdr:to>
      <xdr:col>18</xdr:col>
      <xdr:colOff>7620</xdr:colOff>
      <xdr:row>12</xdr:row>
      <xdr:rowOff>0</xdr:rowOff>
    </xdr:to>
    <xdr:grpSp>
      <xdr:nvGrpSpPr>
        <xdr:cNvPr id="27" name="그룹 26"/>
        <xdr:cNvGrpSpPr/>
      </xdr:nvGrpSpPr>
      <xdr:grpSpPr>
        <a:xfrm>
          <a:off x="396240" y="655320"/>
          <a:ext cx="10881360" cy="1790700"/>
          <a:chOff x="137160" y="495300"/>
          <a:chExt cx="10881360" cy="1790700"/>
        </a:xfrm>
      </xdr:grpSpPr>
      <xdr:pic>
        <xdr:nvPicPr>
          <xdr:cNvPr id="5" name="그림 4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493521" y="495300"/>
            <a:ext cx="9235440" cy="1075118"/>
          </a:xfrm>
          <a:prstGeom prst="rect">
            <a:avLst/>
          </a:prstGeom>
        </xdr:spPr>
      </xdr:pic>
      <xdr:cxnSp macro="">
        <xdr:nvCxnSpPr>
          <xdr:cNvPr id="10" name="직선 화살표 연결선 9"/>
          <xdr:cNvCxnSpPr/>
        </xdr:nvCxnSpPr>
        <xdr:spPr>
          <a:xfrm>
            <a:off x="1173480" y="1043940"/>
            <a:ext cx="640080" cy="274320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" name="모서리가 둥근 직사각형 10"/>
          <xdr:cNvSpPr/>
        </xdr:nvSpPr>
        <xdr:spPr>
          <a:xfrm>
            <a:off x="137160" y="731520"/>
            <a:ext cx="1386840" cy="304800"/>
          </a:xfrm>
          <a:prstGeom prst="round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18000" rIns="36000" bIns="18000" rtlCol="0" anchor="t"/>
          <a:lstStyle/>
          <a:p>
            <a:pPr algn="l"/>
            <a:r>
              <a:rPr lang="ko-KR" altLang="en-US" sz="1000" b="1">
                <a:solidFill>
                  <a:srgbClr val="0000FF"/>
                </a:solidFill>
              </a:rPr>
              <a:t>초기값 또는 참고값 셀</a:t>
            </a:r>
          </a:p>
        </xdr:txBody>
      </xdr:sp>
      <xdr:cxnSp macro="">
        <xdr:nvCxnSpPr>
          <xdr:cNvPr id="12" name="직선 화살표 연결선 11"/>
          <xdr:cNvCxnSpPr>
            <a:stCxn id="15" idx="0"/>
          </xdr:cNvCxnSpPr>
        </xdr:nvCxnSpPr>
        <xdr:spPr>
          <a:xfrm flipV="1">
            <a:off x="2442210" y="1493520"/>
            <a:ext cx="521970" cy="228600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모서리가 둥근 직사각형 14"/>
          <xdr:cNvSpPr/>
        </xdr:nvSpPr>
        <xdr:spPr>
          <a:xfrm>
            <a:off x="1889760" y="1722120"/>
            <a:ext cx="1104900" cy="304800"/>
          </a:xfrm>
          <a:prstGeom prst="round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18000" rIns="36000" bIns="18000" rtlCol="0" anchor="t"/>
          <a:lstStyle/>
          <a:p>
            <a:pPr algn="l"/>
            <a:r>
              <a:rPr lang="ko-KR" altLang="en-US" sz="1000" b="1">
                <a:solidFill>
                  <a:srgbClr val="0000FF"/>
                </a:solidFill>
              </a:rPr>
              <a:t>입력이 필요한 셀</a:t>
            </a:r>
          </a:p>
        </xdr:txBody>
      </xdr:sp>
      <xdr:cxnSp macro="">
        <xdr:nvCxnSpPr>
          <xdr:cNvPr id="17" name="직선 화살표 연결선 16"/>
          <xdr:cNvCxnSpPr/>
        </xdr:nvCxnSpPr>
        <xdr:spPr>
          <a:xfrm flipH="1" flipV="1">
            <a:off x="7539990" y="1508760"/>
            <a:ext cx="194310" cy="236220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" name="모서리가 둥근 직사각형 19"/>
          <xdr:cNvSpPr/>
        </xdr:nvSpPr>
        <xdr:spPr>
          <a:xfrm>
            <a:off x="7299960" y="1744980"/>
            <a:ext cx="1036320" cy="541020"/>
          </a:xfrm>
          <a:prstGeom prst="round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18000" rIns="36000" bIns="18000" rtlCol="0" anchor="t"/>
          <a:lstStyle/>
          <a:p>
            <a:pPr algn="l"/>
            <a:r>
              <a:rPr lang="ko-KR" altLang="en-US" sz="1000" b="1">
                <a:solidFill>
                  <a:srgbClr val="0000FF"/>
                </a:solidFill>
              </a:rPr>
              <a:t>자동계산 또는</a:t>
            </a:r>
            <a:endParaRPr lang="en-US" altLang="ko-KR" sz="1000" b="1">
              <a:solidFill>
                <a:srgbClr val="0000FF"/>
              </a:solidFill>
            </a:endParaRPr>
          </a:p>
          <a:p>
            <a:pPr algn="l"/>
            <a:r>
              <a:rPr lang="ko-KR" altLang="en-US" sz="1000" b="1">
                <a:solidFill>
                  <a:srgbClr val="0000FF"/>
                </a:solidFill>
              </a:rPr>
              <a:t>자동선택 셀</a:t>
            </a:r>
          </a:p>
        </xdr:txBody>
      </xdr:sp>
      <xdr:cxnSp macro="">
        <xdr:nvCxnSpPr>
          <xdr:cNvPr id="21" name="직선 화살표 연결선 20"/>
          <xdr:cNvCxnSpPr/>
        </xdr:nvCxnSpPr>
        <xdr:spPr>
          <a:xfrm flipH="1" flipV="1">
            <a:off x="10187940" y="1485900"/>
            <a:ext cx="194310" cy="236220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" name="모서리가 둥근 직사각형 21"/>
          <xdr:cNvSpPr/>
        </xdr:nvSpPr>
        <xdr:spPr>
          <a:xfrm>
            <a:off x="9982200" y="1729740"/>
            <a:ext cx="1036320" cy="541020"/>
          </a:xfrm>
          <a:prstGeom prst="round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18000" rIns="36000" bIns="18000" rtlCol="0" anchor="t"/>
          <a:lstStyle/>
          <a:p>
            <a:pPr algn="l"/>
            <a:r>
              <a:rPr lang="ko-KR" altLang="en-US" sz="1000" b="1">
                <a:solidFill>
                  <a:srgbClr val="0000FF"/>
                </a:solidFill>
              </a:rPr>
              <a:t>입력누락 또는</a:t>
            </a:r>
            <a:endParaRPr lang="en-US" altLang="ko-KR" sz="1000" b="1">
              <a:solidFill>
                <a:srgbClr val="0000FF"/>
              </a:solidFill>
            </a:endParaRPr>
          </a:p>
          <a:p>
            <a:pPr algn="l"/>
            <a:r>
              <a:rPr lang="ko-KR" altLang="en-US" sz="1000" b="1">
                <a:solidFill>
                  <a:srgbClr val="0000FF"/>
                </a:solidFill>
              </a:rPr>
              <a:t>입력오류 셀</a:t>
            </a:r>
          </a:p>
        </xdr:txBody>
      </xdr:sp>
      <xdr:cxnSp macro="">
        <xdr:nvCxnSpPr>
          <xdr:cNvPr id="23" name="직선 화살표 연결선 22"/>
          <xdr:cNvCxnSpPr/>
        </xdr:nvCxnSpPr>
        <xdr:spPr>
          <a:xfrm flipH="1" flipV="1">
            <a:off x="6210300" y="1463040"/>
            <a:ext cx="129540" cy="320040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6" name="모서리가 둥근 직사각형 25"/>
          <xdr:cNvSpPr/>
        </xdr:nvSpPr>
        <xdr:spPr>
          <a:xfrm>
            <a:off x="5890260" y="1752600"/>
            <a:ext cx="1036320" cy="281940"/>
          </a:xfrm>
          <a:prstGeom prst="round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18000" rIns="36000" bIns="18000" rtlCol="0" anchor="t"/>
          <a:lstStyle/>
          <a:p>
            <a:pPr algn="l"/>
            <a:r>
              <a:rPr lang="ko-KR" altLang="en-US" sz="1000" b="1">
                <a:solidFill>
                  <a:srgbClr val="0000FF"/>
                </a:solidFill>
              </a:rPr>
              <a:t>입력관련 설명</a:t>
            </a:r>
          </a:p>
        </xdr:txBody>
      </xdr:sp>
    </xdr:grpSp>
    <xdr:clientData/>
  </xdr:twoCellAnchor>
  <xdr:twoCellAnchor>
    <xdr:from>
      <xdr:col>3</xdr:col>
      <xdr:colOff>381000</xdr:colOff>
      <xdr:row>13</xdr:row>
      <xdr:rowOff>182880</xdr:rowOff>
    </xdr:from>
    <xdr:to>
      <xdr:col>19</xdr:col>
      <xdr:colOff>586740</xdr:colOff>
      <xdr:row>28</xdr:row>
      <xdr:rowOff>160366</xdr:rowOff>
    </xdr:to>
    <xdr:grpSp>
      <xdr:nvGrpSpPr>
        <xdr:cNvPr id="47" name="그룹 46"/>
        <xdr:cNvGrpSpPr/>
      </xdr:nvGrpSpPr>
      <xdr:grpSpPr>
        <a:xfrm>
          <a:off x="1592580" y="2827020"/>
          <a:ext cx="10934700" cy="2949286"/>
          <a:chOff x="1866900" y="2796540"/>
          <a:chExt cx="10934700" cy="2949286"/>
        </a:xfrm>
      </xdr:grpSpPr>
      <xdr:pic>
        <xdr:nvPicPr>
          <xdr:cNvPr id="29" name="그림 28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866900" y="3268980"/>
            <a:ext cx="8449854" cy="2476846"/>
          </a:xfrm>
          <a:prstGeom prst="rect">
            <a:avLst/>
          </a:prstGeom>
        </xdr:spPr>
      </xdr:pic>
      <xdr:cxnSp macro="">
        <xdr:nvCxnSpPr>
          <xdr:cNvPr id="30" name="직선 화살표 연결선 29"/>
          <xdr:cNvCxnSpPr/>
        </xdr:nvCxnSpPr>
        <xdr:spPr>
          <a:xfrm flipH="1">
            <a:off x="5212080" y="3154680"/>
            <a:ext cx="15240" cy="281940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" name="모서리가 둥근 직사각형 31"/>
          <xdr:cNvSpPr/>
        </xdr:nvSpPr>
        <xdr:spPr>
          <a:xfrm>
            <a:off x="4747260" y="2842260"/>
            <a:ext cx="1417320" cy="297180"/>
          </a:xfrm>
          <a:prstGeom prst="round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18000" rIns="36000" bIns="18000" rtlCol="0" anchor="t"/>
          <a:lstStyle/>
          <a:p>
            <a:pPr algn="l"/>
            <a:r>
              <a:rPr lang="en-US" altLang="ko-KR" sz="1000" b="1">
                <a:solidFill>
                  <a:srgbClr val="0000FF"/>
                </a:solidFill>
              </a:rPr>
              <a:t>Factory Set </a:t>
            </a:r>
            <a:r>
              <a:rPr lang="ko-KR" altLang="en-US" sz="1000" b="1">
                <a:solidFill>
                  <a:srgbClr val="0000FF"/>
                </a:solidFill>
              </a:rPr>
              <a:t>값 </a:t>
            </a:r>
            <a:r>
              <a:rPr lang="en-US" altLang="ko-KR" sz="1000" b="1">
                <a:solidFill>
                  <a:srgbClr val="0000FF"/>
                </a:solidFill>
              </a:rPr>
              <a:t>(</a:t>
            </a:r>
            <a:r>
              <a:rPr lang="ko-KR" altLang="en-US" sz="1000" b="1">
                <a:solidFill>
                  <a:srgbClr val="0000FF"/>
                </a:solidFill>
              </a:rPr>
              <a:t>초기 값</a:t>
            </a:r>
            <a:r>
              <a:rPr lang="en-US" altLang="ko-KR" sz="1000" b="1">
                <a:solidFill>
                  <a:srgbClr val="0000FF"/>
                </a:solidFill>
              </a:rPr>
              <a:t>)</a:t>
            </a:r>
            <a:endParaRPr lang="ko-KR" altLang="en-US" sz="1000" b="1">
              <a:solidFill>
                <a:srgbClr val="0000FF"/>
              </a:solidFill>
            </a:endParaRPr>
          </a:p>
        </xdr:txBody>
      </xdr:sp>
      <xdr:cxnSp macro="">
        <xdr:nvCxnSpPr>
          <xdr:cNvPr id="34" name="직선 화살표 연결선 33"/>
          <xdr:cNvCxnSpPr/>
        </xdr:nvCxnSpPr>
        <xdr:spPr>
          <a:xfrm flipH="1">
            <a:off x="7642860" y="3086100"/>
            <a:ext cx="30480" cy="327660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" name="모서리가 둥근 직사각형 34"/>
          <xdr:cNvSpPr/>
        </xdr:nvSpPr>
        <xdr:spPr>
          <a:xfrm>
            <a:off x="7071360" y="2819400"/>
            <a:ext cx="2247900" cy="297180"/>
          </a:xfrm>
          <a:prstGeom prst="round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18000" rIns="36000" bIns="18000" rtlCol="0" anchor="t"/>
          <a:lstStyle/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ko-KR" sz="1000" b="1">
                <a:solidFill>
                  <a:srgbClr val="0000FF"/>
                </a:solidFill>
              </a:rPr>
              <a:t>"1_</a:t>
            </a:r>
            <a:r>
              <a:rPr lang="ko-KR" altLang="en-US" sz="1000" b="1">
                <a:solidFill>
                  <a:srgbClr val="0000FF"/>
                </a:solidFill>
              </a:rPr>
              <a:t>시스템정보</a:t>
            </a:r>
            <a:r>
              <a:rPr lang="en-US" altLang="ko-KR" sz="1000" b="1">
                <a:solidFill>
                  <a:srgbClr val="0000FF"/>
                </a:solidFill>
              </a:rPr>
              <a:t>"</a:t>
            </a:r>
            <a:r>
              <a:rPr lang="ko-KR" altLang="en-US" sz="1000" b="1">
                <a:solidFill>
                  <a:srgbClr val="0000FF"/>
                </a:solidFill>
              </a:rPr>
              <a:t>에서 입력한 </a:t>
            </a:r>
            <a:r>
              <a:rPr lang="en-US" altLang="ko-KR" sz="1100" b="1">
                <a:solidFill>
                  <a:srgbClr val="0000FF"/>
                </a:solidFill>
                <a:effectLst/>
                <a:latin typeface="+mn-lt"/>
                <a:ea typeface="+mn-ea"/>
                <a:cs typeface="+mn-cs"/>
              </a:rPr>
              <a:t>Drive No</a:t>
            </a:r>
            <a:endParaRPr lang="ko-KR" altLang="ko-KR" sz="1000">
              <a:solidFill>
                <a:srgbClr val="0000FF"/>
              </a:solidFill>
              <a:effectLst/>
            </a:endParaRPr>
          </a:p>
          <a:p>
            <a:pPr algn="l"/>
            <a:endParaRPr lang="ko-KR" altLang="en-US" sz="1000" b="1">
              <a:solidFill>
                <a:srgbClr val="0000FF"/>
              </a:solidFill>
            </a:endParaRPr>
          </a:p>
        </xdr:txBody>
      </xdr:sp>
      <xdr:sp macro="" textlink="">
        <xdr:nvSpPr>
          <xdr:cNvPr id="37" name="모서리가 둥근 직사각형 36"/>
          <xdr:cNvSpPr/>
        </xdr:nvSpPr>
        <xdr:spPr>
          <a:xfrm>
            <a:off x="9525000" y="2796540"/>
            <a:ext cx="3276600" cy="327660"/>
          </a:xfrm>
          <a:prstGeom prst="round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18000" rIns="36000" bIns="18000" rtlCol="0" anchor="t"/>
          <a:lstStyle/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ko-KR" sz="1000" b="1">
                <a:solidFill>
                  <a:srgbClr val="0000FF"/>
                </a:solidFill>
              </a:rPr>
              <a:t>"1_</a:t>
            </a:r>
            <a:r>
              <a:rPr lang="ko-KR" altLang="en-US" sz="1000" b="1">
                <a:solidFill>
                  <a:srgbClr val="0000FF"/>
                </a:solidFill>
              </a:rPr>
              <a:t>시스템정보</a:t>
            </a:r>
            <a:r>
              <a:rPr lang="en-US" altLang="ko-KR" sz="1000" b="1">
                <a:solidFill>
                  <a:srgbClr val="0000FF"/>
                </a:solidFill>
              </a:rPr>
              <a:t>"</a:t>
            </a:r>
            <a:r>
              <a:rPr lang="ko-KR" altLang="en-US" sz="1000" b="1">
                <a:solidFill>
                  <a:srgbClr val="0000FF"/>
                </a:solidFill>
              </a:rPr>
              <a:t>에서 </a:t>
            </a:r>
            <a:r>
              <a:rPr lang="en-US" altLang="ko-KR" sz="1000" b="1">
                <a:solidFill>
                  <a:srgbClr val="0000FF"/>
                </a:solidFill>
              </a:rPr>
              <a:t>Drive</a:t>
            </a:r>
            <a:r>
              <a:rPr lang="ko-KR" altLang="en-US" sz="1000" b="1" baseline="0">
                <a:solidFill>
                  <a:srgbClr val="0000FF"/>
                </a:solidFill>
              </a:rPr>
              <a:t> </a:t>
            </a:r>
            <a:r>
              <a:rPr lang="en-US" altLang="ko-KR" sz="1000" b="1" baseline="0">
                <a:solidFill>
                  <a:srgbClr val="0000FF"/>
                </a:solidFill>
              </a:rPr>
              <a:t>Model</a:t>
            </a:r>
            <a:r>
              <a:rPr lang="ko-KR" altLang="en-US" sz="1000" b="1" baseline="0">
                <a:solidFill>
                  <a:srgbClr val="0000FF"/>
                </a:solidFill>
              </a:rPr>
              <a:t>이 </a:t>
            </a:r>
            <a:r>
              <a:rPr lang="ko-KR" altLang="en-US" sz="1000" b="1" baseline="0">
                <a:solidFill>
                  <a:srgbClr val="0000FF"/>
                </a:solidFill>
                <a:effectLst/>
              </a:rPr>
              <a:t>선택되지 않은 경우</a:t>
            </a:r>
            <a:endParaRPr lang="ko-KR" altLang="ko-KR" sz="1000">
              <a:solidFill>
                <a:srgbClr val="0000FF"/>
              </a:solidFill>
              <a:effectLst/>
            </a:endParaRPr>
          </a:p>
          <a:p>
            <a:pPr algn="l"/>
            <a:endParaRPr lang="ko-KR" altLang="en-US" sz="1000" b="1">
              <a:solidFill>
                <a:srgbClr val="0000FF"/>
              </a:solidFill>
            </a:endParaRPr>
          </a:p>
        </xdr:txBody>
      </xdr:sp>
      <xdr:cxnSp macro="">
        <xdr:nvCxnSpPr>
          <xdr:cNvPr id="38" name="직선 화살표 연결선 37"/>
          <xdr:cNvCxnSpPr/>
        </xdr:nvCxnSpPr>
        <xdr:spPr>
          <a:xfrm flipH="1">
            <a:off x="9966960" y="3131820"/>
            <a:ext cx="129540" cy="281940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0" name="모서리가 둥근 직사각형 39"/>
          <xdr:cNvSpPr/>
        </xdr:nvSpPr>
        <xdr:spPr>
          <a:xfrm>
            <a:off x="8618220" y="3749040"/>
            <a:ext cx="2339340" cy="327660"/>
          </a:xfrm>
          <a:prstGeom prst="round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18000" rIns="36000" bIns="18000" rtlCol="0" anchor="t"/>
          <a:lstStyle/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ko-KR" altLang="en-US" sz="1000" b="1">
                <a:solidFill>
                  <a:srgbClr val="0000FF"/>
                </a:solidFill>
              </a:rPr>
              <a:t>입력정보에 의해 </a:t>
            </a:r>
            <a:r>
              <a:rPr lang="en-US" altLang="ko-KR" sz="1000" b="1">
                <a:solidFill>
                  <a:srgbClr val="0000FF"/>
                </a:solidFill>
              </a:rPr>
              <a:t>Factory Set</a:t>
            </a:r>
            <a:r>
              <a:rPr lang="ko-KR" altLang="en-US" sz="1000" b="1">
                <a:solidFill>
                  <a:srgbClr val="0000FF"/>
                </a:solidFill>
              </a:rPr>
              <a:t>과 다른 값</a:t>
            </a:r>
          </a:p>
        </xdr:txBody>
      </xdr:sp>
      <xdr:cxnSp macro="">
        <xdr:nvCxnSpPr>
          <xdr:cNvPr id="41" name="직선 화살표 연결선 40"/>
          <xdr:cNvCxnSpPr>
            <a:stCxn id="40" idx="1"/>
          </xdr:cNvCxnSpPr>
        </xdr:nvCxnSpPr>
        <xdr:spPr>
          <a:xfrm flipH="1" flipV="1">
            <a:off x="8008620" y="3817620"/>
            <a:ext cx="609600" cy="95250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5" name="모서리가 둥근 직사각형 44"/>
          <xdr:cNvSpPr/>
        </xdr:nvSpPr>
        <xdr:spPr>
          <a:xfrm>
            <a:off x="8625840" y="4213860"/>
            <a:ext cx="1684020" cy="327660"/>
          </a:xfrm>
          <a:prstGeom prst="round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18000" rIns="36000" bIns="18000" rtlCol="0" anchor="t"/>
          <a:lstStyle/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ko-KR" altLang="en-US" sz="1000" b="1">
                <a:solidFill>
                  <a:srgbClr val="0000FF"/>
                </a:solidFill>
              </a:rPr>
              <a:t>필요시 추가 입력 및 선택</a:t>
            </a:r>
          </a:p>
        </xdr:txBody>
      </xdr:sp>
      <xdr:cxnSp macro="">
        <xdr:nvCxnSpPr>
          <xdr:cNvPr id="46" name="직선 화살표 연결선 45"/>
          <xdr:cNvCxnSpPr/>
        </xdr:nvCxnSpPr>
        <xdr:spPr>
          <a:xfrm flipH="1" flipV="1">
            <a:off x="8001000" y="4244340"/>
            <a:ext cx="609600" cy="95250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</xdr:colOff>
          <xdr:row>73</xdr:row>
          <xdr:rowOff>114300</xdr:rowOff>
        </xdr:from>
        <xdr:to>
          <xdr:col>5</xdr:col>
          <xdr:colOff>754380</xdr:colOff>
          <xdr:row>102</xdr:row>
          <xdr:rowOff>99060</xdr:rowOff>
        </xdr:to>
        <xdr:sp macro="" textlink="">
          <xdr:nvSpPr>
            <xdr:cNvPr id="70658" name="Object 2" hidden="1">
              <a:extLst>
                <a:ext uri="{63B3BB69-23CF-44E3-9099-C40C66FF867C}">
                  <a14:compatExt spid="_x0000_s706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AG99"/>
  <sheetViews>
    <sheetView zoomScaleNormal="100" workbookViewId="0">
      <selection activeCell="AC36" sqref="AC36"/>
    </sheetView>
  </sheetViews>
  <sheetFormatPr defaultRowHeight="17.399999999999999" x14ac:dyDescent="0.4"/>
  <cols>
    <col min="1" max="1" width="4.3984375" customWidth="1"/>
    <col min="2" max="2" width="3.8984375" bestFit="1" customWidth="1"/>
    <col min="3" max="3" width="6.796875" bestFit="1" customWidth="1"/>
    <col min="4" max="4" width="14" customWidth="1"/>
    <col min="5" max="9" width="7.69921875" customWidth="1"/>
    <col min="10" max="10" width="6.69921875" bestFit="1" customWidth="1"/>
    <col min="12" max="12" width="5" customWidth="1"/>
    <col min="13" max="13" width="19" bestFit="1" customWidth="1"/>
    <col min="14" max="14" width="4.59765625" customWidth="1"/>
    <col min="15" max="15" width="4.69921875" customWidth="1"/>
    <col min="16" max="16" width="18.69921875" bestFit="1" customWidth="1"/>
    <col min="17" max="17" width="4.59765625" customWidth="1"/>
    <col min="18" max="18" width="4.3984375" customWidth="1"/>
    <col min="19" max="19" width="18.796875" bestFit="1" customWidth="1"/>
    <col min="20" max="20" width="4.8984375" customWidth="1"/>
    <col min="21" max="21" width="4.3984375" customWidth="1"/>
    <col min="22" max="22" width="18.3984375" customWidth="1"/>
    <col min="23" max="23" width="6.296875" customWidth="1"/>
    <col min="24" max="24" width="4.296875" customWidth="1"/>
    <col min="25" max="25" width="18" customWidth="1"/>
    <col min="26" max="26" width="4.3984375" customWidth="1"/>
    <col min="27" max="27" width="4.296875" customWidth="1"/>
    <col min="28" max="28" width="9.09765625" bestFit="1" customWidth="1"/>
    <col min="29" max="29" width="8.09765625" customWidth="1"/>
    <col min="32" max="32" width="11" bestFit="1" customWidth="1"/>
  </cols>
  <sheetData>
    <row r="1" spans="2:29" ht="21.6" thickBot="1" x14ac:dyDescent="0.45">
      <c r="B1" s="13" t="s">
        <v>709</v>
      </c>
    </row>
    <row r="2" spans="2:29" x14ac:dyDescent="0.4">
      <c r="B2" s="1048" t="s">
        <v>708</v>
      </c>
      <c r="C2" s="1050" t="s">
        <v>707</v>
      </c>
      <c r="D2" s="1057" t="s">
        <v>619</v>
      </c>
      <c r="E2" s="1059" t="s">
        <v>676</v>
      </c>
      <c r="F2" s="1050"/>
      <c r="G2" s="1050"/>
      <c r="H2" s="1050" t="s">
        <v>679</v>
      </c>
      <c r="I2" s="1050"/>
      <c r="J2" s="1052" t="s">
        <v>700</v>
      </c>
      <c r="K2" s="28"/>
      <c r="L2" s="28"/>
      <c r="M2" s="28"/>
    </row>
    <row r="3" spans="2:29" ht="18" thickBot="1" x14ac:dyDescent="0.45">
      <c r="B3" s="1049"/>
      <c r="C3" s="1051"/>
      <c r="D3" s="1058"/>
      <c r="E3" s="49" t="s">
        <v>677</v>
      </c>
      <c r="F3" s="49" t="s">
        <v>678</v>
      </c>
      <c r="G3" s="49" t="s">
        <v>699</v>
      </c>
      <c r="H3" s="50" t="s">
        <v>680</v>
      </c>
      <c r="I3" s="49" t="s">
        <v>681</v>
      </c>
      <c r="J3" s="1053"/>
      <c r="K3" s="34"/>
      <c r="L3" s="34"/>
      <c r="M3" s="34"/>
    </row>
    <row r="4" spans="2:29" ht="15" customHeight="1" thickBot="1" x14ac:dyDescent="0.45">
      <c r="B4" s="53">
        <v>1</v>
      </c>
      <c r="C4" s="1054" t="s">
        <v>710</v>
      </c>
      <c r="D4" s="54" t="s">
        <v>682</v>
      </c>
      <c r="E4" s="55">
        <v>3.7</v>
      </c>
      <c r="F4" s="55">
        <v>2.4</v>
      </c>
      <c r="G4" s="55">
        <v>4.8</v>
      </c>
      <c r="H4" s="55">
        <v>0.55000000000000004</v>
      </c>
      <c r="I4" s="55">
        <v>0.37</v>
      </c>
      <c r="J4" s="1060" t="s">
        <v>701</v>
      </c>
      <c r="K4" s="28"/>
      <c r="L4" s="90" t="s">
        <v>2441</v>
      </c>
      <c r="M4" s="28"/>
      <c r="O4" s="90" t="s">
        <v>961</v>
      </c>
      <c r="P4" s="28"/>
      <c r="R4" s="90" t="s">
        <v>1040</v>
      </c>
      <c r="S4" s="28"/>
      <c r="U4" s="90" t="s">
        <v>1123</v>
      </c>
      <c r="V4" s="497"/>
      <c r="X4" s="90" t="s">
        <v>2443</v>
      </c>
      <c r="Y4" s="654"/>
      <c r="AA4" s="90" t="s">
        <v>2713</v>
      </c>
      <c r="AB4" s="712"/>
    </row>
    <row r="5" spans="2:29" ht="15" customHeight="1" thickBot="1" x14ac:dyDescent="0.45">
      <c r="B5" s="44">
        <v>2</v>
      </c>
      <c r="C5" s="1055"/>
      <c r="D5" s="39" t="s">
        <v>674</v>
      </c>
      <c r="E5" s="40">
        <v>4.8</v>
      </c>
      <c r="F5" s="40">
        <v>3.7</v>
      </c>
      <c r="G5" s="40">
        <v>7.4</v>
      </c>
      <c r="H5" s="40">
        <v>0.75</v>
      </c>
      <c r="I5" s="40">
        <v>0.55000000000000004</v>
      </c>
      <c r="J5" s="1061"/>
      <c r="K5" s="28"/>
      <c r="L5" s="88" t="s">
        <v>807</v>
      </c>
      <c r="M5" s="89" t="s">
        <v>808</v>
      </c>
      <c r="O5" s="88" t="s">
        <v>618</v>
      </c>
      <c r="P5" s="89" t="s">
        <v>805</v>
      </c>
      <c r="R5" s="88" t="s">
        <v>618</v>
      </c>
      <c r="S5" s="89" t="s">
        <v>805</v>
      </c>
      <c r="U5" s="88" t="s">
        <v>618</v>
      </c>
      <c r="V5" s="89" t="s">
        <v>805</v>
      </c>
      <c r="X5" s="88" t="s">
        <v>618</v>
      </c>
      <c r="Y5" s="89" t="s">
        <v>805</v>
      </c>
      <c r="AA5" s="985" t="s">
        <v>618</v>
      </c>
      <c r="AB5" s="968" t="s">
        <v>842</v>
      </c>
      <c r="AC5" s="986" t="s">
        <v>2721</v>
      </c>
    </row>
    <row r="6" spans="2:29" ht="15" customHeight="1" x14ac:dyDescent="0.4">
      <c r="B6" s="44">
        <v>3</v>
      </c>
      <c r="C6" s="1055"/>
      <c r="D6" s="38" t="s">
        <v>683</v>
      </c>
      <c r="E6" s="36">
        <v>6.6</v>
      </c>
      <c r="F6" s="36">
        <v>4.8</v>
      </c>
      <c r="G6" s="36">
        <v>9.6</v>
      </c>
      <c r="H6" s="36">
        <v>1.1000000000000001</v>
      </c>
      <c r="I6" s="36">
        <v>0.75</v>
      </c>
      <c r="J6" s="1061"/>
      <c r="K6" s="28"/>
      <c r="L6" s="191">
        <v>0</v>
      </c>
      <c r="M6" s="192" t="s">
        <v>920</v>
      </c>
      <c r="O6" s="191">
        <v>0</v>
      </c>
      <c r="P6" s="192" t="s">
        <v>943</v>
      </c>
      <c r="R6" s="191">
        <v>0</v>
      </c>
      <c r="S6" s="192" t="s">
        <v>1000</v>
      </c>
      <c r="U6" s="191">
        <v>0</v>
      </c>
      <c r="V6" s="192" t="s">
        <v>1124</v>
      </c>
      <c r="X6" s="191">
        <v>0</v>
      </c>
      <c r="Y6" s="192" t="s">
        <v>2444</v>
      </c>
      <c r="AA6" s="459">
        <v>0</v>
      </c>
      <c r="AB6" s="987" t="s">
        <v>848</v>
      </c>
      <c r="AC6" s="989">
        <v>56</v>
      </c>
    </row>
    <row r="7" spans="2:29" ht="15" customHeight="1" x14ac:dyDescent="0.4">
      <c r="B7" s="44">
        <v>4</v>
      </c>
      <c r="C7" s="1055"/>
      <c r="D7" s="39" t="s">
        <v>675</v>
      </c>
      <c r="E7" s="40">
        <v>7.8</v>
      </c>
      <c r="F7" s="40">
        <v>6.6</v>
      </c>
      <c r="G7" s="40">
        <v>13.2</v>
      </c>
      <c r="H7" s="40">
        <v>1.5</v>
      </c>
      <c r="I7" s="40">
        <v>1.1000000000000001</v>
      </c>
      <c r="J7" s="1061"/>
      <c r="K7" s="28"/>
      <c r="L7" s="459">
        <v>1</v>
      </c>
      <c r="M7" s="83" t="s">
        <v>921</v>
      </c>
      <c r="O7" s="225">
        <v>1</v>
      </c>
      <c r="P7" s="83" t="s">
        <v>944</v>
      </c>
      <c r="R7" s="442">
        <v>1</v>
      </c>
      <c r="S7" s="83" t="s">
        <v>1032</v>
      </c>
      <c r="U7" s="459">
        <v>1</v>
      </c>
      <c r="V7" s="83" t="s">
        <v>1125</v>
      </c>
      <c r="X7" s="459">
        <v>1</v>
      </c>
      <c r="Y7" s="83" t="s">
        <v>2445</v>
      </c>
      <c r="AA7" s="459">
        <v>1</v>
      </c>
      <c r="AB7" s="987" t="s">
        <v>2714</v>
      </c>
      <c r="AC7" s="989">
        <v>56.01</v>
      </c>
    </row>
    <row r="8" spans="2:29" ht="15" customHeight="1" x14ac:dyDescent="0.4">
      <c r="B8" s="44">
        <v>5</v>
      </c>
      <c r="C8" s="1055"/>
      <c r="D8" s="38" t="s">
        <v>620</v>
      </c>
      <c r="E8" s="36">
        <v>11</v>
      </c>
      <c r="F8" s="36">
        <v>7.8</v>
      </c>
      <c r="G8" s="36">
        <v>15.6</v>
      </c>
      <c r="H8" s="36">
        <v>2.2000000000000002</v>
      </c>
      <c r="I8" s="36">
        <v>1.5</v>
      </c>
      <c r="J8" s="1061"/>
      <c r="K8" s="28"/>
      <c r="L8" s="459">
        <v>2</v>
      </c>
      <c r="M8" s="83" t="s">
        <v>922</v>
      </c>
      <c r="O8" s="225">
        <v>2</v>
      </c>
      <c r="P8" s="83" t="s">
        <v>945</v>
      </c>
      <c r="R8" s="442">
        <v>2</v>
      </c>
      <c r="S8" s="83" t="s">
        <v>1033</v>
      </c>
      <c r="U8" s="459">
        <v>2</v>
      </c>
      <c r="V8" s="83" t="s">
        <v>1126</v>
      </c>
      <c r="X8" s="459">
        <v>2</v>
      </c>
      <c r="Y8" s="83" t="s">
        <v>2446</v>
      </c>
      <c r="AA8" s="459">
        <v>2</v>
      </c>
      <c r="AB8" s="987" t="s">
        <v>89</v>
      </c>
      <c r="AC8" s="989">
        <v>56.02</v>
      </c>
    </row>
    <row r="9" spans="2:29" ht="15" customHeight="1" thickBot="1" x14ac:dyDescent="0.45">
      <c r="B9" s="44">
        <v>6</v>
      </c>
      <c r="C9" s="1055"/>
      <c r="D9" s="45" t="s">
        <v>684</v>
      </c>
      <c r="E9" s="46">
        <v>12.5</v>
      </c>
      <c r="F9" s="46">
        <v>11</v>
      </c>
      <c r="G9" s="46">
        <v>22</v>
      </c>
      <c r="H9" s="46">
        <v>3</v>
      </c>
      <c r="I9" s="46">
        <v>2.2000000000000002</v>
      </c>
      <c r="J9" s="1062"/>
      <c r="K9" s="28"/>
      <c r="L9" s="459">
        <v>3</v>
      </c>
      <c r="M9" s="83" t="s">
        <v>923</v>
      </c>
      <c r="O9" s="225">
        <v>3</v>
      </c>
      <c r="P9" s="83" t="s">
        <v>946</v>
      </c>
      <c r="R9" s="442">
        <v>3</v>
      </c>
      <c r="S9" s="83" t="s">
        <v>1034</v>
      </c>
      <c r="U9" s="459">
        <v>3</v>
      </c>
      <c r="V9" s="83" t="s">
        <v>1127</v>
      </c>
      <c r="X9" s="459">
        <v>3</v>
      </c>
      <c r="Y9" s="83" t="s">
        <v>2447</v>
      </c>
      <c r="AA9" s="459">
        <v>3</v>
      </c>
      <c r="AB9" s="987" t="s">
        <v>95</v>
      </c>
      <c r="AC9" s="989">
        <v>56.03</v>
      </c>
    </row>
    <row r="10" spans="2:29" ht="15" customHeight="1" x14ac:dyDescent="0.4">
      <c r="B10" s="44">
        <v>7</v>
      </c>
      <c r="C10" s="1055"/>
      <c r="D10" s="47" t="s">
        <v>685</v>
      </c>
      <c r="E10" s="48">
        <v>17.5</v>
      </c>
      <c r="F10" s="48">
        <v>12.5</v>
      </c>
      <c r="G10" s="48">
        <v>25</v>
      </c>
      <c r="H10" s="48">
        <v>4</v>
      </c>
      <c r="I10" s="48">
        <v>3</v>
      </c>
      <c r="J10" s="1063" t="s">
        <v>702</v>
      </c>
      <c r="K10" s="28"/>
      <c r="L10" s="459">
        <v>4</v>
      </c>
      <c r="M10" s="83" t="s">
        <v>924</v>
      </c>
      <c r="O10" s="225">
        <v>4</v>
      </c>
      <c r="P10" s="83" t="s">
        <v>947</v>
      </c>
      <c r="R10" s="442">
        <v>4</v>
      </c>
      <c r="S10" s="83" t="s">
        <v>1036</v>
      </c>
      <c r="U10" s="22">
        <v>4</v>
      </c>
      <c r="V10" s="84" t="s">
        <v>1128</v>
      </c>
      <c r="X10" s="459">
        <v>4</v>
      </c>
      <c r="Y10" s="83" t="s">
        <v>2448</v>
      </c>
      <c r="AA10" s="459">
        <v>4</v>
      </c>
      <c r="AB10" s="987" t="s">
        <v>90</v>
      </c>
      <c r="AC10" s="989">
        <v>56.04</v>
      </c>
    </row>
    <row r="11" spans="2:29" ht="15" customHeight="1" x14ac:dyDescent="0.4">
      <c r="B11" s="44">
        <v>8</v>
      </c>
      <c r="C11" s="1055"/>
      <c r="D11" s="39" t="s">
        <v>635</v>
      </c>
      <c r="E11" s="40">
        <v>25</v>
      </c>
      <c r="F11" s="40">
        <v>17.5</v>
      </c>
      <c r="G11" s="40">
        <v>35</v>
      </c>
      <c r="H11" s="40">
        <v>5.5</v>
      </c>
      <c r="I11" s="40">
        <v>4</v>
      </c>
      <c r="J11" s="1061"/>
      <c r="K11" s="21"/>
      <c r="L11" s="459">
        <v>5</v>
      </c>
      <c r="M11" s="84" t="s">
        <v>925</v>
      </c>
      <c r="O11" s="225">
        <v>5</v>
      </c>
      <c r="P11" s="83" t="s">
        <v>948</v>
      </c>
      <c r="R11" s="442">
        <v>5</v>
      </c>
      <c r="S11" s="83" t="s">
        <v>1037</v>
      </c>
      <c r="U11" s="459">
        <v>5</v>
      </c>
      <c r="V11" s="84" t="s">
        <v>1129</v>
      </c>
      <c r="X11" s="459">
        <v>5</v>
      </c>
      <c r="Y11" s="83" t="s">
        <v>2449</v>
      </c>
      <c r="AA11" s="459">
        <v>5</v>
      </c>
      <c r="AB11" s="987" t="s">
        <v>92</v>
      </c>
      <c r="AC11" s="989">
        <v>56.05</v>
      </c>
    </row>
    <row r="12" spans="2:29" ht="15" customHeight="1" thickBot="1" x14ac:dyDescent="0.45">
      <c r="B12" s="44">
        <v>9</v>
      </c>
      <c r="C12" s="1055"/>
      <c r="D12" s="60" t="s">
        <v>633</v>
      </c>
      <c r="E12" s="42">
        <v>31</v>
      </c>
      <c r="F12" s="42">
        <v>25</v>
      </c>
      <c r="G12" s="42">
        <v>50</v>
      </c>
      <c r="H12" s="42">
        <v>7.5</v>
      </c>
      <c r="I12" s="42">
        <v>5.5</v>
      </c>
      <c r="J12" s="1064"/>
      <c r="K12" s="21"/>
      <c r="L12" s="459">
        <v>6</v>
      </c>
      <c r="M12" s="84" t="s">
        <v>926</v>
      </c>
      <c r="O12" s="225">
        <v>6</v>
      </c>
      <c r="P12" s="83" t="s">
        <v>949</v>
      </c>
      <c r="U12" s="459">
        <v>6</v>
      </c>
      <c r="V12" s="84" t="s">
        <v>1130</v>
      </c>
      <c r="X12" s="459">
        <v>6</v>
      </c>
      <c r="Y12" s="83" t="s">
        <v>2450</v>
      </c>
      <c r="AA12" s="459">
        <v>6</v>
      </c>
      <c r="AB12" s="987" t="s">
        <v>849</v>
      </c>
      <c r="AC12" s="989">
        <v>56.06</v>
      </c>
    </row>
    <row r="13" spans="2:29" ht="15" customHeight="1" thickBot="1" x14ac:dyDescent="0.45">
      <c r="B13" s="44">
        <v>10</v>
      </c>
      <c r="C13" s="1055"/>
      <c r="D13" s="58" t="s">
        <v>686</v>
      </c>
      <c r="E13" s="59">
        <v>48</v>
      </c>
      <c r="F13" s="59">
        <v>31</v>
      </c>
      <c r="G13" s="59">
        <v>62</v>
      </c>
      <c r="H13" s="59">
        <v>11</v>
      </c>
      <c r="I13" s="59">
        <v>7.5</v>
      </c>
      <c r="J13" s="1065" t="s">
        <v>703</v>
      </c>
      <c r="K13" s="21"/>
      <c r="L13" s="459">
        <v>7</v>
      </c>
      <c r="M13" s="84" t="s">
        <v>927</v>
      </c>
      <c r="O13" s="225">
        <v>7</v>
      </c>
      <c r="P13" s="83" t="s">
        <v>950</v>
      </c>
      <c r="R13" s="90" t="s">
        <v>1041</v>
      </c>
      <c r="S13" s="28"/>
      <c r="U13" s="459">
        <v>7</v>
      </c>
      <c r="V13" s="84" t="s">
        <v>1131</v>
      </c>
      <c r="X13" s="459">
        <v>7</v>
      </c>
      <c r="Y13" s="83" t="s">
        <v>2451</v>
      </c>
      <c r="AA13" s="459">
        <v>7</v>
      </c>
      <c r="AB13" s="987" t="s">
        <v>2715</v>
      </c>
      <c r="AC13" s="989">
        <v>56.07</v>
      </c>
    </row>
    <row r="14" spans="2:29" ht="15" customHeight="1" thickBot="1" x14ac:dyDescent="0.45">
      <c r="B14" s="44">
        <v>11</v>
      </c>
      <c r="C14" s="1055"/>
      <c r="D14" s="56" t="s">
        <v>687</v>
      </c>
      <c r="E14" s="57">
        <v>61</v>
      </c>
      <c r="F14" s="57">
        <v>48</v>
      </c>
      <c r="G14" s="57">
        <v>96</v>
      </c>
      <c r="H14" s="57">
        <v>15</v>
      </c>
      <c r="I14" s="57">
        <v>11</v>
      </c>
      <c r="J14" s="1066"/>
      <c r="K14" s="21"/>
      <c r="L14" s="459">
        <v>8</v>
      </c>
      <c r="M14" s="84" t="s">
        <v>928</v>
      </c>
      <c r="O14" s="225">
        <v>8</v>
      </c>
      <c r="P14" s="83" t="s">
        <v>951</v>
      </c>
      <c r="R14" s="88" t="s">
        <v>618</v>
      </c>
      <c r="S14" s="89" t="s">
        <v>805</v>
      </c>
      <c r="U14" s="459">
        <v>8</v>
      </c>
      <c r="V14" s="84" t="s">
        <v>1132</v>
      </c>
      <c r="X14" s="459">
        <v>8</v>
      </c>
      <c r="Y14" s="83" t="s">
        <v>2452</v>
      </c>
      <c r="AA14" s="459">
        <v>8</v>
      </c>
      <c r="AB14" s="987" t="s">
        <v>851</v>
      </c>
      <c r="AC14" s="989">
        <v>56.08</v>
      </c>
    </row>
    <row r="15" spans="2:29" ht="15" customHeight="1" x14ac:dyDescent="0.4">
      <c r="B15" s="44">
        <v>12</v>
      </c>
      <c r="C15" s="1055"/>
      <c r="D15" s="51" t="s">
        <v>688</v>
      </c>
      <c r="E15" s="52">
        <v>75</v>
      </c>
      <c r="F15" s="52">
        <v>61</v>
      </c>
      <c r="G15" s="52">
        <v>122</v>
      </c>
      <c r="H15" s="52">
        <v>22</v>
      </c>
      <c r="I15" s="52">
        <v>15</v>
      </c>
      <c r="J15" s="1067" t="s">
        <v>704</v>
      </c>
      <c r="K15" s="21"/>
      <c r="L15" s="459">
        <v>9</v>
      </c>
      <c r="M15" s="84" t="s">
        <v>929</v>
      </c>
      <c r="O15" s="225">
        <v>9</v>
      </c>
      <c r="P15" s="83" t="s">
        <v>952</v>
      </c>
      <c r="R15" s="191">
        <v>0</v>
      </c>
      <c r="S15" s="192" t="s">
        <v>1000</v>
      </c>
      <c r="U15" s="459">
        <v>9</v>
      </c>
      <c r="V15" s="84" t="s">
        <v>1133</v>
      </c>
      <c r="X15" s="459">
        <v>9</v>
      </c>
      <c r="Y15" s="83" t="s">
        <v>2453</v>
      </c>
      <c r="AA15" s="459">
        <v>9</v>
      </c>
      <c r="AB15" s="987" t="s">
        <v>852</v>
      </c>
      <c r="AC15" s="989">
        <v>56.09</v>
      </c>
    </row>
    <row r="16" spans="2:29" ht="15" customHeight="1" x14ac:dyDescent="0.4">
      <c r="B16" s="44">
        <v>13</v>
      </c>
      <c r="C16" s="1055"/>
      <c r="D16" s="38" t="s">
        <v>689</v>
      </c>
      <c r="E16" s="41">
        <v>88</v>
      </c>
      <c r="F16" s="41">
        <v>75</v>
      </c>
      <c r="G16" s="41">
        <v>150</v>
      </c>
      <c r="H16" s="41">
        <v>22</v>
      </c>
      <c r="I16" s="41">
        <v>22</v>
      </c>
      <c r="J16" s="1068"/>
      <c r="K16" s="21"/>
      <c r="L16" s="459">
        <v>10</v>
      </c>
      <c r="M16" s="84" t="s">
        <v>930</v>
      </c>
      <c r="O16" s="225">
        <v>10</v>
      </c>
      <c r="P16" s="83" t="s">
        <v>953</v>
      </c>
      <c r="R16" s="442">
        <v>1</v>
      </c>
      <c r="S16" s="83" t="s">
        <v>1032</v>
      </c>
      <c r="U16" s="459">
        <v>10</v>
      </c>
      <c r="V16" s="84" t="s">
        <v>1134</v>
      </c>
      <c r="X16" s="459">
        <v>10</v>
      </c>
      <c r="Y16" s="83" t="s">
        <v>2454</v>
      </c>
      <c r="AA16" s="459">
        <v>10</v>
      </c>
      <c r="AB16" s="987" t="s">
        <v>853</v>
      </c>
      <c r="AC16" s="989">
        <v>56.1</v>
      </c>
    </row>
    <row r="17" spans="2:33" ht="15" customHeight="1" thickBot="1" x14ac:dyDescent="0.45">
      <c r="B17" s="44">
        <v>14</v>
      </c>
      <c r="C17" s="1055"/>
      <c r="D17" s="61" t="s">
        <v>634</v>
      </c>
      <c r="E17" s="62">
        <v>114</v>
      </c>
      <c r="F17" s="62">
        <v>88</v>
      </c>
      <c r="G17" s="62">
        <v>176</v>
      </c>
      <c r="H17" s="62">
        <v>30</v>
      </c>
      <c r="I17" s="62">
        <v>22</v>
      </c>
      <c r="J17" s="1069"/>
      <c r="K17" s="21"/>
      <c r="L17" s="459">
        <v>11</v>
      </c>
      <c r="M17" s="84" t="s">
        <v>2430</v>
      </c>
      <c r="O17" s="225">
        <v>11</v>
      </c>
      <c r="P17" s="83" t="s">
        <v>54</v>
      </c>
      <c r="R17" s="442">
        <v>2</v>
      </c>
      <c r="S17" s="83" t="s">
        <v>1038</v>
      </c>
      <c r="U17" s="459">
        <v>11</v>
      </c>
      <c r="V17" s="84" t="s">
        <v>1135</v>
      </c>
      <c r="X17" s="459">
        <v>11</v>
      </c>
      <c r="Y17" s="83" t="s">
        <v>2455</v>
      </c>
      <c r="AA17" s="459">
        <v>11</v>
      </c>
      <c r="AB17" s="987" t="s">
        <v>854</v>
      </c>
      <c r="AC17" s="989">
        <v>56.11</v>
      </c>
    </row>
    <row r="18" spans="2:33" ht="15" customHeight="1" x14ac:dyDescent="0.4">
      <c r="B18" s="44">
        <v>15</v>
      </c>
      <c r="C18" s="1055"/>
      <c r="D18" s="54" t="s">
        <v>690</v>
      </c>
      <c r="E18" s="63">
        <v>140</v>
      </c>
      <c r="F18" s="63">
        <v>105</v>
      </c>
      <c r="G18" s="63">
        <v>210</v>
      </c>
      <c r="H18" s="63">
        <v>37</v>
      </c>
      <c r="I18" s="63">
        <v>30</v>
      </c>
      <c r="J18" s="1065" t="s">
        <v>705</v>
      </c>
      <c r="K18" s="21"/>
      <c r="L18" s="459">
        <v>12</v>
      </c>
      <c r="M18" s="84" t="s">
        <v>931</v>
      </c>
      <c r="O18" s="225">
        <v>12</v>
      </c>
      <c r="P18" s="83" t="s">
        <v>954</v>
      </c>
      <c r="R18" s="442">
        <v>3</v>
      </c>
      <c r="S18" s="83" t="s">
        <v>1039</v>
      </c>
      <c r="U18" s="459">
        <v>12</v>
      </c>
      <c r="V18" s="84" t="s">
        <v>1136</v>
      </c>
      <c r="X18" s="459">
        <v>12</v>
      </c>
      <c r="Y18" s="83" t="s">
        <v>2456</v>
      </c>
      <c r="AA18" s="459">
        <v>12</v>
      </c>
      <c r="AB18" s="987" t="s">
        <v>855</v>
      </c>
      <c r="AC18" s="989">
        <v>56.12</v>
      </c>
      <c r="AG18" s="984"/>
    </row>
    <row r="19" spans="2:33" ht="15" customHeight="1" x14ac:dyDescent="0.4">
      <c r="B19" s="44">
        <v>16</v>
      </c>
      <c r="C19" s="1055"/>
      <c r="D19" s="39" t="s">
        <v>691</v>
      </c>
      <c r="E19" s="40">
        <v>170</v>
      </c>
      <c r="F19" s="40">
        <v>140</v>
      </c>
      <c r="G19" s="40">
        <v>280</v>
      </c>
      <c r="H19" s="40">
        <v>45</v>
      </c>
      <c r="I19" s="40">
        <v>37</v>
      </c>
      <c r="J19" s="1068"/>
      <c r="K19" s="21"/>
      <c r="L19" s="459">
        <v>13</v>
      </c>
      <c r="M19" s="84" t="s">
        <v>932</v>
      </c>
      <c r="O19" s="225">
        <v>13</v>
      </c>
      <c r="P19" s="83" t="s">
        <v>955</v>
      </c>
      <c r="U19" s="459">
        <v>13</v>
      </c>
      <c r="V19" s="84" t="s">
        <v>1137</v>
      </c>
      <c r="X19" s="459">
        <v>13</v>
      </c>
      <c r="Y19" s="83" t="s">
        <v>2457</v>
      </c>
      <c r="AA19" s="459">
        <v>13</v>
      </c>
      <c r="AB19" s="987" t="s">
        <v>2716</v>
      </c>
      <c r="AC19" s="989">
        <v>56.13</v>
      </c>
    </row>
    <row r="20" spans="2:33" ht="15" customHeight="1" thickBot="1" x14ac:dyDescent="0.45">
      <c r="B20" s="44">
        <v>17</v>
      </c>
      <c r="C20" s="1055"/>
      <c r="D20" s="56" t="s">
        <v>692</v>
      </c>
      <c r="E20" s="57">
        <v>205</v>
      </c>
      <c r="F20" s="57">
        <v>170</v>
      </c>
      <c r="G20" s="57">
        <v>336</v>
      </c>
      <c r="H20" s="57">
        <v>55</v>
      </c>
      <c r="I20" s="57">
        <v>45</v>
      </c>
      <c r="J20" s="1066"/>
      <c r="K20" s="21"/>
      <c r="L20" s="22">
        <v>14</v>
      </c>
      <c r="M20" s="85" t="s">
        <v>933</v>
      </c>
      <c r="O20" s="225">
        <v>14</v>
      </c>
      <c r="P20" s="83" t="s">
        <v>956</v>
      </c>
      <c r="R20" s="90" t="s">
        <v>1071</v>
      </c>
      <c r="S20" s="497"/>
      <c r="U20" s="459">
        <v>14</v>
      </c>
      <c r="V20" s="84" t="s">
        <v>1138</v>
      </c>
      <c r="X20" s="459">
        <v>14</v>
      </c>
      <c r="Y20" s="83" t="s">
        <v>2458</v>
      </c>
      <c r="AA20" s="459">
        <v>14</v>
      </c>
      <c r="AB20" s="987" t="s">
        <v>2717</v>
      </c>
      <c r="AC20" s="989">
        <v>56.14</v>
      </c>
    </row>
    <row r="21" spans="2:33" ht="15" customHeight="1" thickBot="1" x14ac:dyDescent="0.45">
      <c r="B21" s="44">
        <v>18</v>
      </c>
      <c r="C21" s="1055"/>
      <c r="D21" s="51" t="s">
        <v>693</v>
      </c>
      <c r="E21" s="52">
        <v>261</v>
      </c>
      <c r="F21" s="52">
        <v>205</v>
      </c>
      <c r="G21" s="52">
        <v>349</v>
      </c>
      <c r="H21" s="52">
        <v>75</v>
      </c>
      <c r="I21" s="52">
        <v>55</v>
      </c>
      <c r="J21" s="1067" t="s">
        <v>706</v>
      </c>
      <c r="K21" s="21"/>
      <c r="L21" s="22">
        <v>15</v>
      </c>
      <c r="M21" s="85" t="s">
        <v>934</v>
      </c>
      <c r="O21" s="225">
        <v>15</v>
      </c>
      <c r="P21" s="83" t="s">
        <v>957</v>
      </c>
      <c r="R21" s="88" t="s">
        <v>618</v>
      </c>
      <c r="S21" s="89" t="s">
        <v>805</v>
      </c>
      <c r="U21" s="459">
        <v>15</v>
      </c>
      <c r="V21" s="84" t="s">
        <v>1139</v>
      </c>
      <c r="X21" s="459">
        <v>15</v>
      </c>
      <c r="Y21" s="83" t="s">
        <v>2459</v>
      </c>
      <c r="AA21" s="459">
        <v>15</v>
      </c>
      <c r="AB21" s="987" t="s">
        <v>2718</v>
      </c>
      <c r="AC21" s="989">
        <v>56.15</v>
      </c>
    </row>
    <row r="22" spans="2:33" ht="15" customHeight="1" thickBot="1" x14ac:dyDescent="0.45">
      <c r="B22" s="5">
        <v>19</v>
      </c>
      <c r="C22" s="1056"/>
      <c r="D22" s="56" t="s">
        <v>694</v>
      </c>
      <c r="E22" s="57">
        <v>300</v>
      </c>
      <c r="F22" s="57">
        <v>245</v>
      </c>
      <c r="G22" s="57">
        <v>444</v>
      </c>
      <c r="H22" s="57">
        <v>90</v>
      </c>
      <c r="I22" s="57">
        <v>75</v>
      </c>
      <c r="J22" s="1066"/>
      <c r="K22" s="21"/>
      <c r="L22" s="22">
        <v>16</v>
      </c>
      <c r="M22" s="85" t="s">
        <v>2431</v>
      </c>
      <c r="O22" s="225">
        <v>16</v>
      </c>
      <c r="P22" s="83" t="s">
        <v>958</v>
      </c>
      <c r="R22" s="191">
        <v>0</v>
      </c>
      <c r="S22" s="192" t="s">
        <v>1000</v>
      </c>
      <c r="U22" s="459">
        <v>16</v>
      </c>
      <c r="V22" s="84" t="s">
        <v>1140</v>
      </c>
      <c r="X22" s="459">
        <v>16</v>
      </c>
      <c r="Y22" s="83" t="s">
        <v>2460</v>
      </c>
      <c r="AA22" s="459">
        <v>16</v>
      </c>
      <c r="AB22" s="987" t="s">
        <v>2719</v>
      </c>
      <c r="AC22" s="989">
        <v>57</v>
      </c>
    </row>
    <row r="23" spans="2:33" ht="15" customHeight="1" thickBot="1" x14ac:dyDescent="0.45">
      <c r="B23" s="53">
        <v>1</v>
      </c>
      <c r="C23" s="1054" t="s">
        <v>745</v>
      </c>
      <c r="D23" s="58" t="s">
        <v>712</v>
      </c>
      <c r="E23" s="59">
        <v>3.3</v>
      </c>
      <c r="F23" s="59">
        <v>2.2000000000000002</v>
      </c>
      <c r="G23" s="59">
        <v>4.4000000000000004</v>
      </c>
      <c r="H23" s="59">
        <v>1.1000000000000001</v>
      </c>
      <c r="I23" s="59">
        <v>0.75</v>
      </c>
      <c r="J23" s="1077" t="s">
        <v>746</v>
      </c>
      <c r="K23" s="28"/>
      <c r="L23" s="22">
        <v>17</v>
      </c>
      <c r="M23" s="85" t="s">
        <v>2432</v>
      </c>
      <c r="O23" s="225">
        <v>17</v>
      </c>
      <c r="P23" s="83" t="s">
        <v>959</v>
      </c>
      <c r="R23" s="459">
        <v>1</v>
      </c>
      <c r="S23" s="83" t="s">
        <v>1032</v>
      </c>
      <c r="U23" s="459">
        <v>17</v>
      </c>
      <c r="V23" s="84" t="s">
        <v>1141</v>
      </c>
      <c r="X23" s="459">
        <v>17</v>
      </c>
      <c r="Y23" s="83" t="s">
        <v>2461</v>
      </c>
      <c r="AA23" s="460">
        <v>17</v>
      </c>
      <c r="AB23" s="988" t="s">
        <v>2720</v>
      </c>
      <c r="AC23" s="990">
        <v>57.01</v>
      </c>
    </row>
    <row r="24" spans="2:33" ht="15" customHeight="1" thickBot="1" x14ac:dyDescent="0.45">
      <c r="B24" s="44">
        <v>2</v>
      </c>
      <c r="C24" s="1075"/>
      <c r="D24" s="38" t="s">
        <v>711</v>
      </c>
      <c r="E24" s="36">
        <v>4.3</v>
      </c>
      <c r="F24" s="36">
        <v>3.3</v>
      </c>
      <c r="G24" s="36">
        <v>6.2</v>
      </c>
      <c r="H24" s="36">
        <v>1.5</v>
      </c>
      <c r="I24" s="36">
        <v>1.1000000000000001</v>
      </c>
      <c r="J24" s="1078"/>
      <c r="K24" s="28"/>
      <c r="L24" s="22">
        <v>18</v>
      </c>
      <c r="M24" s="85" t="s">
        <v>2433</v>
      </c>
      <c r="O24" s="225">
        <v>18</v>
      </c>
      <c r="P24" s="83" t="s">
        <v>960</v>
      </c>
      <c r="R24" s="459">
        <v>2</v>
      </c>
      <c r="S24" s="83" t="s">
        <v>1072</v>
      </c>
      <c r="U24" s="460">
        <v>18</v>
      </c>
      <c r="V24" s="169" t="s">
        <v>1142</v>
      </c>
      <c r="X24" s="459">
        <v>18</v>
      </c>
      <c r="Y24" s="83" t="s">
        <v>2462</v>
      </c>
    </row>
    <row r="25" spans="2:33" ht="15" customHeight="1" thickBot="1" x14ac:dyDescent="0.45">
      <c r="B25" s="44">
        <v>3</v>
      </c>
      <c r="C25" s="1075"/>
      <c r="D25" s="39" t="s">
        <v>713</v>
      </c>
      <c r="E25" s="40">
        <v>5.6</v>
      </c>
      <c r="F25" s="40">
        <v>4.3</v>
      </c>
      <c r="G25" s="40">
        <v>8.6</v>
      </c>
      <c r="H25" s="40">
        <v>2.2000000000000002</v>
      </c>
      <c r="I25" s="40">
        <v>1.5</v>
      </c>
      <c r="J25" s="1078"/>
      <c r="K25" s="28"/>
      <c r="L25" s="31">
        <v>19</v>
      </c>
      <c r="M25" s="86" t="s">
        <v>2434</v>
      </c>
      <c r="O25" s="225">
        <v>19</v>
      </c>
      <c r="P25" s="83" t="s">
        <v>1219</v>
      </c>
      <c r="X25" s="459">
        <v>19</v>
      </c>
      <c r="Y25" s="83" t="s">
        <v>2463</v>
      </c>
    </row>
    <row r="26" spans="2:33" ht="15" customHeight="1" thickBot="1" x14ac:dyDescent="0.45">
      <c r="B26" s="44">
        <v>4</v>
      </c>
      <c r="C26" s="1075"/>
      <c r="D26" s="38" t="s">
        <v>714</v>
      </c>
      <c r="E26" s="36">
        <v>7.6</v>
      </c>
      <c r="F26" s="36">
        <v>5.6</v>
      </c>
      <c r="G26" s="36">
        <v>10.8</v>
      </c>
      <c r="H26" s="36">
        <v>3</v>
      </c>
      <c r="I26" s="36">
        <v>2.2000000000000002</v>
      </c>
      <c r="J26" s="1078"/>
      <c r="K26" s="28"/>
      <c r="L26" s="21"/>
      <c r="M26" s="190"/>
      <c r="O26" s="225">
        <v>20</v>
      </c>
      <c r="P26" s="83" t="s">
        <v>1220</v>
      </c>
      <c r="R26" s="90" t="s">
        <v>1073</v>
      </c>
      <c r="S26" s="497"/>
      <c r="U26" s="90" t="s">
        <v>1143</v>
      </c>
      <c r="V26" s="497"/>
      <c r="X26" s="459">
        <v>20</v>
      </c>
      <c r="Y26" s="85" t="s">
        <v>2464</v>
      </c>
    </row>
    <row r="27" spans="2:33" ht="15" customHeight="1" thickBot="1" x14ac:dyDescent="0.45">
      <c r="B27" s="44">
        <v>5</v>
      </c>
      <c r="C27" s="1075"/>
      <c r="D27" s="39" t="s">
        <v>715</v>
      </c>
      <c r="E27" s="40">
        <v>9</v>
      </c>
      <c r="F27" s="40">
        <v>7.6</v>
      </c>
      <c r="G27" s="40">
        <v>14</v>
      </c>
      <c r="H27" s="40">
        <v>4</v>
      </c>
      <c r="I27" s="40">
        <v>3</v>
      </c>
      <c r="J27" s="1078"/>
      <c r="K27" s="28"/>
      <c r="L27" s="90" t="s">
        <v>836</v>
      </c>
      <c r="M27" s="28"/>
      <c r="O27" s="226">
        <v>21</v>
      </c>
      <c r="P27" s="346" t="s">
        <v>1221</v>
      </c>
      <c r="R27" s="88" t="s">
        <v>618</v>
      </c>
      <c r="S27" s="89" t="s">
        <v>805</v>
      </c>
      <c r="U27" s="88" t="s">
        <v>618</v>
      </c>
      <c r="V27" s="89" t="s">
        <v>805</v>
      </c>
      <c r="X27" s="459">
        <v>21</v>
      </c>
      <c r="Y27" s="85" t="s">
        <v>2465</v>
      </c>
    </row>
    <row r="28" spans="2:33" ht="15" customHeight="1" thickBot="1" x14ac:dyDescent="0.45">
      <c r="B28" s="44">
        <v>6</v>
      </c>
      <c r="C28" s="1075"/>
      <c r="D28" s="60" t="s">
        <v>716</v>
      </c>
      <c r="E28" s="64">
        <v>12</v>
      </c>
      <c r="F28" s="64">
        <v>9</v>
      </c>
      <c r="G28" s="64">
        <v>18</v>
      </c>
      <c r="H28" s="64">
        <v>5.5</v>
      </c>
      <c r="I28" s="64">
        <v>4</v>
      </c>
      <c r="J28" s="1079"/>
      <c r="K28" s="28"/>
      <c r="L28" s="88" t="s">
        <v>618</v>
      </c>
      <c r="M28" s="89" t="s">
        <v>805</v>
      </c>
      <c r="R28" s="191">
        <v>0</v>
      </c>
      <c r="S28" s="192" t="s">
        <v>1074</v>
      </c>
      <c r="U28" s="191">
        <v>0</v>
      </c>
      <c r="V28" s="192" t="s">
        <v>920</v>
      </c>
      <c r="X28" s="459">
        <v>22</v>
      </c>
      <c r="Y28" s="85" t="s">
        <v>2466</v>
      </c>
    </row>
    <row r="29" spans="2:33" ht="15" customHeight="1" thickBot="1" x14ac:dyDescent="0.45">
      <c r="B29" s="44">
        <v>7</v>
      </c>
      <c r="C29" s="1075"/>
      <c r="D29" s="58" t="s">
        <v>717</v>
      </c>
      <c r="E29" s="59">
        <v>16</v>
      </c>
      <c r="F29" s="59">
        <v>12</v>
      </c>
      <c r="G29" s="59">
        <v>24</v>
      </c>
      <c r="H29" s="59">
        <v>7.5</v>
      </c>
      <c r="I29" s="59">
        <v>5.5</v>
      </c>
      <c r="J29" s="1077" t="s">
        <v>747</v>
      </c>
      <c r="K29" s="21"/>
      <c r="L29" s="24">
        <v>0</v>
      </c>
      <c r="M29" s="87" t="s">
        <v>940</v>
      </c>
      <c r="O29" s="90" t="s">
        <v>962</v>
      </c>
      <c r="P29" s="28"/>
      <c r="R29" s="459">
        <v>1</v>
      </c>
      <c r="S29" s="83" t="s">
        <v>1032</v>
      </c>
      <c r="U29" s="459">
        <v>1</v>
      </c>
      <c r="V29" s="83" t="s">
        <v>1107</v>
      </c>
      <c r="X29" s="459">
        <v>23</v>
      </c>
      <c r="Y29" s="85" t="s">
        <v>2467</v>
      </c>
    </row>
    <row r="30" spans="2:33" ht="15" customHeight="1" thickBot="1" x14ac:dyDescent="0.45">
      <c r="B30" s="44">
        <v>8</v>
      </c>
      <c r="C30" s="1075"/>
      <c r="D30" s="38" t="s">
        <v>718</v>
      </c>
      <c r="E30" s="41">
        <v>23</v>
      </c>
      <c r="F30" s="41">
        <v>16</v>
      </c>
      <c r="G30" s="41">
        <v>32</v>
      </c>
      <c r="H30" s="41">
        <v>11</v>
      </c>
      <c r="I30" s="41">
        <v>7.5</v>
      </c>
      <c r="J30" s="1078"/>
      <c r="K30" s="21"/>
      <c r="L30" s="25">
        <v>1</v>
      </c>
      <c r="M30" s="83" t="s">
        <v>941</v>
      </c>
      <c r="O30" s="88" t="s">
        <v>618</v>
      </c>
      <c r="P30" s="89" t="s">
        <v>805</v>
      </c>
      <c r="R30" s="459">
        <v>2</v>
      </c>
      <c r="S30" s="83" t="s">
        <v>1038</v>
      </c>
      <c r="U30" s="459">
        <v>2</v>
      </c>
      <c r="V30" s="83" t="s">
        <v>1108</v>
      </c>
      <c r="X30" s="459">
        <v>24</v>
      </c>
      <c r="Y30" s="85" t="s">
        <v>2468</v>
      </c>
    </row>
    <row r="31" spans="2:33" ht="15" customHeight="1" thickBot="1" x14ac:dyDescent="0.45">
      <c r="B31" s="44">
        <v>9</v>
      </c>
      <c r="C31" s="1075"/>
      <c r="D31" s="45" t="s">
        <v>719</v>
      </c>
      <c r="E31" s="46">
        <v>31</v>
      </c>
      <c r="F31" s="46">
        <v>23</v>
      </c>
      <c r="G31" s="46">
        <v>46</v>
      </c>
      <c r="H31" s="46">
        <v>15</v>
      </c>
      <c r="I31" s="46">
        <v>11</v>
      </c>
      <c r="J31" s="1080"/>
      <c r="K31" s="21"/>
      <c r="L31" s="25">
        <v>2</v>
      </c>
      <c r="M31" s="83" t="s">
        <v>935</v>
      </c>
      <c r="O31" s="191">
        <v>0</v>
      </c>
      <c r="P31" s="192" t="s">
        <v>139</v>
      </c>
      <c r="U31" s="459">
        <v>3</v>
      </c>
      <c r="V31" s="83" t="s">
        <v>1109</v>
      </c>
      <c r="X31" s="459">
        <v>25</v>
      </c>
      <c r="Y31" s="85" t="s">
        <v>2469</v>
      </c>
    </row>
    <row r="32" spans="2:33" ht="15" customHeight="1" thickBot="1" x14ac:dyDescent="0.45">
      <c r="B32" s="44">
        <v>10</v>
      </c>
      <c r="C32" s="1075"/>
      <c r="D32" s="47" t="s">
        <v>720</v>
      </c>
      <c r="E32" s="43">
        <v>38</v>
      </c>
      <c r="F32" s="43">
        <v>31</v>
      </c>
      <c r="G32" s="43">
        <v>62</v>
      </c>
      <c r="H32" s="43">
        <v>18.5</v>
      </c>
      <c r="I32" s="43">
        <v>15</v>
      </c>
      <c r="J32" s="1070" t="s">
        <v>703</v>
      </c>
      <c r="K32" s="21"/>
      <c r="L32" s="25">
        <v>3</v>
      </c>
      <c r="M32" s="83" t="s">
        <v>936</v>
      </c>
      <c r="O32" s="225">
        <v>1</v>
      </c>
      <c r="P32" s="83" t="s">
        <v>963</v>
      </c>
      <c r="R32" s="90" t="s">
        <v>1075</v>
      </c>
      <c r="S32" s="497"/>
      <c r="U32" s="22">
        <v>4</v>
      </c>
      <c r="V32" s="84" t="s">
        <v>1110</v>
      </c>
      <c r="X32" s="459">
        <v>26</v>
      </c>
      <c r="Y32" s="85" t="s">
        <v>2470</v>
      </c>
    </row>
    <row r="33" spans="2:25" ht="15" customHeight="1" thickBot="1" x14ac:dyDescent="0.45">
      <c r="B33" s="44">
        <v>11</v>
      </c>
      <c r="C33" s="1075"/>
      <c r="D33" s="39" t="s">
        <v>721</v>
      </c>
      <c r="E33" s="40">
        <v>46</v>
      </c>
      <c r="F33" s="40">
        <v>38</v>
      </c>
      <c r="G33" s="40">
        <v>76</v>
      </c>
      <c r="H33" s="40">
        <v>22</v>
      </c>
      <c r="I33" s="40">
        <v>18.5</v>
      </c>
      <c r="J33" s="1071"/>
      <c r="K33" s="21"/>
      <c r="L33" s="25">
        <v>4</v>
      </c>
      <c r="M33" s="83" t="s">
        <v>937</v>
      </c>
      <c r="O33" s="225">
        <v>2</v>
      </c>
      <c r="P33" s="83" t="s">
        <v>964</v>
      </c>
      <c r="R33" s="88" t="s">
        <v>618</v>
      </c>
      <c r="S33" s="89" t="s">
        <v>805</v>
      </c>
      <c r="U33" s="459">
        <v>5</v>
      </c>
      <c r="V33" s="84" t="s">
        <v>1111</v>
      </c>
      <c r="X33" s="459">
        <v>27</v>
      </c>
      <c r="Y33" s="85" t="s">
        <v>2471</v>
      </c>
    </row>
    <row r="34" spans="2:25" ht="15" customHeight="1" thickBot="1" x14ac:dyDescent="0.45">
      <c r="B34" s="44">
        <v>12</v>
      </c>
      <c r="C34" s="1075"/>
      <c r="D34" s="60" t="s">
        <v>722</v>
      </c>
      <c r="E34" s="42">
        <v>61</v>
      </c>
      <c r="F34" s="42">
        <v>46</v>
      </c>
      <c r="G34" s="42">
        <v>92</v>
      </c>
      <c r="H34" s="42">
        <v>30</v>
      </c>
      <c r="I34" s="42">
        <v>22</v>
      </c>
      <c r="J34" s="1072"/>
      <c r="K34" s="21"/>
      <c r="L34" s="25">
        <v>5</v>
      </c>
      <c r="M34" s="84" t="s">
        <v>942</v>
      </c>
      <c r="O34" s="225">
        <v>3</v>
      </c>
      <c r="P34" s="83" t="s">
        <v>965</v>
      </c>
      <c r="R34" s="191">
        <v>0</v>
      </c>
      <c r="S34" s="192" t="s">
        <v>1076</v>
      </c>
      <c r="U34" s="459">
        <v>6</v>
      </c>
      <c r="V34" s="84" t="s">
        <v>1112</v>
      </c>
      <c r="X34" s="460">
        <v>28</v>
      </c>
      <c r="Y34" s="86" t="s">
        <v>2472</v>
      </c>
    </row>
    <row r="35" spans="2:25" ht="15" customHeight="1" x14ac:dyDescent="0.4">
      <c r="B35" s="44">
        <v>13</v>
      </c>
      <c r="C35" s="1075"/>
      <c r="D35" s="58" t="s">
        <v>723</v>
      </c>
      <c r="E35" s="59">
        <v>72</v>
      </c>
      <c r="F35" s="59">
        <v>61</v>
      </c>
      <c r="G35" s="59">
        <v>122</v>
      </c>
      <c r="H35" s="59">
        <v>37</v>
      </c>
      <c r="I35" s="59">
        <v>30</v>
      </c>
      <c r="J35" s="1073" t="s">
        <v>704</v>
      </c>
      <c r="K35" s="21"/>
      <c r="L35" s="25">
        <v>6</v>
      </c>
      <c r="M35" s="84" t="s">
        <v>938</v>
      </c>
      <c r="O35" s="225">
        <v>4</v>
      </c>
      <c r="P35" s="83" t="s">
        <v>966</v>
      </c>
      <c r="R35" s="459">
        <v>1</v>
      </c>
      <c r="S35" s="83" t="s">
        <v>1077</v>
      </c>
      <c r="U35" s="459">
        <v>7</v>
      </c>
      <c r="V35" s="84" t="s">
        <v>1113</v>
      </c>
    </row>
    <row r="36" spans="2:25" ht="15" customHeight="1" thickBot="1" x14ac:dyDescent="0.45">
      <c r="B36" s="44">
        <v>14</v>
      </c>
      <c r="C36" s="1075"/>
      <c r="D36" s="38" t="s">
        <v>724</v>
      </c>
      <c r="E36" s="41">
        <v>87</v>
      </c>
      <c r="F36" s="41">
        <v>72</v>
      </c>
      <c r="G36" s="41">
        <v>144</v>
      </c>
      <c r="H36" s="41">
        <v>45</v>
      </c>
      <c r="I36" s="41">
        <v>37</v>
      </c>
      <c r="J36" s="1071"/>
      <c r="K36" s="21"/>
      <c r="L36" s="26">
        <v>7</v>
      </c>
      <c r="M36" s="169" t="s">
        <v>939</v>
      </c>
      <c r="O36" s="225">
        <v>5</v>
      </c>
      <c r="P36" s="83" t="s">
        <v>967</v>
      </c>
      <c r="R36" s="459">
        <v>2</v>
      </c>
      <c r="S36" s="83" t="s">
        <v>1078</v>
      </c>
      <c r="U36" s="459">
        <v>8</v>
      </c>
      <c r="V36" s="84" t="s">
        <v>1114</v>
      </c>
      <c r="X36" s="90" t="s">
        <v>2588</v>
      </c>
      <c r="Y36" s="712"/>
    </row>
    <row r="37" spans="2:25" ht="15" customHeight="1" thickBot="1" x14ac:dyDescent="0.45">
      <c r="B37" s="44">
        <v>15</v>
      </c>
      <c r="C37" s="1075"/>
      <c r="D37" s="45" t="s">
        <v>725</v>
      </c>
      <c r="E37" s="46">
        <v>105</v>
      </c>
      <c r="F37" s="46">
        <v>87</v>
      </c>
      <c r="G37" s="46">
        <v>174</v>
      </c>
      <c r="H37" s="46">
        <v>55</v>
      </c>
      <c r="I37" s="46">
        <v>45</v>
      </c>
      <c r="J37" s="1074"/>
      <c r="K37" s="21"/>
      <c r="L37" s="28"/>
      <c r="M37" s="28"/>
      <c r="O37" s="225">
        <v>6</v>
      </c>
      <c r="P37" s="83" t="s">
        <v>968</v>
      </c>
      <c r="R37" s="459">
        <v>3</v>
      </c>
      <c r="S37" s="83" t="s">
        <v>1079</v>
      </c>
      <c r="U37" s="459">
        <v>9</v>
      </c>
      <c r="V37" s="84" t="s">
        <v>1144</v>
      </c>
      <c r="X37" s="88" t="s">
        <v>618</v>
      </c>
      <c r="Y37" s="89" t="s">
        <v>805</v>
      </c>
    </row>
    <row r="38" spans="2:25" ht="15" customHeight="1" thickBot="1" x14ac:dyDescent="0.45">
      <c r="B38" s="44">
        <v>16</v>
      </c>
      <c r="C38" s="1075"/>
      <c r="D38" s="47" t="s">
        <v>726</v>
      </c>
      <c r="E38" s="43">
        <v>140</v>
      </c>
      <c r="F38" s="43">
        <v>105</v>
      </c>
      <c r="G38" s="43">
        <v>210</v>
      </c>
      <c r="H38" s="43">
        <v>75</v>
      </c>
      <c r="I38" s="43">
        <v>55</v>
      </c>
      <c r="J38" s="1070" t="s">
        <v>748</v>
      </c>
      <c r="K38" s="21"/>
      <c r="L38" s="90" t="s">
        <v>845</v>
      </c>
      <c r="M38" s="28"/>
      <c r="O38" s="225">
        <v>7</v>
      </c>
      <c r="P38" s="83" t="s">
        <v>969</v>
      </c>
      <c r="R38" s="499">
        <v>4</v>
      </c>
      <c r="S38" s="500" t="s">
        <v>1080</v>
      </c>
      <c r="U38" s="460">
        <v>10</v>
      </c>
      <c r="V38" s="169" t="s">
        <v>2349</v>
      </c>
      <c r="X38" s="191">
        <v>0</v>
      </c>
      <c r="Y38" s="192" t="s">
        <v>2589</v>
      </c>
    </row>
    <row r="39" spans="2:25" ht="15" customHeight="1" thickBot="1" x14ac:dyDescent="0.45">
      <c r="B39" s="44">
        <v>17</v>
      </c>
      <c r="C39" s="1075"/>
      <c r="D39" s="39" t="s">
        <v>727</v>
      </c>
      <c r="E39" s="40">
        <v>170</v>
      </c>
      <c r="F39" s="40">
        <v>140</v>
      </c>
      <c r="G39" s="40">
        <v>280</v>
      </c>
      <c r="H39" s="40">
        <v>90</v>
      </c>
      <c r="I39" s="40">
        <v>75</v>
      </c>
      <c r="J39" s="1071"/>
      <c r="K39" s="21"/>
      <c r="L39" s="88" t="s">
        <v>618</v>
      </c>
      <c r="M39" s="89" t="s">
        <v>805</v>
      </c>
      <c r="O39" s="225">
        <v>8</v>
      </c>
      <c r="P39" s="83" t="s">
        <v>970</v>
      </c>
      <c r="X39" s="459">
        <v>1</v>
      </c>
      <c r="Y39" s="83" t="s">
        <v>1032</v>
      </c>
    </row>
    <row r="40" spans="2:25" ht="15" customHeight="1" thickBot="1" x14ac:dyDescent="0.45">
      <c r="B40" s="44">
        <v>18</v>
      </c>
      <c r="C40" s="1075"/>
      <c r="D40" s="60" t="s">
        <v>728</v>
      </c>
      <c r="E40" s="42">
        <v>205</v>
      </c>
      <c r="F40" s="42">
        <v>170</v>
      </c>
      <c r="G40" s="42">
        <v>336</v>
      </c>
      <c r="H40" s="42">
        <v>110</v>
      </c>
      <c r="I40" s="42">
        <v>90</v>
      </c>
      <c r="J40" s="1072"/>
      <c r="K40" s="21"/>
      <c r="L40" s="191">
        <v>0</v>
      </c>
      <c r="M40" s="192" t="s">
        <v>846</v>
      </c>
      <c r="O40" s="225">
        <v>9</v>
      </c>
      <c r="P40" s="83" t="s">
        <v>971</v>
      </c>
      <c r="R40" s="90" t="s">
        <v>1100</v>
      </c>
      <c r="S40" s="497"/>
      <c r="U40" s="90" t="s">
        <v>1147</v>
      </c>
      <c r="V40" s="497"/>
      <c r="X40" s="459">
        <v>2</v>
      </c>
      <c r="Y40" s="83" t="s">
        <v>1072</v>
      </c>
    </row>
    <row r="41" spans="2:25" ht="15" customHeight="1" thickBot="1" x14ac:dyDescent="0.45">
      <c r="B41" s="44">
        <v>19</v>
      </c>
      <c r="C41" s="1075"/>
      <c r="D41" s="58" t="s">
        <v>729</v>
      </c>
      <c r="E41" s="59">
        <v>261</v>
      </c>
      <c r="F41" s="59">
        <v>205</v>
      </c>
      <c r="G41" s="59">
        <v>349</v>
      </c>
      <c r="H41" s="59">
        <v>132</v>
      </c>
      <c r="I41" s="59">
        <v>110</v>
      </c>
      <c r="J41" s="1077" t="s">
        <v>749</v>
      </c>
      <c r="K41" s="28"/>
      <c r="L41" s="170">
        <v>1</v>
      </c>
      <c r="M41" s="83" t="s">
        <v>847</v>
      </c>
      <c r="O41" s="225">
        <v>10</v>
      </c>
      <c r="P41" s="83" t="s">
        <v>138</v>
      </c>
      <c r="R41" s="88" t="s">
        <v>618</v>
      </c>
      <c r="S41" s="89" t="s">
        <v>805</v>
      </c>
      <c r="U41" s="88" t="s">
        <v>618</v>
      </c>
      <c r="V41" s="89" t="s">
        <v>805</v>
      </c>
    </row>
    <row r="42" spans="2:25" ht="15" customHeight="1" thickBot="1" x14ac:dyDescent="0.45">
      <c r="B42" s="44">
        <v>20</v>
      </c>
      <c r="C42" s="1075"/>
      <c r="D42" s="56" t="s">
        <v>730</v>
      </c>
      <c r="E42" s="65">
        <v>300</v>
      </c>
      <c r="F42" s="65">
        <v>245</v>
      </c>
      <c r="G42" s="65">
        <v>444</v>
      </c>
      <c r="H42" s="65">
        <v>160</v>
      </c>
      <c r="I42" s="65">
        <v>132</v>
      </c>
      <c r="J42" s="1080"/>
      <c r="K42" s="28"/>
      <c r="L42" s="170">
        <v>2</v>
      </c>
      <c r="M42" s="83" t="s">
        <v>848</v>
      </c>
      <c r="O42" s="225">
        <v>11</v>
      </c>
      <c r="P42" s="83" t="s">
        <v>972</v>
      </c>
      <c r="R42" s="191">
        <v>0</v>
      </c>
      <c r="S42" s="192" t="s">
        <v>1101</v>
      </c>
      <c r="U42" s="191">
        <v>0</v>
      </c>
      <c r="V42" s="192" t="s">
        <v>1148</v>
      </c>
      <c r="X42" s="90" t="s">
        <v>2635</v>
      </c>
      <c r="Y42" s="712"/>
    </row>
    <row r="43" spans="2:25" ht="15" customHeight="1" thickBot="1" x14ac:dyDescent="0.45">
      <c r="B43" s="44">
        <v>21</v>
      </c>
      <c r="C43" s="1075"/>
      <c r="D43" s="51" t="s">
        <v>731</v>
      </c>
      <c r="E43" s="52">
        <v>385</v>
      </c>
      <c r="F43" s="52">
        <v>300</v>
      </c>
      <c r="G43" s="52">
        <v>540</v>
      </c>
      <c r="H43" s="52">
        <v>200</v>
      </c>
      <c r="I43" s="52">
        <v>160</v>
      </c>
      <c r="J43" s="1081" t="s">
        <v>750</v>
      </c>
      <c r="K43" s="28"/>
      <c r="L43" s="170">
        <v>3</v>
      </c>
      <c r="M43" s="83" t="s">
        <v>84</v>
      </c>
      <c r="O43" s="225">
        <v>12</v>
      </c>
      <c r="P43" s="83" t="s">
        <v>973</v>
      </c>
      <c r="R43" s="459">
        <v>1</v>
      </c>
      <c r="S43" s="83" t="s">
        <v>1102</v>
      </c>
      <c r="U43" s="459">
        <v>1</v>
      </c>
      <c r="V43" s="83" t="s">
        <v>1149</v>
      </c>
      <c r="X43" s="88" t="s">
        <v>618</v>
      </c>
      <c r="Y43" s="89" t="s">
        <v>805</v>
      </c>
    </row>
    <row r="44" spans="2:25" ht="15" customHeight="1" x14ac:dyDescent="0.4">
      <c r="B44" s="44">
        <v>22</v>
      </c>
      <c r="C44" s="1075"/>
      <c r="D44" s="38" t="s">
        <v>732</v>
      </c>
      <c r="E44" s="36">
        <v>460</v>
      </c>
      <c r="F44" s="36">
        <v>385</v>
      </c>
      <c r="G44" s="36">
        <v>693</v>
      </c>
      <c r="H44" s="36">
        <v>250</v>
      </c>
      <c r="I44" s="36">
        <v>200</v>
      </c>
      <c r="J44" s="1078"/>
      <c r="K44" s="28"/>
      <c r="L44" s="170">
        <v>4</v>
      </c>
      <c r="M44" s="83" t="s">
        <v>89</v>
      </c>
      <c r="O44" s="225">
        <v>13</v>
      </c>
      <c r="P44" s="83" t="s">
        <v>974</v>
      </c>
      <c r="R44" s="459">
        <v>2</v>
      </c>
      <c r="S44" s="83" t="s">
        <v>1103</v>
      </c>
      <c r="U44" s="459">
        <v>2</v>
      </c>
      <c r="V44" s="83" t="s">
        <v>1150</v>
      </c>
      <c r="X44" s="191">
        <v>0</v>
      </c>
      <c r="Y44" s="192" t="s">
        <v>1000</v>
      </c>
    </row>
    <row r="45" spans="2:25" ht="15" customHeight="1" thickBot="1" x14ac:dyDescent="0.45">
      <c r="B45" s="44">
        <v>23</v>
      </c>
      <c r="C45" s="1075"/>
      <c r="D45" s="61" t="s">
        <v>733</v>
      </c>
      <c r="E45" s="62">
        <v>520</v>
      </c>
      <c r="F45" s="62">
        <v>460</v>
      </c>
      <c r="G45" s="62">
        <v>828</v>
      </c>
      <c r="H45" s="62">
        <v>250</v>
      </c>
      <c r="I45" s="62">
        <v>250</v>
      </c>
      <c r="J45" s="1079"/>
      <c r="K45" s="28"/>
      <c r="L45" s="170">
        <v>5</v>
      </c>
      <c r="M45" s="83" t="s">
        <v>95</v>
      </c>
      <c r="O45" s="225">
        <v>14</v>
      </c>
      <c r="P45" s="83" t="s">
        <v>975</v>
      </c>
      <c r="R45" s="459">
        <v>3</v>
      </c>
      <c r="S45" s="83" t="s">
        <v>1104</v>
      </c>
      <c r="U45" s="460">
        <v>3</v>
      </c>
      <c r="V45" s="346" t="s">
        <v>1151</v>
      </c>
      <c r="X45" s="459">
        <v>1</v>
      </c>
      <c r="Y45" s="83" t="s">
        <v>1032</v>
      </c>
    </row>
    <row r="46" spans="2:25" ht="15" customHeight="1" thickBot="1" x14ac:dyDescent="0.45">
      <c r="B46" s="44">
        <v>24</v>
      </c>
      <c r="C46" s="1075"/>
      <c r="D46" s="54" t="s">
        <v>734</v>
      </c>
      <c r="E46" s="55">
        <v>590</v>
      </c>
      <c r="F46" s="55">
        <v>520</v>
      </c>
      <c r="G46" s="55">
        <v>936</v>
      </c>
      <c r="H46" s="55">
        <v>315</v>
      </c>
      <c r="I46" s="55">
        <v>250</v>
      </c>
      <c r="J46" s="1077" t="s">
        <v>751</v>
      </c>
      <c r="K46" s="28"/>
      <c r="L46" s="170">
        <v>6</v>
      </c>
      <c r="M46" s="83" t="s">
        <v>90</v>
      </c>
      <c r="O46" s="225">
        <v>15</v>
      </c>
      <c r="P46" s="83" t="s">
        <v>976</v>
      </c>
      <c r="R46" s="499">
        <v>4</v>
      </c>
      <c r="S46" s="500" t="s">
        <v>1105</v>
      </c>
      <c r="X46" s="459">
        <v>2</v>
      </c>
      <c r="Y46" s="83" t="s">
        <v>1038</v>
      </c>
    </row>
    <row r="47" spans="2:25" ht="15" customHeight="1" thickBot="1" x14ac:dyDescent="0.45">
      <c r="B47" s="44">
        <v>25</v>
      </c>
      <c r="C47" s="1075"/>
      <c r="D47" s="39" t="s">
        <v>735</v>
      </c>
      <c r="E47" s="40">
        <v>650</v>
      </c>
      <c r="F47" s="40">
        <v>590</v>
      </c>
      <c r="G47" s="40">
        <v>1062</v>
      </c>
      <c r="H47" s="40">
        <v>355</v>
      </c>
      <c r="I47" s="40">
        <v>315</v>
      </c>
      <c r="J47" s="1078"/>
      <c r="K47" s="21"/>
      <c r="L47" s="170">
        <v>7</v>
      </c>
      <c r="M47" s="83" t="s">
        <v>92</v>
      </c>
      <c r="O47" s="225">
        <v>16</v>
      </c>
      <c r="P47" s="83" t="s">
        <v>977</v>
      </c>
      <c r="U47" s="90" t="s">
        <v>1154</v>
      </c>
      <c r="V47" s="497"/>
      <c r="X47" s="931">
        <v>3</v>
      </c>
      <c r="Y47" s="500" t="s">
        <v>2636</v>
      </c>
    </row>
    <row r="48" spans="2:25" ht="15" customHeight="1" thickBot="1" x14ac:dyDescent="0.45">
      <c r="B48" s="44">
        <v>26</v>
      </c>
      <c r="C48" s="1075"/>
      <c r="D48" s="56" t="s">
        <v>736</v>
      </c>
      <c r="E48" s="57">
        <v>730</v>
      </c>
      <c r="F48" s="57">
        <v>650</v>
      </c>
      <c r="G48" s="57">
        <v>1170</v>
      </c>
      <c r="H48" s="57">
        <v>400</v>
      </c>
      <c r="I48" s="57">
        <v>355</v>
      </c>
      <c r="J48" s="1080"/>
      <c r="K48" s="21"/>
      <c r="L48" s="170">
        <v>8</v>
      </c>
      <c r="M48" s="83" t="s">
        <v>849</v>
      </c>
      <c r="O48" s="225">
        <v>17</v>
      </c>
      <c r="P48" s="83" t="s">
        <v>978</v>
      </c>
      <c r="R48" s="90" t="s">
        <v>1106</v>
      </c>
      <c r="S48" s="497"/>
      <c r="U48" s="88" t="s">
        <v>618</v>
      </c>
      <c r="V48" s="89" t="s">
        <v>805</v>
      </c>
    </row>
    <row r="49" spans="2:25" ht="15" customHeight="1" thickBot="1" x14ac:dyDescent="0.45">
      <c r="B49" s="44">
        <v>27</v>
      </c>
      <c r="C49" s="1075"/>
      <c r="D49" s="51" t="s">
        <v>737</v>
      </c>
      <c r="E49" s="52">
        <v>820</v>
      </c>
      <c r="F49" s="52">
        <v>730</v>
      </c>
      <c r="G49" s="52">
        <v>1314</v>
      </c>
      <c r="H49" s="52">
        <v>450</v>
      </c>
      <c r="I49" s="52">
        <v>400</v>
      </c>
      <c r="J49" s="1070" t="s">
        <v>752</v>
      </c>
      <c r="K49" s="21"/>
      <c r="L49" s="170">
        <v>9</v>
      </c>
      <c r="M49" s="83" t="s">
        <v>850</v>
      </c>
      <c r="O49" s="225">
        <v>18</v>
      </c>
      <c r="P49" s="83" t="s">
        <v>979</v>
      </c>
      <c r="R49" s="88" t="s">
        <v>618</v>
      </c>
      <c r="S49" s="89" t="s">
        <v>805</v>
      </c>
      <c r="U49" s="191">
        <v>0</v>
      </c>
      <c r="V49" s="192" t="s">
        <v>1158</v>
      </c>
      <c r="X49" s="90" t="s">
        <v>2642</v>
      </c>
      <c r="Y49" s="712"/>
    </row>
    <row r="50" spans="2:25" ht="15" customHeight="1" thickBot="1" x14ac:dyDescent="0.45">
      <c r="B50" s="44">
        <v>28</v>
      </c>
      <c r="C50" s="1075"/>
      <c r="D50" s="38" t="s">
        <v>738</v>
      </c>
      <c r="E50" s="41">
        <v>920</v>
      </c>
      <c r="F50" s="41">
        <v>820</v>
      </c>
      <c r="G50" s="41">
        <v>1476</v>
      </c>
      <c r="H50" s="41">
        <v>500</v>
      </c>
      <c r="I50" s="41">
        <v>450</v>
      </c>
      <c r="J50" s="1071"/>
      <c r="K50" s="21"/>
      <c r="L50" s="170">
        <v>10</v>
      </c>
      <c r="M50" s="83" t="s">
        <v>851</v>
      </c>
      <c r="O50" s="225">
        <v>19</v>
      </c>
      <c r="P50" s="83" t="s">
        <v>1222</v>
      </c>
      <c r="R50" s="191">
        <v>0</v>
      </c>
      <c r="S50" s="192" t="s">
        <v>920</v>
      </c>
      <c r="U50" s="459">
        <v>1</v>
      </c>
      <c r="V50" s="83" t="s">
        <v>1159</v>
      </c>
      <c r="X50" s="88" t="s">
        <v>618</v>
      </c>
      <c r="Y50" s="89" t="s">
        <v>805</v>
      </c>
    </row>
    <row r="51" spans="2:25" ht="15" customHeight="1" thickBot="1" x14ac:dyDescent="0.45">
      <c r="B51" s="44">
        <v>29</v>
      </c>
      <c r="C51" s="1075"/>
      <c r="D51" s="61" t="s">
        <v>739</v>
      </c>
      <c r="E51" s="62">
        <v>1030</v>
      </c>
      <c r="F51" s="62">
        <v>920</v>
      </c>
      <c r="G51" s="62">
        <v>1656</v>
      </c>
      <c r="H51" s="62">
        <v>560</v>
      </c>
      <c r="I51" s="62">
        <v>500</v>
      </c>
      <c r="J51" s="1072"/>
      <c r="K51" s="21"/>
      <c r="L51" s="170">
        <v>11</v>
      </c>
      <c r="M51" s="83" t="s">
        <v>852</v>
      </c>
      <c r="O51" s="225">
        <v>20</v>
      </c>
      <c r="P51" s="83" t="s">
        <v>1223</v>
      </c>
      <c r="R51" s="459">
        <v>1</v>
      </c>
      <c r="S51" s="83" t="s">
        <v>1107</v>
      </c>
      <c r="U51" s="459">
        <v>2</v>
      </c>
      <c r="V51" s="83" t="s">
        <v>1157</v>
      </c>
      <c r="X51" s="191">
        <v>0</v>
      </c>
      <c r="Y51" s="192" t="s">
        <v>1076</v>
      </c>
    </row>
    <row r="52" spans="2:25" ht="15" customHeight="1" thickBot="1" x14ac:dyDescent="0.45">
      <c r="B52" s="44">
        <v>30</v>
      </c>
      <c r="C52" s="1075"/>
      <c r="D52" s="54" t="s">
        <v>740</v>
      </c>
      <c r="E52" s="63">
        <v>1150</v>
      </c>
      <c r="F52" s="63">
        <v>1030</v>
      </c>
      <c r="G52" s="63">
        <v>1854</v>
      </c>
      <c r="H52" s="63">
        <v>630</v>
      </c>
      <c r="I52" s="63">
        <v>560</v>
      </c>
      <c r="J52" s="1073" t="s">
        <v>753</v>
      </c>
      <c r="K52" s="21"/>
      <c r="L52" s="170">
        <v>12</v>
      </c>
      <c r="M52" s="83" t="s">
        <v>853</v>
      </c>
      <c r="O52" s="226">
        <v>21</v>
      </c>
      <c r="P52" s="346" t="s">
        <v>1224</v>
      </c>
      <c r="R52" s="459">
        <v>2</v>
      </c>
      <c r="S52" s="83" t="s">
        <v>1108</v>
      </c>
      <c r="U52" s="459">
        <v>3</v>
      </c>
      <c r="V52" s="83" t="s">
        <v>1160</v>
      </c>
      <c r="X52" s="459">
        <v>1</v>
      </c>
      <c r="Y52" s="83" t="s">
        <v>1077</v>
      </c>
    </row>
    <row r="53" spans="2:25" ht="15" customHeight="1" thickBot="1" x14ac:dyDescent="0.45">
      <c r="B53" s="44">
        <v>31</v>
      </c>
      <c r="C53" s="1075"/>
      <c r="D53" s="39" t="s">
        <v>741</v>
      </c>
      <c r="E53" s="40">
        <v>1300</v>
      </c>
      <c r="F53" s="40">
        <v>1150</v>
      </c>
      <c r="G53" s="40">
        <v>2070</v>
      </c>
      <c r="H53" s="40">
        <v>710</v>
      </c>
      <c r="I53" s="40">
        <v>630</v>
      </c>
      <c r="J53" s="1071"/>
      <c r="K53" s="21"/>
      <c r="L53" s="170">
        <v>13</v>
      </c>
      <c r="M53" s="83" t="s">
        <v>854</v>
      </c>
      <c r="R53" s="459">
        <v>3</v>
      </c>
      <c r="S53" s="83" t="s">
        <v>1109</v>
      </c>
      <c r="U53" s="31">
        <v>4</v>
      </c>
      <c r="V53" s="169" t="s">
        <v>1161</v>
      </c>
      <c r="X53" s="459">
        <v>2</v>
      </c>
      <c r="Y53" s="83" t="s">
        <v>1078</v>
      </c>
    </row>
    <row r="54" spans="2:25" ht="15" customHeight="1" thickBot="1" x14ac:dyDescent="0.45">
      <c r="B54" s="44">
        <v>32</v>
      </c>
      <c r="C54" s="1075"/>
      <c r="D54" s="56" t="s">
        <v>742</v>
      </c>
      <c r="E54" s="57">
        <v>1450</v>
      </c>
      <c r="F54" s="57">
        <v>1300</v>
      </c>
      <c r="G54" s="57">
        <v>2340</v>
      </c>
      <c r="H54" s="57">
        <v>800</v>
      </c>
      <c r="I54" s="57">
        <v>710</v>
      </c>
      <c r="J54" s="1074"/>
      <c r="K54" s="21"/>
      <c r="L54" s="170">
        <v>14</v>
      </c>
      <c r="M54" s="83" t="s">
        <v>855</v>
      </c>
      <c r="O54" s="90" t="s">
        <v>991</v>
      </c>
      <c r="P54" s="28"/>
      <c r="R54" s="22">
        <v>4</v>
      </c>
      <c r="S54" s="84" t="s">
        <v>1110</v>
      </c>
      <c r="X54" s="931">
        <v>3</v>
      </c>
      <c r="Y54" s="500" t="s">
        <v>1079</v>
      </c>
    </row>
    <row r="55" spans="2:25" ht="15" customHeight="1" thickBot="1" x14ac:dyDescent="0.45">
      <c r="B55" s="44">
        <v>33</v>
      </c>
      <c r="C55" s="1075"/>
      <c r="D55" s="51" t="s">
        <v>743</v>
      </c>
      <c r="E55" s="52">
        <v>1770</v>
      </c>
      <c r="F55" s="52">
        <v>1600</v>
      </c>
      <c r="G55" s="52">
        <v>2880</v>
      </c>
      <c r="H55" s="52">
        <v>1000</v>
      </c>
      <c r="I55" s="52">
        <v>900</v>
      </c>
      <c r="J55" s="1070" t="s">
        <v>754</v>
      </c>
      <c r="K55" s="21"/>
      <c r="L55" s="170">
        <v>15</v>
      </c>
      <c r="M55" s="83" t="s">
        <v>856</v>
      </c>
      <c r="O55" s="88" t="s">
        <v>618</v>
      </c>
      <c r="P55" s="89" t="s">
        <v>805</v>
      </c>
      <c r="R55" s="514">
        <v>5</v>
      </c>
      <c r="S55" s="84" t="s">
        <v>1111</v>
      </c>
      <c r="U55" s="90" t="s">
        <v>1155</v>
      </c>
      <c r="V55" s="497"/>
    </row>
    <row r="56" spans="2:25" ht="15" customHeight="1" thickBot="1" x14ac:dyDescent="0.45">
      <c r="B56" s="5">
        <v>34</v>
      </c>
      <c r="C56" s="1076"/>
      <c r="D56" s="56" t="s">
        <v>744</v>
      </c>
      <c r="E56" s="57">
        <v>2150</v>
      </c>
      <c r="F56" s="57">
        <v>1940</v>
      </c>
      <c r="G56" s="57">
        <v>3492</v>
      </c>
      <c r="H56" s="57">
        <v>1200</v>
      </c>
      <c r="I56" s="57">
        <v>1100</v>
      </c>
      <c r="J56" s="1074"/>
      <c r="K56" s="21"/>
      <c r="L56" s="170">
        <v>16</v>
      </c>
      <c r="M56" s="83" t="s">
        <v>857</v>
      </c>
      <c r="O56" s="191">
        <v>0</v>
      </c>
      <c r="P56" s="192" t="s">
        <v>992</v>
      </c>
      <c r="R56" s="514">
        <v>6</v>
      </c>
      <c r="S56" s="84" t="s">
        <v>1112</v>
      </c>
      <c r="U56" s="88" t="s">
        <v>618</v>
      </c>
      <c r="V56" s="89" t="s">
        <v>805</v>
      </c>
      <c r="X56" s="90" t="s">
        <v>2659</v>
      </c>
      <c r="Y56" s="712"/>
    </row>
    <row r="57" spans="2:25" ht="15" customHeight="1" thickBot="1" x14ac:dyDescent="0.45">
      <c r="B57" s="53">
        <v>1</v>
      </c>
      <c r="C57" s="1054" t="s">
        <v>755</v>
      </c>
      <c r="D57" s="58" t="s">
        <v>756</v>
      </c>
      <c r="E57" s="59">
        <v>4.3</v>
      </c>
      <c r="F57" s="59">
        <v>3.3</v>
      </c>
      <c r="G57" s="59">
        <v>6.2</v>
      </c>
      <c r="H57" s="59">
        <v>1.5</v>
      </c>
      <c r="I57" s="59">
        <v>1.1000000000000001</v>
      </c>
      <c r="J57" s="1077" t="s">
        <v>787</v>
      </c>
      <c r="K57" s="28"/>
      <c r="L57" s="170">
        <v>17</v>
      </c>
      <c r="M57" s="83" t="s">
        <v>858</v>
      </c>
      <c r="O57" s="232">
        <v>1</v>
      </c>
      <c r="P57" s="83" t="s">
        <v>993</v>
      </c>
      <c r="R57" s="459">
        <v>7</v>
      </c>
      <c r="S57" s="390" t="s">
        <v>1113</v>
      </c>
      <c r="U57" s="191">
        <v>0</v>
      </c>
      <c r="V57" s="192" t="s">
        <v>1158</v>
      </c>
      <c r="X57" s="88" t="s">
        <v>618</v>
      </c>
      <c r="Y57" s="89" t="s">
        <v>805</v>
      </c>
    </row>
    <row r="58" spans="2:25" ht="15" customHeight="1" x14ac:dyDescent="0.4">
      <c r="B58" s="44">
        <v>2</v>
      </c>
      <c r="C58" s="1075"/>
      <c r="D58" s="38" t="s">
        <v>757</v>
      </c>
      <c r="E58" s="36">
        <v>9</v>
      </c>
      <c r="F58" s="36">
        <v>7.6</v>
      </c>
      <c r="G58" s="36">
        <v>14</v>
      </c>
      <c r="H58" s="36">
        <v>4</v>
      </c>
      <c r="I58" s="36">
        <v>3</v>
      </c>
      <c r="J58" s="1078"/>
      <c r="K58" s="28"/>
      <c r="L58" s="170">
        <v>18</v>
      </c>
      <c r="M58" s="83" t="s">
        <v>859</v>
      </c>
      <c r="O58" s="232">
        <v>2</v>
      </c>
      <c r="P58" s="83" t="s">
        <v>2521</v>
      </c>
      <c r="R58" s="459">
        <v>8</v>
      </c>
      <c r="S58" s="390" t="s">
        <v>1114</v>
      </c>
      <c r="U58" s="459">
        <v>1</v>
      </c>
      <c r="V58" s="83" t="s">
        <v>1159</v>
      </c>
      <c r="X58" s="191">
        <v>0</v>
      </c>
      <c r="Y58" s="192" t="s">
        <v>2660</v>
      </c>
    </row>
    <row r="59" spans="2:25" ht="15" customHeight="1" thickBot="1" x14ac:dyDescent="0.45">
      <c r="B59" s="44">
        <v>3</v>
      </c>
      <c r="C59" s="1075"/>
      <c r="D59" s="61" t="s">
        <v>758</v>
      </c>
      <c r="E59" s="62">
        <v>12</v>
      </c>
      <c r="F59" s="62">
        <v>9</v>
      </c>
      <c r="G59" s="62">
        <v>18</v>
      </c>
      <c r="H59" s="62">
        <v>5.5</v>
      </c>
      <c r="I59" s="62">
        <v>4</v>
      </c>
      <c r="J59" s="1079"/>
      <c r="K59" s="28"/>
      <c r="L59" s="170">
        <v>19</v>
      </c>
      <c r="M59" s="83" t="s">
        <v>860</v>
      </c>
      <c r="O59" s="232">
        <v>3</v>
      </c>
      <c r="P59" s="83" t="s">
        <v>2522</v>
      </c>
      <c r="R59" s="459">
        <v>9</v>
      </c>
      <c r="S59" s="390" t="s">
        <v>2348</v>
      </c>
      <c r="U59" s="459">
        <v>2</v>
      </c>
      <c r="V59" s="83" t="s">
        <v>1162</v>
      </c>
      <c r="X59" s="459">
        <v>1</v>
      </c>
      <c r="Y59" s="83" t="s">
        <v>2661</v>
      </c>
    </row>
    <row r="60" spans="2:25" ht="15" customHeight="1" thickBot="1" x14ac:dyDescent="0.45">
      <c r="B60" s="44">
        <v>4</v>
      </c>
      <c r="C60" s="1075"/>
      <c r="D60" s="54" t="s">
        <v>759</v>
      </c>
      <c r="E60" s="55">
        <v>16</v>
      </c>
      <c r="F60" s="55">
        <v>12</v>
      </c>
      <c r="G60" s="55">
        <v>24</v>
      </c>
      <c r="H60" s="55">
        <v>7.5</v>
      </c>
      <c r="I60" s="55">
        <v>5.5</v>
      </c>
      <c r="J60" s="1077" t="s">
        <v>788</v>
      </c>
      <c r="K60" s="28"/>
      <c r="L60" s="170">
        <v>20</v>
      </c>
      <c r="M60" s="85" t="s">
        <v>861</v>
      </c>
      <c r="O60" s="233">
        <v>4</v>
      </c>
      <c r="P60" s="346" t="s">
        <v>2523</v>
      </c>
      <c r="R60" s="460">
        <v>10</v>
      </c>
      <c r="S60" s="391" t="s">
        <v>2349</v>
      </c>
      <c r="U60" s="460">
        <v>3</v>
      </c>
      <c r="V60" s="346" t="s">
        <v>1160</v>
      </c>
      <c r="X60" s="459">
        <v>2</v>
      </c>
      <c r="Y60" s="83" t="s">
        <v>2662</v>
      </c>
    </row>
    <row r="61" spans="2:25" ht="15" customHeight="1" x14ac:dyDescent="0.4">
      <c r="B61" s="44">
        <v>5</v>
      </c>
      <c r="C61" s="1075"/>
      <c r="D61" s="39" t="s">
        <v>760</v>
      </c>
      <c r="E61" s="40">
        <v>23</v>
      </c>
      <c r="F61" s="40">
        <v>16</v>
      </c>
      <c r="G61" s="40">
        <v>32</v>
      </c>
      <c r="H61" s="40">
        <v>11</v>
      </c>
      <c r="I61" s="40">
        <v>7.5</v>
      </c>
      <c r="J61" s="1078"/>
      <c r="K61" s="28"/>
      <c r="L61" s="170">
        <v>21</v>
      </c>
      <c r="M61" s="85" t="s">
        <v>862</v>
      </c>
      <c r="X61" s="459">
        <v>3</v>
      </c>
      <c r="Y61" s="84" t="s">
        <v>2663</v>
      </c>
    </row>
    <row r="62" spans="2:25" ht="15" customHeight="1" thickBot="1" x14ac:dyDescent="0.45">
      <c r="B62" s="44">
        <v>6</v>
      </c>
      <c r="C62" s="1075"/>
      <c r="D62" s="38" t="s">
        <v>761</v>
      </c>
      <c r="E62" s="36">
        <v>31</v>
      </c>
      <c r="F62" s="36">
        <v>23</v>
      </c>
      <c r="G62" s="36">
        <v>46</v>
      </c>
      <c r="H62" s="36">
        <v>15</v>
      </c>
      <c r="I62" s="36">
        <v>11</v>
      </c>
      <c r="J62" s="1078"/>
      <c r="K62" s="28"/>
      <c r="L62" s="170">
        <v>22</v>
      </c>
      <c r="M62" s="85" t="s">
        <v>863</v>
      </c>
      <c r="O62" s="90" t="s">
        <v>995</v>
      </c>
      <c r="P62" s="28"/>
      <c r="R62" s="90" t="s">
        <v>1115</v>
      </c>
      <c r="S62" s="497"/>
      <c r="U62" s="90" t="s">
        <v>1178</v>
      </c>
      <c r="V62" s="497"/>
      <c r="X62" s="22">
        <v>4</v>
      </c>
      <c r="Y62" s="84" t="s">
        <v>2664</v>
      </c>
    </row>
    <row r="63" spans="2:25" ht="15" customHeight="1" thickBot="1" x14ac:dyDescent="0.45">
      <c r="B63" s="44">
        <v>7</v>
      </c>
      <c r="C63" s="1075"/>
      <c r="D63" s="39" t="s">
        <v>762</v>
      </c>
      <c r="E63" s="40">
        <v>38</v>
      </c>
      <c r="F63" s="40">
        <v>31</v>
      </c>
      <c r="G63" s="40">
        <v>62</v>
      </c>
      <c r="H63" s="40">
        <v>18.5</v>
      </c>
      <c r="I63" s="40">
        <v>15</v>
      </c>
      <c r="J63" s="1078"/>
      <c r="K63" s="21"/>
      <c r="L63" s="170">
        <v>23</v>
      </c>
      <c r="M63" s="85" t="s">
        <v>864</v>
      </c>
      <c r="O63" s="88" t="s">
        <v>618</v>
      </c>
      <c r="P63" s="89" t="s">
        <v>805</v>
      </c>
      <c r="R63" s="88" t="s">
        <v>618</v>
      </c>
      <c r="S63" s="89" t="s">
        <v>805</v>
      </c>
      <c r="U63" s="88" t="s">
        <v>618</v>
      </c>
      <c r="V63" s="89" t="s">
        <v>805</v>
      </c>
      <c r="X63" s="31">
        <v>5</v>
      </c>
      <c r="Y63" s="169" t="s">
        <v>2665</v>
      </c>
    </row>
    <row r="64" spans="2:25" ht="15" customHeight="1" thickBot="1" x14ac:dyDescent="0.45">
      <c r="B64" s="44">
        <v>8</v>
      </c>
      <c r="C64" s="1075"/>
      <c r="D64" s="56" t="s">
        <v>763</v>
      </c>
      <c r="E64" s="57">
        <v>46</v>
      </c>
      <c r="F64" s="57">
        <v>38</v>
      </c>
      <c r="G64" s="57">
        <v>76</v>
      </c>
      <c r="H64" s="57">
        <v>22</v>
      </c>
      <c r="I64" s="57">
        <v>18.5</v>
      </c>
      <c r="J64" s="1080"/>
      <c r="K64" s="21"/>
      <c r="L64" s="170">
        <v>24</v>
      </c>
      <c r="M64" s="85" t="s">
        <v>865</v>
      </c>
      <c r="O64" s="191">
        <v>0</v>
      </c>
      <c r="P64" s="192" t="s">
        <v>996</v>
      </c>
      <c r="R64" s="191">
        <v>0</v>
      </c>
      <c r="S64" s="192" t="str">
        <f>"0 / CL SpeedCtrl"</f>
        <v>0 / CL SpeedCtrl</v>
      </c>
      <c r="U64" s="191">
        <v>0</v>
      </c>
      <c r="V64" s="192" t="s">
        <v>1179</v>
      </c>
    </row>
    <row r="65" spans="2:22" ht="15" customHeight="1" thickBot="1" x14ac:dyDescent="0.45">
      <c r="B65" s="44">
        <v>9</v>
      </c>
      <c r="C65" s="1075"/>
      <c r="D65" s="51" t="s">
        <v>764</v>
      </c>
      <c r="E65" s="52">
        <v>72</v>
      </c>
      <c r="F65" s="52">
        <v>61</v>
      </c>
      <c r="G65" s="52">
        <v>122</v>
      </c>
      <c r="H65" s="52">
        <v>37</v>
      </c>
      <c r="I65" s="52">
        <v>30</v>
      </c>
      <c r="J65" s="1081" t="s">
        <v>789</v>
      </c>
      <c r="K65" s="21"/>
      <c r="L65" s="171">
        <v>25</v>
      </c>
      <c r="M65" s="86" t="s">
        <v>866</v>
      </c>
      <c r="O65" s="232">
        <v>1</v>
      </c>
      <c r="P65" s="83" t="s">
        <v>997</v>
      </c>
      <c r="R65" s="459">
        <v>1</v>
      </c>
      <c r="S65" s="83" t="s">
        <v>1116</v>
      </c>
      <c r="U65" s="459">
        <v>1</v>
      </c>
      <c r="V65" s="83" t="s">
        <v>1180</v>
      </c>
    </row>
    <row r="66" spans="2:22" ht="15" customHeight="1" thickBot="1" x14ac:dyDescent="0.45">
      <c r="B66" s="44">
        <v>10</v>
      </c>
      <c r="C66" s="1075"/>
      <c r="D66" s="38" t="s">
        <v>765</v>
      </c>
      <c r="E66" s="41">
        <v>87</v>
      </c>
      <c r="F66" s="41">
        <v>72</v>
      </c>
      <c r="G66" s="41">
        <v>144</v>
      </c>
      <c r="H66" s="41">
        <v>45</v>
      </c>
      <c r="I66" s="41">
        <v>37</v>
      </c>
      <c r="J66" s="1078"/>
      <c r="K66" s="21"/>
      <c r="L66" s="21"/>
      <c r="M66" s="190"/>
      <c r="O66" s="233">
        <v>2</v>
      </c>
      <c r="P66" s="346" t="s">
        <v>998</v>
      </c>
      <c r="R66" s="459">
        <v>2</v>
      </c>
      <c r="S66" s="83" t="s">
        <v>1117</v>
      </c>
      <c r="U66" s="460">
        <v>2</v>
      </c>
      <c r="V66" s="346" t="s">
        <v>1181</v>
      </c>
    </row>
    <row r="67" spans="2:22" ht="15" customHeight="1" thickBot="1" x14ac:dyDescent="0.45">
      <c r="B67" s="44">
        <v>11</v>
      </c>
      <c r="C67" s="1075"/>
      <c r="D67" s="61" t="s">
        <v>766</v>
      </c>
      <c r="E67" s="62">
        <v>105</v>
      </c>
      <c r="F67" s="62">
        <v>87</v>
      </c>
      <c r="G67" s="62">
        <v>174</v>
      </c>
      <c r="H67" s="62">
        <v>55</v>
      </c>
      <c r="I67" s="62">
        <v>45</v>
      </c>
      <c r="J67" s="1079"/>
      <c r="K67" s="21"/>
      <c r="L67" s="90" t="s">
        <v>888</v>
      </c>
      <c r="M67" s="28"/>
      <c r="R67" s="459">
        <v>3</v>
      </c>
      <c r="S67" s="83" t="s">
        <v>1118</v>
      </c>
    </row>
    <row r="68" spans="2:22" ht="15" customHeight="1" thickBot="1" x14ac:dyDescent="0.45">
      <c r="B68" s="44">
        <v>12</v>
      </c>
      <c r="C68" s="1075"/>
      <c r="D68" s="66" t="s">
        <v>767</v>
      </c>
      <c r="E68" s="67">
        <v>140</v>
      </c>
      <c r="F68" s="67">
        <v>105</v>
      </c>
      <c r="G68" s="67">
        <v>210</v>
      </c>
      <c r="H68" s="67">
        <v>75</v>
      </c>
      <c r="I68" s="67">
        <v>55</v>
      </c>
      <c r="J68" s="68" t="s">
        <v>790</v>
      </c>
      <c r="K68" s="21"/>
      <c r="L68" s="88" t="s">
        <v>618</v>
      </c>
      <c r="M68" s="89" t="s">
        <v>805</v>
      </c>
      <c r="O68" s="90" t="s">
        <v>999</v>
      </c>
      <c r="P68" s="28"/>
      <c r="R68" s="22">
        <v>4</v>
      </c>
      <c r="S68" s="84" t="s">
        <v>1119</v>
      </c>
      <c r="U68" s="90" t="s">
        <v>2516</v>
      </c>
      <c r="V68" s="712"/>
    </row>
    <row r="69" spans="2:22" ht="15" customHeight="1" thickBot="1" x14ac:dyDescent="0.45">
      <c r="B69" s="44">
        <v>13</v>
      </c>
      <c r="C69" s="1075"/>
      <c r="D69" s="51" t="s">
        <v>768</v>
      </c>
      <c r="E69" s="52">
        <v>170</v>
      </c>
      <c r="F69" s="52">
        <v>140</v>
      </c>
      <c r="G69" s="52">
        <v>280</v>
      </c>
      <c r="H69" s="52">
        <v>90</v>
      </c>
      <c r="I69" s="52">
        <v>75</v>
      </c>
      <c r="J69" s="1070" t="s">
        <v>791</v>
      </c>
      <c r="K69" s="21"/>
      <c r="L69" s="191">
        <v>0</v>
      </c>
      <c r="M69" s="192" t="s">
        <v>105</v>
      </c>
      <c r="O69" s="88" t="s">
        <v>618</v>
      </c>
      <c r="P69" s="89" t="s">
        <v>805</v>
      </c>
      <c r="R69" s="514">
        <v>5</v>
      </c>
      <c r="S69" s="84" t="s">
        <v>1120</v>
      </c>
      <c r="U69" s="88" t="s">
        <v>618</v>
      </c>
      <c r="V69" s="89" t="s">
        <v>805</v>
      </c>
    </row>
    <row r="70" spans="2:22" ht="15" customHeight="1" x14ac:dyDescent="0.4">
      <c r="B70" s="44">
        <v>14</v>
      </c>
      <c r="C70" s="1075"/>
      <c r="D70" s="38" t="s">
        <v>769</v>
      </c>
      <c r="E70" s="41">
        <v>205</v>
      </c>
      <c r="F70" s="41">
        <v>170</v>
      </c>
      <c r="G70" s="41">
        <v>336</v>
      </c>
      <c r="H70" s="41">
        <v>110</v>
      </c>
      <c r="I70" s="41">
        <v>90</v>
      </c>
      <c r="J70" s="1071"/>
      <c r="K70" s="21"/>
      <c r="L70" s="223">
        <v>1</v>
      </c>
      <c r="M70" s="83" t="s">
        <v>889</v>
      </c>
      <c r="O70" s="191">
        <v>0</v>
      </c>
      <c r="P70" s="392" t="s">
        <v>1000</v>
      </c>
      <c r="R70" s="514">
        <v>6</v>
      </c>
      <c r="S70" s="84" t="s">
        <v>1121</v>
      </c>
      <c r="U70" s="191">
        <v>0</v>
      </c>
      <c r="V70" s="192" t="s">
        <v>2517</v>
      </c>
    </row>
    <row r="71" spans="2:22" ht="15" customHeight="1" thickBot="1" x14ac:dyDescent="0.45">
      <c r="B71" s="44">
        <v>15</v>
      </c>
      <c r="C71" s="1075"/>
      <c r="D71" s="39" t="s">
        <v>770</v>
      </c>
      <c r="E71" s="40">
        <v>261</v>
      </c>
      <c r="F71" s="40">
        <v>205</v>
      </c>
      <c r="G71" s="40">
        <v>349</v>
      </c>
      <c r="H71" s="40">
        <v>132</v>
      </c>
      <c r="I71" s="40">
        <v>110</v>
      </c>
      <c r="J71" s="1071"/>
      <c r="K71" s="21"/>
      <c r="L71" s="223">
        <v>2</v>
      </c>
      <c r="M71" s="83" t="s">
        <v>117</v>
      </c>
      <c r="O71" s="232">
        <v>1</v>
      </c>
      <c r="P71" s="393" t="s">
        <v>1001</v>
      </c>
      <c r="R71" s="515">
        <v>7</v>
      </c>
      <c r="S71" s="169" t="s">
        <v>1122</v>
      </c>
      <c r="U71" s="459">
        <v>1</v>
      </c>
      <c r="V71" s="83" t="s">
        <v>1107</v>
      </c>
    </row>
    <row r="72" spans="2:22" ht="15" customHeight="1" thickBot="1" x14ac:dyDescent="0.45">
      <c r="B72" s="44">
        <v>16</v>
      </c>
      <c r="C72" s="1075"/>
      <c r="D72" s="60" t="s">
        <v>771</v>
      </c>
      <c r="E72" s="42">
        <v>300</v>
      </c>
      <c r="F72" s="42">
        <v>245</v>
      </c>
      <c r="G72" s="42">
        <v>444</v>
      </c>
      <c r="H72" s="42">
        <v>160</v>
      </c>
      <c r="I72" s="42">
        <v>132</v>
      </c>
      <c r="J72" s="1072"/>
      <c r="K72" s="21"/>
      <c r="L72" s="223">
        <v>3</v>
      </c>
      <c r="M72" s="83" t="s">
        <v>890</v>
      </c>
      <c r="O72" s="232">
        <v>2</v>
      </c>
      <c r="P72" s="393" t="s">
        <v>1002</v>
      </c>
      <c r="U72" s="459">
        <v>2</v>
      </c>
      <c r="V72" s="83" t="s">
        <v>1108</v>
      </c>
    </row>
    <row r="73" spans="2:22" ht="15" customHeight="1" thickBot="1" x14ac:dyDescent="0.45">
      <c r="B73" s="44">
        <v>17</v>
      </c>
      <c r="C73" s="1075"/>
      <c r="D73" s="58" t="s">
        <v>772</v>
      </c>
      <c r="E73" s="59">
        <v>385</v>
      </c>
      <c r="F73" s="59">
        <v>300</v>
      </c>
      <c r="G73" s="59">
        <v>540</v>
      </c>
      <c r="H73" s="59">
        <v>200</v>
      </c>
      <c r="I73" s="59">
        <v>160</v>
      </c>
      <c r="J73" s="1073" t="s">
        <v>792</v>
      </c>
      <c r="K73" s="21"/>
      <c r="L73" s="223">
        <v>4</v>
      </c>
      <c r="M73" s="83" t="s">
        <v>891</v>
      </c>
      <c r="O73" s="232">
        <v>3</v>
      </c>
      <c r="P73" s="390" t="s">
        <v>1003</v>
      </c>
      <c r="R73" s="90" t="s">
        <v>2332</v>
      </c>
      <c r="S73" s="638"/>
      <c r="U73" s="459">
        <v>3</v>
      </c>
      <c r="V73" s="83" t="s">
        <v>1109</v>
      </c>
    </row>
    <row r="74" spans="2:22" ht="15" customHeight="1" thickBot="1" x14ac:dyDescent="0.45">
      <c r="B74" s="44">
        <v>18</v>
      </c>
      <c r="C74" s="1075"/>
      <c r="D74" s="38" t="s">
        <v>773</v>
      </c>
      <c r="E74" s="41">
        <v>460</v>
      </c>
      <c r="F74" s="41">
        <v>385</v>
      </c>
      <c r="G74" s="41">
        <v>693</v>
      </c>
      <c r="H74" s="41">
        <v>250</v>
      </c>
      <c r="I74" s="41">
        <v>200</v>
      </c>
      <c r="J74" s="1071"/>
      <c r="K74" s="21"/>
      <c r="L74" s="223">
        <v>5</v>
      </c>
      <c r="M74" s="83" t="s">
        <v>892</v>
      </c>
      <c r="O74" s="232">
        <v>4</v>
      </c>
      <c r="P74" s="390" t="s">
        <v>1004</v>
      </c>
      <c r="R74" s="88" t="s">
        <v>618</v>
      </c>
      <c r="S74" s="89" t="s">
        <v>805</v>
      </c>
      <c r="U74" s="22">
        <v>4</v>
      </c>
      <c r="V74" s="84" t="s">
        <v>1110</v>
      </c>
    </row>
    <row r="75" spans="2:22" ht="15" customHeight="1" thickBot="1" x14ac:dyDescent="0.45">
      <c r="B75" s="44">
        <v>19</v>
      </c>
      <c r="C75" s="1075"/>
      <c r="D75" s="45" t="s">
        <v>774</v>
      </c>
      <c r="E75" s="46">
        <v>520</v>
      </c>
      <c r="F75" s="46">
        <v>460</v>
      </c>
      <c r="G75" s="46">
        <v>828</v>
      </c>
      <c r="H75" s="46">
        <v>250</v>
      </c>
      <c r="I75" s="46">
        <v>250</v>
      </c>
      <c r="J75" s="1074"/>
      <c r="K75" s="28"/>
      <c r="L75" s="223">
        <v>6</v>
      </c>
      <c r="M75" s="83" t="s">
        <v>893</v>
      </c>
      <c r="O75" s="459">
        <v>5</v>
      </c>
      <c r="P75" s="390" t="s">
        <v>2321</v>
      </c>
      <c r="R75" s="191">
        <v>0</v>
      </c>
      <c r="S75" s="192" t="s">
        <v>2333</v>
      </c>
      <c r="U75" s="514">
        <v>5</v>
      </c>
      <c r="V75" s="84" t="s">
        <v>2518</v>
      </c>
    </row>
    <row r="76" spans="2:22" ht="15" customHeight="1" x14ac:dyDescent="0.4">
      <c r="B76" s="44">
        <v>20</v>
      </c>
      <c r="C76" s="1075"/>
      <c r="D76" s="47" t="s">
        <v>775</v>
      </c>
      <c r="E76" s="48">
        <v>590</v>
      </c>
      <c r="F76" s="48">
        <v>520</v>
      </c>
      <c r="G76" s="48">
        <v>936</v>
      </c>
      <c r="H76" s="48">
        <v>315</v>
      </c>
      <c r="I76" s="48">
        <v>250</v>
      </c>
      <c r="J76" s="1081" t="s">
        <v>793</v>
      </c>
      <c r="K76" s="28"/>
      <c r="L76" s="223">
        <v>7</v>
      </c>
      <c r="M76" s="83" t="s">
        <v>894</v>
      </c>
      <c r="O76" s="459">
        <v>6</v>
      </c>
      <c r="P76" s="390" t="s">
        <v>2322</v>
      </c>
      <c r="R76" s="459">
        <v>1</v>
      </c>
      <c r="S76" s="83" t="s">
        <v>2334</v>
      </c>
      <c r="U76" s="514">
        <v>6</v>
      </c>
      <c r="V76" s="84" t="s">
        <v>2519</v>
      </c>
    </row>
    <row r="77" spans="2:22" ht="15" customHeight="1" thickBot="1" x14ac:dyDescent="0.45">
      <c r="B77" s="44">
        <v>21</v>
      </c>
      <c r="C77" s="1075"/>
      <c r="D77" s="39" t="s">
        <v>776</v>
      </c>
      <c r="E77" s="40">
        <v>650</v>
      </c>
      <c r="F77" s="40">
        <v>590</v>
      </c>
      <c r="G77" s="40">
        <v>1062</v>
      </c>
      <c r="H77" s="40">
        <v>355</v>
      </c>
      <c r="I77" s="40">
        <v>315</v>
      </c>
      <c r="J77" s="1078"/>
      <c r="K77" s="28"/>
      <c r="L77" s="223">
        <v>8</v>
      </c>
      <c r="M77" s="83" t="s">
        <v>119</v>
      </c>
      <c r="O77" s="459">
        <v>7</v>
      </c>
      <c r="P77" s="390" t="s">
        <v>2323</v>
      </c>
      <c r="U77" s="515">
        <v>7</v>
      </c>
      <c r="V77" s="169" t="s">
        <v>2520</v>
      </c>
    </row>
    <row r="78" spans="2:22" ht="15" customHeight="1" thickBot="1" x14ac:dyDescent="0.45">
      <c r="B78" s="44">
        <v>22</v>
      </c>
      <c r="C78" s="1075"/>
      <c r="D78" s="38" t="s">
        <v>777</v>
      </c>
      <c r="E78" s="36">
        <v>730</v>
      </c>
      <c r="F78" s="36">
        <v>650</v>
      </c>
      <c r="G78" s="36">
        <v>1170</v>
      </c>
      <c r="H78" s="36">
        <v>400</v>
      </c>
      <c r="I78" s="36">
        <v>355</v>
      </c>
      <c r="J78" s="1078"/>
      <c r="K78" s="28"/>
      <c r="L78" s="223">
        <v>9</v>
      </c>
      <c r="M78" s="83" t="s">
        <v>121</v>
      </c>
      <c r="O78" s="233">
        <v>8</v>
      </c>
      <c r="P78" s="391" t="s">
        <v>2324</v>
      </c>
      <c r="R78" s="90" t="s">
        <v>2373</v>
      </c>
      <c r="S78" s="641"/>
    </row>
    <row r="79" spans="2:22" ht="15" customHeight="1" thickBot="1" x14ac:dyDescent="0.45">
      <c r="B79" s="44">
        <v>23</v>
      </c>
      <c r="C79" s="1075"/>
      <c r="D79" s="39" t="s">
        <v>778</v>
      </c>
      <c r="E79" s="40">
        <v>820</v>
      </c>
      <c r="F79" s="40">
        <v>730</v>
      </c>
      <c r="G79" s="40">
        <v>1314</v>
      </c>
      <c r="H79" s="40">
        <v>450</v>
      </c>
      <c r="I79" s="40">
        <v>400</v>
      </c>
      <c r="J79" s="1078"/>
      <c r="K79" s="28"/>
      <c r="L79" s="223">
        <v>10</v>
      </c>
      <c r="M79" s="83" t="s">
        <v>895</v>
      </c>
      <c r="R79" s="88" t="s">
        <v>618</v>
      </c>
      <c r="S79" s="89" t="s">
        <v>805</v>
      </c>
      <c r="U79" s="90" t="s">
        <v>2524</v>
      </c>
      <c r="V79" s="712"/>
    </row>
    <row r="80" spans="2:22" ht="15" customHeight="1" thickBot="1" x14ac:dyDescent="0.45">
      <c r="B80" s="44">
        <v>24</v>
      </c>
      <c r="C80" s="1075"/>
      <c r="D80" s="38" t="s">
        <v>779</v>
      </c>
      <c r="E80" s="36">
        <v>920</v>
      </c>
      <c r="F80" s="36">
        <v>820</v>
      </c>
      <c r="G80" s="36">
        <v>1476</v>
      </c>
      <c r="H80" s="36">
        <v>500</v>
      </c>
      <c r="I80" s="36">
        <v>450</v>
      </c>
      <c r="J80" s="1078"/>
      <c r="K80" s="28"/>
      <c r="L80" s="223">
        <v>11</v>
      </c>
      <c r="M80" s="83" t="s">
        <v>896</v>
      </c>
      <c r="O80" s="90" t="s">
        <v>1006</v>
      </c>
      <c r="P80" s="28"/>
      <c r="R80" s="191">
        <v>0</v>
      </c>
      <c r="S80" s="192" t="s">
        <v>2374</v>
      </c>
      <c r="U80" s="88" t="s">
        <v>618</v>
      </c>
      <c r="V80" s="89" t="s">
        <v>805</v>
      </c>
    </row>
    <row r="81" spans="2:22" ht="15" customHeight="1" thickBot="1" x14ac:dyDescent="0.45">
      <c r="B81" s="44">
        <v>25</v>
      </c>
      <c r="C81" s="1075"/>
      <c r="D81" s="61" t="s">
        <v>780</v>
      </c>
      <c r="E81" s="62">
        <v>1030</v>
      </c>
      <c r="F81" s="62">
        <v>920</v>
      </c>
      <c r="G81" s="62">
        <v>1656</v>
      </c>
      <c r="H81" s="62">
        <v>560</v>
      </c>
      <c r="I81" s="62">
        <v>500</v>
      </c>
      <c r="J81" s="1079"/>
      <c r="K81" s="21"/>
      <c r="L81" s="223">
        <v>12</v>
      </c>
      <c r="M81" s="83" t="s">
        <v>897</v>
      </c>
      <c r="O81" s="88" t="s">
        <v>618</v>
      </c>
      <c r="P81" s="89" t="s">
        <v>805</v>
      </c>
      <c r="R81" s="459">
        <v>1</v>
      </c>
      <c r="S81" s="83" t="s">
        <v>2375</v>
      </c>
      <c r="U81" s="191">
        <v>0</v>
      </c>
      <c r="V81" s="192" t="s">
        <v>2525</v>
      </c>
    </row>
    <row r="82" spans="2:22" ht="15" customHeight="1" x14ac:dyDescent="0.4">
      <c r="B82" s="44">
        <v>26</v>
      </c>
      <c r="C82" s="1075"/>
      <c r="D82" s="54" t="s">
        <v>781</v>
      </c>
      <c r="E82" s="63">
        <v>1150</v>
      </c>
      <c r="F82" s="63">
        <v>1030</v>
      </c>
      <c r="G82" s="63">
        <v>1854</v>
      </c>
      <c r="H82" s="63">
        <v>630</v>
      </c>
      <c r="I82" s="63">
        <v>560</v>
      </c>
      <c r="J82" s="1077" t="s">
        <v>794</v>
      </c>
      <c r="K82" s="21"/>
      <c r="L82" s="223">
        <v>13</v>
      </c>
      <c r="M82" s="83" t="s">
        <v>898</v>
      </c>
      <c r="O82" s="191">
        <v>0</v>
      </c>
      <c r="P82" s="392" t="s">
        <v>1007</v>
      </c>
      <c r="R82" s="459">
        <v>2</v>
      </c>
      <c r="S82" s="83" t="s">
        <v>2376</v>
      </c>
      <c r="U82" s="459">
        <v>1</v>
      </c>
      <c r="V82" s="83" t="s">
        <v>2526</v>
      </c>
    </row>
    <row r="83" spans="2:22" ht="15" customHeight="1" x14ac:dyDescent="0.4">
      <c r="B83" s="44">
        <v>27</v>
      </c>
      <c r="C83" s="1075"/>
      <c r="D83" s="39" t="s">
        <v>782</v>
      </c>
      <c r="E83" s="40">
        <v>1300</v>
      </c>
      <c r="F83" s="40">
        <v>1150</v>
      </c>
      <c r="G83" s="40">
        <v>2070</v>
      </c>
      <c r="H83" s="40">
        <v>710</v>
      </c>
      <c r="I83" s="40">
        <v>630</v>
      </c>
      <c r="J83" s="1078"/>
      <c r="K83" s="21"/>
      <c r="L83" s="223">
        <v>14</v>
      </c>
      <c r="M83" s="83" t="s">
        <v>899</v>
      </c>
      <c r="O83" s="232">
        <v>1</v>
      </c>
      <c r="P83" s="393" t="s">
        <v>1008</v>
      </c>
      <c r="R83" s="459">
        <v>3</v>
      </c>
      <c r="S83" s="83" t="s">
        <v>2377</v>
      </c>
      <c r="U83" s="459">
        <v>2</v>
      </c>
      <c r="V83" s="83" t="s">
        <v>2527</v>
      </c>
    </row>
    <row r="84" spans="2:22" ht="15" customHeight="1" thickBot="1" x14ac:dyDescent="0.45">
      <c r="B84" s="44">
        <v>28</v>
      </c>
      <c r="C84" s="1075"/>
      <c r="D84" s="56" t="s">
        <v>783</v>
      </c>
      <c r="E84" s="57">
        <v>1450</v>
      </c>
      <c r="F84" s="57">
        <v>1300</v>
      </c>
      <c r="G84" s="57">
        <v>2340</v>
      </c>
      <c r="H84" s="57">
        <v>800</v>
      </c>
      <c r="I84" s="57">
        <v>710</v>
      </c>
      <c r="J84" s="1080"/>
      <c r="K84" s="21"/>
      <c r="L84" s="223">
        <v>15</v>
      </c>
      <c r="M84" s="83" t="s">
        <v>900</v>
      </c>
      <c r="O84" s="232">
        <v>2</v>
      </c>
      <c r="P84" s="393" t="s">
        <v>1009</v>
      </c>
      <c r="R84" s="22">
        <v>4</v>
      </c>
      <c r="S84" s="84" t="s">
        <v>2378</v>
      </c>
      <c r="U84" s="459">
        <v>3</v>
      </c>
      <c r="V84" s="83" t="s">
        <v>2528</v>
      </c>
    </row>
    <row r="85" spans="2:22" ht="15" customHeight="1" thickBot="1" x14ac:dyDescent="0.45">
      <c r="B85" s="44">
        <v>29</v>
      </c>
      <c r="C85" s="1075"/>
      <c r="D85" s="51" t="s">
        <v>784</v>
      </c>
      <c r="E85" s="52">
        <v>1770</v>
      </c>
      <c r="F85" s="52">
        <v>1600</v>
      </c>
      <c r="G85" s="52">
        <v>2880</v>
      </c>
      <c r="H85" s="52">
        <v>1000</v>
      </c>
      <c r="I85" s="52">
        <v>900</v>
      </c>
      <c r="J85" s="1070" t="s">
        <v>795</v>
      </c>
      <c r="K85" s="21"/>
      <c r="L85" s="223">
        <v>16</v>
      </c>
      <c r="M85" s="83" t="s">
        <v>901</v>
      </c>
      <c r="O85" s="233">
        <v>3</v>
      </c>
      <c r="P85" s="391" t="s">
        <v>1010</v>
      </c>
      <c r="R85" s="515">
        <v>5</v>
      </c>
      <c r="S85" s="169" t="s">
        <v>2379</v>
      </c>
      <c r="U85" s="22">
        <v>4</v>
      </c>
      <c r="V85" s="84" t="s">
        <v>2529</v>
      </c>
    </row>
    <row r="86" spans="2:22" ht="15" customHeight="1" thickBot="1" x14ac:dyDescent="0.45">
      <c r="B86" s="44">
        <v>30</v>
      </c>
      <c r="C86" s="1075"/>
      <c r="D86" s="38" t="s">
        <v>785</v>
      </c>
      <c r="E86" s="41">
        <v>2150</v>
      </c>
      <c r="F86" s="41">
        <v>1940</v>
      </c>
      <c r="G86" s="41">
        <v>3492</v>
      </c>
      <c r="H86" s="41">
        <v>1200</v>
      </c>
      <c r="I86" s="41">
        <v>1100</v>
      </c>
      <c r="J86" s="1071"/>
      <c r="K86" s="21"/>
      <c r="L86" s="223">
        <v>17</v>
      </c>
      <c r="M86" s="83" t="s">
        <v>902</v>
      </c>
      <c r="U86" s="460">
        <v>5</v>
      </c>
      <c r="V86" s="169" t="s">
        <v>2530</v>
      </c>
    </row>
    <row r="87" spans="2:22" ht="15" customHeight="1" thickBot="1" x14ac:dyDescent="0.45">
      <c r="B87" s="5">
        <v>31</v>
      </c>
      <c r="C87" s="1076"/>
      <c r="D87" s="45" t="s">
        <v>786</v>
      </c>
      <c r="E87" s="46">
        <v>2700</v>
      </c>
      <c r="F87" s="46">
        <v>2300</v>
      </c>
      <c r="G87" s="46">
        <v>3933</v>
      </c>
      <c r="H87" s="46">
        <v>1500</v>
      </c>
      <c r="I87" s="46">
        <v>1300</v>
      </c>
      <c r="J87" s="1074"/>
      <c r="K87" s="21"/>
      <c r="L87" s="223">
        <v>18</v>
      </c>
      <c r="M87" s="83" t="s">
        <v>903</v>
      </c>
      <c r="O87" s="90" t="s">
        <v>1016</v>
      </c>
      <c r="P87" s="28"/>
      <c r="R87" s="90" t="s">
        <v>2492</v>
      </c>
      <c r="S87" s="712"/>
    </row>
    <row r="88" spans="2:22" ht="15" customHeight="1" thickBot="1" x14ac:dyDescent="0.45">
      <c r="L88" s="223">
        <v>19</v>
      </c>
      <c r="M88" s="83" t="s">
        <v>904</v>
      </c>
      <c r="O88" s="88" t="s">
        <v>618</v>
      </c>
      <c r="P88" s="89" t="s">
        <v>805</v>
      </c>
      <c r="R88" s="88" t="s">
        <v>618</v>
      </c>
      <c r="S88" s="89" t="s">
        <v>805</v>
      </c>
      <c r="U88" s="90" t="s">
        <v>2565</v>
      </c>
      <c r="V88" s="712"/>
    </row>
    <row r="89" spans="2:22" ht="15" customHeight="1" thickBot="1" x14ac:dyDescent="0.45">
      <c r="L89" s="223">
        <v>20</v>
      </c>
      <c r="M89" s="85" t="s">
        <v>905</v>
      </c>
      <c r="O89" s="191">
        <v>0</v>
      </c>
      <c r="P89" s="392" t="s">
        <v>920</v>
      </c>
      <c r="R89" s="191">
        <v>0</v>
      </c>
      <c r="S89" s="192" t="s">
        <v>920</v>
      </c>
      <c r="U89" s="88" t="s">
        <v>618</v>
      </c>
      <c r="V89" s="89" t="s">
        <v>805</v>
      </c>
    </row>
    <row r="90" spans="2:22" ht="15" customHeight="1" x14ac:dyDescent="0.4">
      <c r="L90" s="223">
        <v>21</v>
      </c>
      <c r="M90" s="85" t="s">
        <v>906</v>
      </c>
      <c r="O90" s="361">
        <v>1</v>
      </c>
      <c r="P90" s="393" t="s">
        <v>1017</v>
      </c>
      <c r="R90" s="459">
        <v>1</v>
      </c>
      <c r="S90" s="83" t="s">
        <v>2493</v>
      </c>
      <c r="U90" s="191">
        <v>0</v>
      </c>
      <c r="V90" s="192" t="s">
        <v>2566</v>
      </c>
    </row>
    <row r="91" spans="2:22" ht="15" customHeight="1" x14ac:dyDescent="0.4">
      <c r="L91" s="223">
        <v>22</v>
      </c>
      <c r="M91" s="85" t="s">
        <v>907</v>
      </c>
      <c r="O91" s="361">
        <v>2</v>
      </c>
      <c r="P91" s="393" t="s">
        <v>1018</v>
      </c>
      <c r="R91" s="459">
        <v>2</v>
      </c>
      <c r="S91" s="83" t="s">
        <v>2494</v>
      </c>
      <c r="U91" s="459">
        <v>1</v>
      </c>
      <c r="V91" s="83" t="s">
        <v>2567</v>
      </c>
    </row>
    <row r="92" spans="2:22" ht="15" customHeight="1" thickBot="1" x14ac:dyDescent="0.45">
      <c r="L92" s="223">
        <v>23</v>
      </c>
      <c r="M92" s="85" t="s">
        <v>908</v>
      </c>
      <c r="O92" s="362">
        <v>3</v>
      </c>
      <c r="P92" s="391" t="s">
        <v>1019</v>
      </c>
      <c r="R92" s="459">
        <v>3</v>
      </c>
      <c r="S92" s="83" t="s">
        <v>2495</v>
      </c>
      <c r="U92" s="459">
        <v>2</v>
      </c>
      <c r="V92" s="83" t="s">
        <v>2568</v>
      </c>
    </row>
    <row r="93" spans="2:22" ht="15" customHeight="1" thickBot="1" x14ac:dyDescent="0.45">
      <c r="L93" s="223">
        <v>24</v>
      </c>
      <c r="M93" s="85" t="s">
        <v>909</v>
      </c>
      <c r="R93" s="31">
        <v>4</v>
      </c>
      <c r="S93" s="169" t="s">
        <v>2496</v>
      </c>
      <c r="U93" s="459">
        <v>3</v>
      </c>
      <c r="V93" s="83" t="s">
        <v>2569</v>
      </c>
    </row>
    <row r="94" spans="2:22" ht="15" customHeight="1" thickBot="1" x14ac:dyDescent="0.45">
      <c r="L94" s="224">
        <v>25</v>
      </c>
      <c r="M94" s="86" t="s">
        <v>910</v>
      </c>
      <c r="U94" s="22">
        <v>4</v>
      </c>
      <c r="V94" s="84" t="s">
        <v>2570</v>
      </c>
    </row>
    <row r="95" spans="2:22" ht="15" customHeight="1" x14ac:dyDescent="0.4">
      <c r="U95" s="459">
        <v>5</v>
      </c>
      <c r="V95" s="84" t="str">
        <f>"5 / ExtExcContrl"</f>
        <v>5 / ExtExcContrl</v>
      </c>
    </row>
    <row r="96" spans="2:22" ht="15" customHeight="1" thickBot="1" x14ac:dyDescent="0.45">
      <c r="U96" s="515">
        <v>6</v>
      </c>
      <c r="V96" s="169" t="s">
        <v>2571</v>
      </c>
    </row>
    <row r="97" ht="15" customHeight="1" x14ac:dyDescent="0.4"/>
    <row r="98" ht="15" customHeight="1" x14ac:dyDescent="0.4"/>
    <row r="99" ht="15" customHeight="1" x14ac:dyDescent="0.4"/>
  </sheetData>
  <sheetProtection algorithmName="SHA-512" hashValue="4RuxlqTuyCYQLxCJ7Xx4elXx0Bih66qFi6cW9dfup0a4wkDdwhmsD43/lO9cZgmjH2/Qu6umY7sVEoMjESDtjw==" saltValue="D38xaGWxsOPPCfU4PMZETA==" spinCount="100000" sheet="1" objects="1" scenarios="1"/>
  <mergeCells count="34">
    <mergeCell ref="J57:J59"/>
    <mergeCell ref="J60:J64"/>
    <mergeCell ref="J65:J67"/>
    <mergeCell ref="J69:J72"/>
    <mergeCell ref="J73:J75"/>
    <mergeCell ref="J49:J51"/>
    <mergeCell ref="J52:J54"/>
    <mergeCell ref="J55:J56"/>
    <mergeCell ref="C57:C87"/>
    <mergeCell ref="C23:C56"/>
    <mergeCell ref="J23:J28"/>
    <mergeCell ref="J29:J31"/>
    <mergeCell ref="J32:J34"/>
    <mergeCell ref="J35:J37"/>
    <mergeCell ref="J38:J40"/>
    <mergeCell ref="J41:J42"/>
    <mergeCell ref="J43:J45"/>
    <mergeCell ref="J46:J48"/>
    <mergeCell ref="J76:J81"/>
    <mergeCell ref="J82:J84"/>
    <mergeCell ref="J85:J87"/>
    <mergeCell ref="B2:B3"/>
    <mergeCell ref="C2:C3"/>
    <mergeCell ref="H2:I2"/>
    <mergeCell ref="J2:J3"/>
    <mergeCell ref="C4:C22"/>
    <mergeCell ref="D2:D3"/>
    <mergeCell ref="E2:G2"/>
    <mergeCell ref="J4:J9"/>
    <mergeCell ref="J10:J12"/>
    <mergeCell ref="J13:J14"/>
    <mergeCell ref="J15:J17"/>
    <mergeCell ref="J18:J20"/>
    <mergeCell ref="J21:J22"/>
  </mergeCells>
  <phoneticPr fontId="6" type="noConversion"/>
  <pageMargins left="0.7" right="0.7" top="0.75" bottom="0.75" header="0.3" footer="0.3"/>
  <pageSetup paperSize="8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AD41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G31" sqref="AG31"/>
    </sheetView>
  </sheetViews>
  <sheetFormatPr defaultRowHeight="17.399999999999999" x14ac:dyDescent="0.4"/>
  <cols>
    <col min="1" max="1" width="2.296875" customWidth="1"/>
    <col min="2" max="2" width="3.8984375" bestFit="1" customWidth="1"/>
    <col min="3" max="3" width="10.3984375" customWidth="1"/>
    <col min="4" max="4" width="20.69921875" customWidth="1"/>
    <col min="5" max="5" width="1.8984375" customWidth="1"/>
    <col min="6" max="21" width="6.19921875" customWidth="1"/>
    <col min="22" max="22" width="12.19921875" customWidth="1"/>
    <col min="23" max="23" width="14.19921875" bestFit="1" customWidth="1"/>
    <col min="24" max="24" width="9.19921875" bestFit="1" customWidth="1"/>
    <col min="25" max="25" width="7.5" bestFit="1" customWidth="1"/>
    <col min="26" max="29" width="7.69921875" customWidth="1"/>
    <col min="30" max="30" width="16.09765625" bestFit="1" customWidth="1"/>
  </cols>
  <sheetData>
    <row r="1" spans="2:30" ht="21.6" thickBot="1" x14ac:dyDescent="0.45">
      <c r="C1" s="13" t="s">
        <v>2698</v>
      </c>
      <c r="D1" s="13"/>
      <c r="H1" s="849">
        <v>3</v>
      </c>
      <c r="I1" s="849">
        <v>4</v>
      </c>
      <c r="J1" s="849">
        <v>5</v>
      </c>
      <c r="K1" s="849">
        <v>6</v>
      </c>
      <c r="L1" s="849">
        <v>7</v>
      </c>
      <c r="M1" s="849">
        <v>8</v>
      </c>
      <c r="N1" s="849">
        <v>9</v>
      </c>
      <c r="O1" s="849">
        <v>10</v>
      </c>
      <c r="P1" s="849">
        <v>11</v>
      </c>
      <c r="Q1" s="849">
        <v>12</v>
      </c>
      <c r="R1" s="849">
        <v>13</v>
      </c>
      <c r="S1" s="849">
        <v>14</v>
      </c>
      <c r="T1" s="849">
        <v>15</v>
      </c>
      <c r="U1" s="849">
        <v>16</v>
      </c>
      <c r="V1" s="849">
        <v>17</v>
      </c>
      <c r="W1" s="849">
        <v>18</v>
      </c>
      <c r="X1" s="849"/>
      <c r="Y1" s="849"/>
      <c r="Z1" s="849">
        <v>19</v>
      </c>
      <c r="AA1" s="849">
        <v>20</v>
      </c>
      <c r="AB1" s="849">
        <v>21</v>
      </c>
      <c r="AC1" s="849">
        <v>22</v>
      </c>
      <c r="AD1" s="849">
        <v>23</v>
      </c>
    </row>
    <row r="2" spans="2:30" ht="19.8" customHeight="1" x14ac:dyDescent="0.4">
      <c r="B2" s="1214" t="s">
        <v>618</v>
      </c>
      <c r="C2" s="1217" t="s">
        <v>621</v>
      </c>
      <c r="D2" s="1220" t="s">
        <v>839</v>
      </c>
      <c r="F2" s="1098" t="s">
        <v>2649</v>
      </c>
      <c r="G2" s="1099"/>
      <c r="H2" s="1099"/>
      <c r="I2" s="1099"/>
      <c r="J2" s="1099"/>
      <c r="K2" s="1099"/>
      <c r="L2" s="1099"/>
      <c r="M2" s="1099"/>
      <c r="N2" s="1099"/>
      <c r="O2" s="1099"/>
      <c r="P2" s="1099"/>
      <c r="Q2" s="1099"/>
      <c r="R2" s="1099"/>
      <c r="S2" s="1099"/>
      <c r="T2" s="1099"/>
      <c r="U2" s="1099"/>
      <c r="V2" s="1099"/>
      <c r="W2" s="1099"/>
      <c r="X2" s="1099"/>
      <c r="Y2" s="1099"/>
      <c r="Z2" s="1099"/>
      <c r="AA2" s="1099"/>
      <c r="AB2" s="1099"/>
      <c r="AC2" s="1100"/>
      <c r="AD2" s="1084" t="s">
        <v>1145</v>
      </c>
    </row>
    <row r="3" spans="2:30" ht="19.2" x14ac:dyDescent="0.4">
      <c r="B3" s="1215"/>
      <c r="C3" s="1218"/>
      <c r="D3" s="1221"/>
      <c r="F3" s="1293" t="s">
        <v>1097</v>
      </c>
      <c r="G3" s="1192"/>
      <c r="H3" s="1192"/>
      <c r="I3" s="1192"/>
      <c r="J3" s="1192"/>
      <c r="K3" s="1192"/>
      <c r="L3" s="1192"/>
      <c r="M3" s="1192"/>
      <c r="N3" s="1192" t="s">
        <v>1098</v>
      </c>
      <c r="O3" s="1192"/>
      <c r="P3" s="1192"/>
      <c r="Q3" s="1192"/>
      <c r="R3" s="1192"/>
      <c r="S3" s="1192"/>
      <c r="T3" s="1192"/>
      <c r="U3" s="1165"/>
      <c r="V3" s="1290" t="s">
        <v>2643</v>
      </c>
      <c r="W3" s="1290" t="s">
        <v>1099</v>
      </c>
      <c r="X3" s="1087" t="s">
        <v>2703</v>
      </c>
      <c r="Y3" s="1087" t="s">
        <v>2704</v>
      </c>
      <c r="Z3" s="1087" t="s">
        <v>2644</v>
      </c>
      <c r="AA3" s="1087" t="s">
        <v>2646</v>
      </c>
      <c r="AB3" s="1087" t="s">
        <v>2647</v>
      </c>
      <c r="AC3" s="1095" t="s">
        <v>2648</v>
      </c>
      <c r="AD3" s="1085"/>
    </row>
    <row r="4" spans="2:30" ht="17.399999999999999" customHeight="1" x14ac:dyDescent="0.4">
      <c r="B4" s="1215"/>
      <c r="C4" s="1218"/>
      <c r="D4" s="1222"/>
      <c r="F4" s="1292" t="s">
        <v>1081</v>
      </c>
      <c r="G4" s="1291" t="s">
        <v>1082</v>
      </c>
      <c r="H4" s="1291" t="s">
        <v>1083</v>
      </c>
      <c r="I4" s="1291" t="s">
        <v>1084</v>
      </c>
      <c r="J4" s="1291" t="s">
        <v>1085</v>
      </c>
      <c r="K4" s="1291" t="s">
        <v>1086</v>
      </c>
      <c r="L4" s="1291" t="s">
        <v>1087</v>
      </c>
      <c r="M4" s="1291" t="s">
        <v>1088</v>
      </c>
      <c r="N4" s="1291" t="s">
        <v>1089</v>
      </c>
      <c r="O4" s="1291" t="s">
        <v>1090</v>
      </c>
      <c r="P4" s="1291" t="s">
        <v>1091</v>
      </c>
      <c r="Q4" s="1291" t="s">
        <v>1092</v>
      </c>
      <c r="R4" s="1291" t="s">
        <v>1093</v>
      </c>
      <c r="S4" s="1291" t="s">
        <v>1094</v>
      </c>
      <c r="T4" s="1291" t="s">
        <v>1095</v>
      </c>
      <c r="U4" s="1294" t="s">
        <v>1096</v>
      </c>
      <c r="V4" s="1291"/>
      <c r="W4" s="1291"/>
      <c r="X4" s="1093"/>
      <c r="Y4" s="1093"/>
      <c r="Z4" s="1296"/>
      <c r="AA4" s="1296"/>
      <c r="AB4" s="1296"/>
      <c r="AC4" s="1297"/>
      <c r="AD4" s="1085"/>
    </row>
    <row r="5" spans="2:30" ht="18" customHeight="1" thickBot="1" x14ac:dyDescent="0.45">
      <c r="B5" s="1216"/>
      <c r="C5" s="1219"/>
      <c r="D5" s="1222"/>
      <c r="F5" s="1049"/>
      <c r="G5" s="1051"/>
      <c r="H5" s="1051"/>
      <c r="I5" s="1051"/>
      <c r="J5" s="1051"/>
      <c r="K5" s="1051"/>
      <c r="L5" s="1051"/>
      <c r="M5" s="1051"/>
      <c r="N5" s="1051"/>
      <c r="O5" s="1051"/>
      <c r="P5" s="1051"/>
      <c r="Q5" s="1051"/>
      <c r="R5" s="1051"/>
      <c r="S5" s="1051"/>
      <c r="T5" s="1051"/>
      <c r="U5" s="1295"/>
      <c r="V5" s="1051"/>
      <c r="W5" s="1051"/>
      <c r="X5" s="969" t="s">
        <v>2705</v>
      </c>
      <c r="Y5" s="970" t="s">
        <v>2706</v>
      </c>
      <c r="Z5" s="925" t="s">
        <v>2645</v>
      </c>
      <c r="AA5" s="925" t="s">
        <v>2645</v>
      </c>
      <c r="AB5" s="925" t="s">
        <v>2645</v>
      </c>
      <c r="AC5" s="924" t="s">
        <v>2645</v>
      </c>
      <c r="AD5" s="1086"/>
    </row>
    <row r="6" spans="2:30" ht="18" thickBot="1" x14ac:dyDescent="0.45">
      <c r="B6" s="215"/>
      <c r="C6" s="589" t="str">
        <f>'1_시스템정보'!C6</f>
        <v>INV001</v>
      </c>
      <c r="D6" s="216" t="str">
        <f>'1_시스템정보'!D6</f>
        <v>INVERTER #1</v>
      </c>
      <c r="F6" s="935">
        <v>1174</v>
      </c>
      <c r="G6" s="93">
        <v>43</v>
      </c>
      <c r="H6" s="93">
        <v>45</v>
      </c>
      <c r="I6" s="93">
        <v>4</v>
      </c>
      <c r="J6" s="93">
        <v>1170</v>
      </c>
      <c r="K6" s="93">
        <v>1169</v>
      </c>
      <c r="L6" s="93">
        <v>1172</v>
      </c>
      <c r="M6" s="93">
        <v>1173</v>
      </c>
      <c r="N6" s="93">
        <v>1140</v>
      </c>
      <c r="O6" s="93">
        <v>646</v>
      </c>
      <c r="P6" s="93">
        <v>645</v>
      </c>
      <c r="Q6" s="93">
        <v>0</v>
      </c>
      <c r="R6" s="93">
        <v>620</v>
      </c>
      <c r="S6" s="93">
        <v>0</v>
      </c>
      <c r="T6" s="93">
        <v>1161</v>
      </c>
      <c r="U6" s="93">
        <v>0</v>
      </c>
      <c r="V6" s="508" t="s">
        <v>2701</v>
      </c>
      <c r="W6" s="508" t="s">
        <v>1989</v>
      </c>
      <c r="X6" s="971" t="str">
        <f>IF( AND('1_시스템정보'!$AC6="Y", '1_시스템정보'!$AD6="PLC"), "Y", "-")</f>
        <v>-</v>
      </c>
      <c r="Y6" s="971" t="str">
        <f>IF( AND('1_시스템정보'!$AL6="Y", '1_시스템정보'!$AM6="PLC"), "Y", "-")</f>
        <v>-</v>
      </c>
      <c r="Z6" s="934">
        <v>64.069999999999993</v>
      </c>
      <c r="AA6" s="934" t="s">
        <v>2702</v>
      </c>
      <c r="AB6" s="934">
        <v>64</v>
      </c>
      <c r="AC6" s="395" t="s">
        <v>2702</v>
      </c>
      <c r="AD6" s="487" t="s">
        <v>2684</v>
      </c>
    </row>
    <row r="7" spans="2:30" x14ac:dyDescent="0.4">
      <c r="B7" s="217">
        <v>1</v>
      </c>
      <c r="C7" s="590" t="str">
        <f>'1_시스템정보'!C7</f>
        <v>INU1</v>
      </c>
      <c r="D7" s="218" t="str">
        <f>'1_시스템정보'!D7</f>
        <v>SIM_INU1</v>
      </c>
      <c r="F7" s="936">
        <v>1174</v>
      </c>
      <c r="G7" s="507">
        <v>43</v>
      </c>
      <c r="H7" s="507">
        <v>45</v>
      </c>
      <c r="I7" s="507">
        <v>4</v>
      </c>
      <c r="J7" s="507">
        <v>1170</v>
      </c>
      <c r="K7" s="507">
        <v>1169</v>
      </c>
      <c r="L7" s="507">
        <v>1172</v>
      </c>
      <c r="M7" s="507">
        <v>1173</v>
      </c>
      <c r="N7" s="507">
        <v>1140</v>
      </c>
      <c r="O7" s="507">
        <v>0</v>
      </c>
      <c r="P7" s="507">
        <v>0</v>
      </c>
      <c r="Q7" s="507">
        <v>0</v>
      </c>
      <c r="R7" s="507">
        <v>620</v>
      </c>
      <c r="S7" s="507">
        <v>0</v>
      </c>
      <c r="T7" s="507">
        <v>1161</v>
      </c>
      <c r="U7" s="507">
        <v>0</v>
      </c>
      <c r="V7" s="338" t="s">
        <v>2701</v>
      </c>
      <c r="W7" s="338" t="s">
        <v>1989</v>
      </c>
      <c r="X7" s="972" t="str">
        <f>IF( AND('1_시스템정보'!$AC7="Y", '1_시스템정보'!$AD7="PLC"), "Y", "-")</f>
        <v>-</v>
      </c>
      <c r="Y7" s="972" t="str">
        <f>IF( AND('1_시스템정보'!$AL7="Y", '1_시스템정보'!$AM7="PLC"), "Y", "-")</f>
        <v>-</v>
      </c>
      <c r="Z7" s="991">
        <v>64.069999999999993</v>
      </c>
      <c r="AA7" s="991">
        <f>IF(ISNA(VLOOKUP('1_시스템정보'!$AK7, PosDrive정보!$AB$6:$AC$23, 2, FALSE))=TRUE, 0, VLOOKUP('1_시스템정보'!$AK7, PosDrive정보!$AB$6:$AC$23, 2, FALSE))</f>
        <v>0</v>
      </c>
      <c r="AB7" s="991">
        <v>64</v>
      </c>
      <c r="AC7" s="994">
        <f>IF(ISNA(VLOOKUP('1_시스템정보'!$AO7, PosDrive정보!$AB$6:$AC$23, 2, FALSE))=TRUE, 0, VLOOKUP('1_시스템정보'!$AO7, PosDrive정보!$AB$6:$AC$23, 2, FALSE))</f>
        <v>0</v>
      </c>
      <c r="AD7" s="488" t="s">
        <v>1146</v>
      </c>
    </row>
    <row r="8" spans="2:30" x14ac:dyDescent="0.4">
      <c r="B8" s="219">
        <v>2</v>
      </c>
      <c r="C8" s="591">
        <f>'1_시스템정보'!C8</f>
        <v>0</v>
      </c>
      <c r="D8" s="220">
        <f>'1_시스템정보'!D8</f>
        <v>0</v>
      </c>
      <c r="F8" s="937">
        <v>1174</v>
      </c>
      <c r="G8" s="167">
        <v>43</v>
      </c>
      <c r="H8" s="167">
        <v>45</v>
      </c>
      <c r="I8" s="167">
        <v>4</v>
      </c>
      <c r="J8" s="167">
        <v>1170</v>
      </c>
      <c r="K8" s="167">
        <v>1169</v>
      </c>
      <c r="L8" s="167">
        <v>1172</v>
      </c>
      <c r="M8" s="167">
        <v>1173</v>
      </c>
      <c r="N8" s="167">
        <v>1140</v>
      </c>
      <c r="O8" s="167">
        <v>0</v>
      </c>
      <c r="P8" s="167">
        <v>0</v>
      </c>
      <c r="Q8" s="167">
        <v>0</v>
      </c>
      <c r="R8" s="167">
        <v>620</v>
      </c>
      <c r="S8" s="167">
        <v>0</v>
      </c>
      <c r="T8" s="167">
        <v>1161</v>
      </c>
      <c r="U8" s="167">
        <v>0</v>
      </c>
      <c r="V8" s="509" t="s">
        <v>2701</v>
      </c>
      <c r="W8" s="509" t="s">
        <v>1989</v>
      </c>
      <c r="X8" s="973" t="str">
        <f>IF( AND('1_시스템정보'!$AC8="Y", '1_시스템정보'!$AD8="PLC"), "Y", "-")</f>
        <v>-</v>
      </c>
      <c r="Y8" s="973" t="str">
        <f>IF( AND('1_시스템정보'!$AL8="Y", '1_시스템정보'!$AM8="PLC"), "Y", "-")</f>
        <v>-</v>
      </c>
      <c r="Z8" s="992">
        <v>64.069999999999993</v>
      </c>
      <c r="AA8" s="992">
        <f>IF(ISNA(VLOOKUP('1_시스템정보'!$AK8, PosDrive정보!$AB$6:$AC$23, 2, FALSE))=TRUE, 0, VLOOKUP('1_시스템정보'!$AK8, PosDrive정보!$AB$6:$AC$23, 2, FALSE))</f>
        <v>0</v>
      </c>
      <c r="AB8" s="992">
        <v>64</v>
      </c>
      <c r="AC8" s="995">
        <f>IF(ISNA(VLOOKUP('1_시스템정보'!$AO8, PosDrive정보!$AB$6:$AC$23, 2, FALSE))=TRUE, 0, VLOOKUP('1_시스템정보'!$AO8, PosDrive정보!$AB$6:$AC$23, 2, FALSE))</f>
        <v>0</v>
      </c>
      <c r="AD8" s="489" t="s">
        <v>1146</v>
      </c>
    </row>
    <row r="9" spans="2:30" x14ac:dyDescent="0.4">
      <c r="B9" s="219">
        <v>3</v>
      </c>
      <c r="C9" s="591">
        <f>'1_시스템정보'!C9</f>
        <v>0</v>
      </c>
      <c r="D9" s="220">
        <f>'1_시스템정보'!D9</f>
        <v>0</v>
      </c>
      <c r="F9" s="938">
        <v>1174</v>
      </c>
      <c r="G9" s="141">
        <v>43</v>
      </c>
      <c r="H9" s="141">
        <v>45</v>
      </c>
      <c r="I9" s="141">
        <v>4</v>
      </c>
      <c r="J9" s="141">
        <v>1170</v>
      </c>
      <c r="K9" s="141">
        <v>1169</v>
      </c>
      <c r="L9" s="141">
        <v>1172</v>
      </c>
      <c r="M9" s="141">
        <v>1173</v>
      </c>
      <c r="N9" s="141">
        <v>0</v>
      </c>
      <c r="O9" s="141">
        <v>0</v>
      </c>
      <c r="P9" s="141">
        <v>0</v>
      </c>
      <c r="Q9" s="141">
        <v>0</v>
      </c>
      <c r="R9" s="141">
        <v>0</v>
      </c>
      <c r="S9" s="141">
        <v>0</v>
      </c>
      <c r="T9" s="141">
        <v>0</v>
      </c>
      <c r="U9" s="141">
        <v>0</v>
      </c>
      <c r="V9" s="256" t="s">
        <v>1986</v>
      </c>
      <c r="W9" s="256" t="s">
        <v>1989</v>
      </c>
      <c r="X9" s="973" t="str">
        <f>IF( AND('1_시스템정보'!$AC9="Y", '1_시스템정보'!$AD9="PLC"), "Y", "-")</f>
        <v>-</v>
      </c>
      <c r="Y9" s="973" t="str">
        <f>IF( AND('1_시스템정보'!$AL9="Y", '1_시스템정보'!$AM9="PLC"), "Y", "-")</f>
        <v>-</v>
      </c>
      <c r="Z9" s="992">
        <v>64.069999999999993</v>
      </c>
      <c r="AA9" s="992">
        <f>IF(ISNA(VLOOKUP('1_시스템정보'!$AK9, PosDrive정보!$AB$6:$AC$23, 2, FALSE))=TRUE, 0, VLOOKUP('1_시스템정보'!$AK9, PosDrive정보!$AB$6:$AC$23, 2, FALSE))</f>
        <v>0</v>
      </c>
      <c r="AB9" s="992">
        <v>64</v>
      </c>
      <c r="AC9" s="995">
        <f>IF(ISNA(VLOOKUP('1_시스템정보'!$AO9, PosDrive정보!$AB$6:$AC$23, 2, FALSE))=TRUE, 0, VLOOKUP('1_시스템정보'!$AO9, PosDrive정보!$AB$6:$AC$23, 2, FALSE))</f>
        <v>0</v>
      </c>
      <c r="AD9" s="490" t="s">
        <v>1146</v>
      </c>
    </row>
    <row r="10" spans="2:30" x14ac:dyDescent="0.4">
      <c r="B10" s="219">
        <v>4</v>
      </c>
      <c r="C10" s="591">
        <f>'1_시스템정보'!C10</f>
        <v>0</v>
      </c>
      <c r="D10" s="220">
        <f>'1_시스템정보'!D10</f>
        <v>0</v>
      </c>
      <c r="F10" s="937">
        <v>1174</v>
      </c>
      <c r="G10" s="167">
        <v>43</v>
      </c>
      <c r="H10" s="167">
        <v>45</v>
      </c>
      <c r="I10" s="167">
        <v>4</v>
      </c>
      <c r="J10" s="167">
        <v>1170</v>
      </c>
      <c r="K10" s="167">
        <v>1169</v>
      </c>
      <c r="L10" s="167">
        <v>1172</v>
      </c>
      <c r="M10" s="167">
        <v>1173</v>
      </c>
      <c r="N10" s="167">
        <v>0</v>
      </c>
      <c r="O10" s="167">
        <v>0</v>
      </c>
      <c r="P10" s="167">
        <v>0</v>
      </c>
      <c r="Q10" s="167">
        <v>0</v>
      </c>
      <c r="R10" s="167">
        <v>0</v>
      </c>
      <c r="S10" s="167">
        <v>0</v>
      </c>
      <c r="T10" s="167">
        <v>0</v>
      </c>
      <c r="U10" s="167">
        <v>0</v>
      </c>
      <c r="V10" s="509" t="s">
        <v>1986</v>
      </c>
      <c r="W10" s="509" t="s">
        <v>1989</v>
      </c>
      <c r="X10" s="973" t="str">
        <f>IF( AND('1_시스템정보'!$AC10="Y", '1_시스템정보'!$AD10="PLC"), "Y", "-")</f>
        <v>-</v>
      </c>
      <c r="Y10" s="973" t="str">
        <f>IF( AND('1_시스템정보'!$AL10="Y", '1_시스템정보'!$AM10="PLC"), "Y", "-")</f>
        <v>-</v>
      </c>
      <c r="Z10" s="992">
        <v>64.069999999999993</v>
      </c>
      <c r="AA10" s="992">
        <f>IF(ISNA(VLOOKUP('1_시스템정보'!$AK10, PosDrive정보!$AB$6:$AC$23, 2, FALSE))=TRUE, 0, VLOOKUP('1_시스템정보'!$AK10, PosDrive정보!$AB$6:$AC$23, 2, FALSE))</f>
        <v>0</v>
      </c>
      <c r="AB10" s="992">
        <v>64</v>
      </c>
      <c r="AC10" s="995">
        <f>IF(ISNA(VLOOKUP('1_시스템정보'!$AO10, PosDrive정보!$AB$6:$AC$23, 2, FALSE))=TRUE, 0, VLOOKUP('1_시스템정보'!$AO10, PosDrive정보!$AB$6:$AC$23, 2, FALSE))</f>
        <v>0</v>
      </c>
      <c r="AD10" s="489" t="s">
        <v>1146</v>
      </c>
    </row>
    <row r="11" spans="2:30" x14ac:dyDescent="0.4">
      <c r="B11" s="219">
        <v>5</v>
      </c>
      <c r="C11" s="591">
        <f>'1_시스템정보'!C11</f>
        <v>0</v>
      </c>
      <c r="D11" s="220">
        <f>'1_시스템정보'!D11</f>
        <v>0</v>
      </c>
      <c r="F11" s="938">
        <v>1174</v>
      </c>
      <c r="G11" s="141">
        <v>43</v>
      </c>
      <c r="H11" s="141">
        <v>45</v>
      </c>
      <c r="I11" s="141">
        <v>4</v>
      </c>
      <c r="J11" s="141">
        <v>1170</v>
      </c>
      <c r="K11" s="141">
        <v>1169</v>
      </c>
      <c r="L11" s="141">
        <v>1172</v>
      </c>
      <c r="M11" s="141">
        <v>1173</v>
      </c>
      <c r="N11" s="141">
        <v>0</v>
      </c>
      <c r="O11" s="141">
        <v>0</v>
      </c>
      <c r="P11" s="141">
        <v>0</v>
      </c>
      <c r="Q11" s="141">
        <v>0</v>
      </c>
      <c r="R11" s="141">
        <v>0</v>
      </c>
      <c r="S11" s="141">
        <v>0</v>
      </c>
      <c r="T11" s="141">
        <v>0</v>
      </c>
      <c r="U11" s="141">
        <v>0</v>
      </c>
      <c r="V11" s="256" t="s">
        <v>1986</v>
      </c>
      <c r="W11" s="256" t="s">
        <v>1989</v>
      </c>
      <c r="X11" s="973" t="str">
        <f>IF( AND('1_시스템정보'!$AC11="Y", '1_시스템정보'!$AD11="PLC"), "Y", "-")</f>
        <v>-</v>
      </c>
      <c r="Y11" s="973" t="str">
        <f>IF( AND('1_시스템정보'!$AL11="Y", '1_시스템정보'!$AM11="PLC"), "Y", "-")</f>
        <v>-</v>
      </c>
      <c r="Z11" s="992">
        <v>64.069999999999993</v>
      </c>
      <c r="AA11" s="992">
        <f>IF(ISNA(VLOOKUP('1_시스템정보'!$AK11, PosDrive정보!$AB$6:$AC$23, 2, FALSE))=TRUE, 0, VLOOKUP('1_시스템정보'!$AK11, PosDrive정보!$AB$6:$AC$23, 2, FALSE))</f>
        <v>0</v>
      </c>
      <c r="AB11" s="992">
        <v>64</v>
      </c>
      <c r="AC11" s="995">
        <f>IF(ISNA(VLOOKUP('1_시스템정보'!$AO11, PosDrive정보!$AB$6:$AC$23, 2, FALSE))=TRUE, 0, VLOOKUP('1_시스템정보'!$AO11, PosDrive정보!$AB$6:$AC$23, 2, FALSE))</f>
        <v>0</v>
      </c>
      <c r="AD11" s="490" t="s">
        <v>1146</v>
      </c>
    </row>
    <row r="12" spans="2:30" x14ac:dyDescent="0.4">
      <c r="B12" s="219">
        <v>6</v>
      </c>
      <c r="C12" s="591">
        <f>'1_시스템정보'!C12</f>
        <v>0</v>
      </c>
      <c r="D12" s="220">
        <f>'1_시스템정보'!D12</f>
        <v>0</v>
      </c>
      <c r="F12" s="937">
        <v>1174</v>
      </c>
      <c r="G12" s="167">
        <v>43</v>
      </c>
      <c r="H12" s="167">
        <v>45</v>
      </c>
      <c r="I12" s="167">
        <v>4</v>
      </c>
      <c r="J12" s="167">
        <v>1170</v>
      </c>
      <c r="K12" s="167">
        <v>1169</v>
      </c>
      <c r="L12" s="167">
        <v>1172</v>
      </c>
      <c r="M12" s="167">
        <v>1173</v>
      </c>
      <c r="N12" s="167">
        <v>0</v>
      </c>
      <c r="O12" s="167">
        <v>0</v>
      </c>
      <c r="P12" s="167">
        <v>0</v>
      </c>
      <c r="Q12" s="167">
        <v>0</v>
      </c>
      <c r="R12" s="167">
        <v>0</v>
      </c>
      <c r="S12" s="167">
        <v>0</v>
      </c>
      <c r="T12" s="167">
        <v>0</v>
      </c>
      <c r="U12" s="167">
        <v>0</v>
      </c>
      <c r="V12" s="509" t="s">
        <v>1986</v>
      </c>
      <c r="W12" s="509" t="s">
        <v>1989</v>
      </c>
      <c r="X12" s="973" t="str">
        <f>IF( AND('1_시스템정보'!$AC12="Y", '1_시스템정보'!$AD12="PLC"), "Y", "-")</f>
        <v>-</v>
      </c>
      <c r="Y12" s="973" t="str">
        <f>IF( AND('1_시스템정보'!$AL12="Y", '1_시스템정보'!$AM12="PLC"), "Y", "-")</f>
        <v>-</v>
      </c>
      <c r="Z12" s="992">
        <v>64.069999999999993</v>
      </c>
      <c r="AA12" s="992">
        <f>IF(ISNA(VLOOKUP('1_시스템정보'!$AK12, PosDrive정보!$AB$6:$AC$23, 2, FALSE))=TRUE, 0, VLOOKUP('1_시스템정보'!$AK12, PosDrive정보!$AB$6:$AC$23, 2, FALSE))</f>
        <v>0</v>
      </c>
      <c r="AB12" s="992">
        <v>64</v>
      </c>
      <c r="AC12" s="995">
        <f>IF(ISNA(VLOOKUP('1_시스템정보'!$AO12, PosDrive정보!$AB$6:$AC$23, 2, FALSE))=TRUE, 0, VLOOKUP('1_시스템정보'!$AO12, PosDrive정보!$AB$6:$AC$23, 2, FALSE))</f>
        <v>0</v>
      </c>
      <c r="AD12" s="489" t="s">
        <v>1146</v>
      </c>
    </row>
    <row r="13" spans="2:30" x14ac:dyDescent="0.4">
      <c r="B13" s="219">
        <v>7</v>
      </c>
      <c r="C13" s="591">
        <f>'1_시스템정보'!C13</f>
        <v>0</v>
      </c>
      <c r="D13" s="220">
        <f>'1_시스템정보'!D13</f>
        <v>0</v>
      </c>
      <c r="F13" s="938">
        <v>1174</v>
      </c>
      <c r="G13" s="141">
        <v>43</v>
      </c>
      <c r="H13" s="141">
        <v>45</v>
      </c>
      <c r="I13" s="141">
        <v>4</v>
      </c>
      <c r="J13" s="141">
        <v>1170</v>
      </c>
      <c r="K13" s="141">
        <v>1169</v>
      </c>
      <c r="L13" s="141">
        <v>1172</v>
      </c>
      <c r="M13" s="141">
        <v>1173</v>
      </c>
      <c r="N13" s="141">
        <v>0</v>
      </c>
      <c r="O13" s="141">
        <v>0</v>
      </c>
      <c r="P13" s="141">
        <v>0</v>
      </c>
      <c r="Q13" s="141">
        <v>0</v>
      </c>
      <c r="R13" s="141">
        <v>0</v>
      </c>
      <c r="S13" s="141">
        <v>0</v>
      </c>
      <c r="T13" s="141">
        <v>0</v>
      </c>
      <c r="U13" s="141">
        <v>0</v>
      </c>
      <c r="V13" s="256" t="s">
        <v>1986</v>
      </c>
      <c r="W13" s="256" t="s">
        <v>1989</v>
      </c>
      <c r="X13" s="973" t="str">
        <f>IF( AND('1_시스템정보'!$AC13="Y", '1_시스템정보'!$AD13="PLC"), "Y", "-")</f>
        <v>-</v>
      </c>
      <c r="Y13" s="973" t="str">
        <f>IF( AND('1_시스템정보'!$AL13="Y", '1_시스템정보'!$AM13="PLC"), "Y", "-")</f>
        <v>-</v>
      </c>
      <c r="Z13" s="992">
        <v>64.069999999999993</v>
      </c>
      <c r="AA13" s="992">
        <f>IF(ISNA(VLOOKUP('1_시스템정보'!$AK13, PosDrive정보!$AB$6:$AC$23, 2, FALSE))=TRUE, 0, VLOOKUP('1_시스템정보'!$AK13, PosDrive정보!$AB$6:$AC$23, 2, FALSE))</f>
        <v>0</v>
      </c>
      <c r="AB13" s="992">
        <v>64</v>
      </c>
      <c r="AC13" s="995">
        <f>IF(ISNA(VLOOKUP('1_시스템정보'!$AO13, PosDrive정보!$AB$6:$AC$23, 2, FALSE))=TRUE, 0, VLOOKUP('1_시스템정보'!$AO13, PosDrive정보!$AB$6:$AC$23, 2, FALSE))</f>
        <v>0</v>
      </c>
      <c r="AD13" s="490" t="s">
        <v>1146</v>
      </c>
    </row>
    <row r="14" spans="2:30" x14ac:dyDescent="0.4">
      <c r="B14" s="219">
        <v>8</v>
      </c>
      <c r="C14" s="591">
        <f>'1_시스템정보'!C14</f>
        <v>0</v>
      </c>
      <c r="D14" s="220">
        <f>'1_시스템정보'!D14</f>
        <v>0</v>
      </c>
      <c r="F14" s="937">
        <v>1174</v>
      </c>
      <c r="G14" s="167">
        <v>43</v>
      </c>
      <c r="H14" s="167">
        <v>45</v>
      </c>
      <c r="I14" s="167">
        <v>4</v>
      </c>
      <c r="J14" s="167">
        <v>1170</v>
      </c>
      <c r="K14" s="167">
        <v>1169</v>
      </c>
      <c r="L14" s="167">
        <v>1172</v>
      </c>
      <c r="M14" s="167">
        <v>1173</v>
      </c>
      <c r="N14" s="167">
        <v>0</v>
      </c>
      <c r="O14" s="167">
        <v>0</v>
      </c>
      <c r="P14" s="167">
        <v>0</v>
      </c>
      <c r="Q14" s="167">
        <v>0</v>
      </c>
      <c r="R14" s="167">
        <v>0</v>
      </c>
      <c r="S14" s="167">
        <v>0</v>
      </c>
      <c r="T14" s="167">
        <v>0</v>
      </c>
      <c r="U14" s="167">
        <v>0</v>
      </c>
      <c r="V14" s="509" t="s">
        <v>1986</v>
      </c>
      <c r="W14" s="509" t="s">
        <v>1989</v>
      </c>
      <c r="X14" s="973" t="str">
        <f>IF( AND('1_시스템정보'!$AC14="Y", '1_시스템정보'!$AD14="PLC"), "Y", "-")</f>
        <v>-</v>
      </c>
      <c r="Y14" s="973" t="str">
        <f>IF( AND('1_시스템정보'!$AL14="Y", '1_시스템정보'!$AM14="PLC"), "Y", "-")</f>
        <v>-</v>
      </c>
      <c r="Z14" s="992">
        <v>64.069999999999993</v>
      </c>
      <c r="AA14" s="992">
        <f>IF(ISNA(VLOOKUP('1_시스템정보'!$AK14, PosDrive정보!$AB$6:$AC$23, 2, FALSE))=TRUE, 0, VLOOKUP('1_시스템정보'!$AK14, PosDrive정보!$AB$6:$AC$23, 2, FALSE))</f>
        <v>0</v>
      </c>
      <c r="AB14" s="992">
        <v>64</v>
      </c>
      <c r="AC14" s="995">
        <f>IF(ISNA(VLOOKUP('1_시스템정보'!$AO14, PosDrive정보!$AB$6:$AC$23, 2, FALSE))=TRUE, 0, VLOOKUP('1_시스템정보'!$AO14, PosDrive정보!$AB$6:$AC$23, 2, FALSE))</f>
        <v>0</v>
      </c>
      <c r="AD14" s="489" t="s">
        <v>1146</v>
      </c>
    </row>
    <row r="15" spans="2:30" x14ac:dyDescent="0.4">
      <c r="B15" s="219">
        <v>9</v>
      </c>
      <c r="C15" s="591">
        <f>'1_시스템정보'!C15</f>
        <v>0</v>
      </c>
      <c r="D15" s="220">
        <f>'1_시스템정보'!D15</f>
        <v>0</v>
      </c>
      <c r="F15" s="938">
        <v>1174</v>
      </c>
      <c r="G15" s="141">
        <v>43</v>
      </c>
      <c r="H15" s="141">
        <v>45</v>
      </c>
      <c r="I15" s="141">
        <v>4</v>
      </c>
      <c r="J15" s="141">
        <v>1170</v>
      </c>
      <c r="K15" s="141">
        <v>1169</v>
      </c>
      <c r="L15" s="141">
        <v>1172</v>
      </c>
      <c r="M15" s="141">
        <v>1173</v>
      </c>
      <c r="N15" s="141">
        <v>0</v>
      </c>
      <c r="O15" s="141">
        <v>0</v>
      </c>
      <c r="P15" s="141">
        <v>0</v>
      </c>
      <c r="Q15" s="141">
        <v>0</v>
      </c>
      <c r="R15" s="141">
        <v>0</v>
      </c>
      <c r="S15" s="141">
        <v>0</v>
      </c>
      <c r="T15" s="141">
        <v>0</v>
      </c>
      <c r="U15" s="141">
        <v>0</v>
      </c>
      <c r="V15" s="256" t="s">
        <v>1986</v>
      </c>
      <c r="W15" s="256" t="s">
        <v>1989</v>
      </c>
      <c r="X15" s="973" t="str">
        <f>IF( AND('1_시스템정보'!$AC15="Y", '1_시스템정보'!$AD15="PLC"), "Y", "-")</f>
        <v>-</v>
      </c>
      <c r="Y15" s="973" t="str">
        <f>IF( AND('1_시스템정보'!$AL15="Y", '1_시스템정보'!$AM15="PLC"), "Y", "-")</f>
        <v>-</v>
      </c>
      <c r="Z15" s="992">
        <v>64.069999999999993</v>
      </c>
      <c r="AA15" s="992">
        <f>IF(ISNA(VLOOKUP('1_시스템정보'!$AK15, PosDrive정보!$AB$6:$AC$23, 2, FALSE))=TRUE, 0, VLOOKUP('1_시스템정보'!$AK15, PosDrive정보!$AB$6:$AC$23, 2, FALSE))</f>
        <v>0</v>
      </c>
      <c r="AB15" s="992">
        <v>64</v>
      </c>
      <c r="AC15" s="995">
        <f>IF(ISNA(VLOOKUP('1_시스템정보'!$AO15, PosDrive정보!$AB$6:$AC$23, 2, FALSE))=TRUE, 0, VLOOKUP('1_시스템정보'!$AO15, PosDrive정보!$AB$6:$AC$23, 2, FALSE))</f>
        <v>0</v>
      </c>
      <c r="AD15" s="490" t="s">
        <v>1146</v>
      </c>
    </row>
    <row r="16" spans="2:30" x14ac:dyDescent="0.4">
      <c r="B16" s="219">
        <v>10</v>
      </c>
      <c r="C16" s="591">
        <f>'1_시스템정보'!C16</f>
        <v>0</v>
      </c>
      <c r="D16" s="220">
        <f>'1_시스템정보'!D16</f>
        <v>0</v>
      </c>
      <c r="F16" s="937">
        <v>1174</v>
      </c>
      <c r="G16" s="167">
        <v>43</v>
      </c>
      <c r="H16" s="167">
        <v>45</v>
      </c>
      <c r="I16" s="167">
        <v>4</v>
      </c>
      <c r="J16" s="167">
        <v>1170</v>
      </c>
      <c r="K16" s="167">
        <v>1169</v>
      </c>
      <c r="L16" s="167">
        <v>1172</v>
      </c>
      <c r="M16" s="167">
        <v>1173</v>
      </c>
      <c r="N16" s="167">
        <v>0</v>
      </c>
      <c r="O16" s="167">
        <v>0</v>
      </c>
      <c r="P16" s="167">
        <v>0</v>
      </c>
      <c r="Q16" s="167">
        <v>0</v>
      </c>
      <c r="R16" s="167">
        <v>0</v>
      </c>
      <c r="S16" s="167">
        <v>0</v>
      </c>
      <c r="T16" s="167">
        <v>0</v>
      </c>
      <c r="U16" s="167">
        <v>0</v>
      </c>
      <c r="V16" s="509" t="s">
        <v>1986</v>
      </c>
      <c r="W16" s="509" t="s">
        <v>1989</v>
      </c>
      <c r="X16" s="973" t="str">
        <f>IF( AND('1_시스템정보'!$AC16="Y", '1_시스템정보'!$AD16="PLC"), "Y", "-")</f>
        <v>-</v>
      </c>
      <c r="Y16" s="973" t="str">
        <f>IF( AND('1_시스템정보'!$AL16="Y", '1_시스템정보'!$AM16="PLC"), "Y", "-")</f>
        <v>-</v>
      </c>
      <c r="Z16" s="992">
        <v>64.069999999999993</v>
      </c>
      <c r="AA16" s="992">
        <f>IF(ISNA(VLOOKUP('1_시스템정보'!$AK16, PosDrive정보!$AB$6:$AC$23, 2, FALSE))=TRUE, 0, VLOOKUP('1_시스템정보'!$AK16, PosDrive정보!$AB$6:$AC$23, 2, FALSE))</f>
        <v>0</v>
      </c>
      <c r="AB16" s="992">
        <v>64</v>
      </c>
      <c r="AC16" s="995">
        <f>IF(ISNA(VLOOKUP('1_시스템정보'!$AO16, PosDrive정보!$AB$6:$AC$23, 2, FALSE))=TRUE, 0, VLOOKUP('1_시스템정보'!$AO16, PosDrive정보!$AB$6:$AC$23, 2, FALSE))</f>
        <v>0</v>
      </c>
      <c r="AD16" s="489" t="s">
        <v>1146</v>
      </c>
    </row>
    <row r="17" spans="2:30" x14ac:dyDescent="0.4">
      <c r="B17" s="219">
        <v>11</v>
      </c>
      <c r="C17" s="591">
        <f>'1_시스템정보'!C17</f>
        <v>0</v>
      </c>
      <c r="D17" s="220">
        <f>'1_시스템정보'!D17</f>
        <v>0</v>
      </c>
      <c r="F17" s="938">
        <v>1174</v>
      </c>
      <c r="G17" s="141">
        <v>43</v>
      </c>
      <c r="H17" s="141">
        <v>45</v>
      </c>
      <c r="I17" s="141">
        <v>4</v>
      </c>
      <c r="J17" s="141">
        <v>1170</v>
      </c>
      <c r="K17" s="141">
        <v>1169</v>
      </c>
      <c r="L17" s="141">
        <v>1172</v>
      </c>
      <c r="M17" s="141">
        <v>1173</v>
      </c>
      <c r="N17" s="141">
        <v>0</v>
      </c>
      <c r="O17" s="141">
        <v>0</v>
      </c>
      <c r="P17" s="141">
        <v>0</v>
      </c>
      <c r="Q17" s="141">
        <v>0</v>
      </c>
      <c r="R17" s="141">
        <v>0</v>
      </c>
      <c r="S17" s="141">
        <v>0</v>
      </c>
      <c r="T17" s="141">
        <v>0</v>
      </c>
      <c r="U17" s="141">
        <v>0</v>
      </c>
      <c r="V17" s="256" t="s">
        <v>1986</v>
      </c>
      <c r="W17" s="256" t="s">
        <v>1989</v>
      </c>
      <c r="X17" s="973" t="str">
        <f>IF( AND('1_시스템정보'!$AC17="Y", '1_시스템정보'!$AD17="PLC"), "Y", "-")</f>
        <v>-</v>
      </c>
      <c r="Y17" s="973" t="str">
        <f>IF( AND('1_시스템정보'!$AL17="Y", '1_시스템정보'!$AM17="PLC"), "Y", "-")</f>
        <v>-</v>
      </c>
      <c r="Z17" s="992">
        <v>64.069999999999993</v>
      </c>
      <c r="AA17" s="992">
        <f>IF(ISNA(VLOOKUP('1_시스템정보'!$AK17, PosDrive정보!$AB$6:$AC$23, 2, FALSE))=TRUE, 0, VLOOKUP('1_시스템정보'!$AK17, PosDrive정보!$AB$6:$AC$23, 2, FALSE))</f>
        <v>0</v>
      </c>
      <c r="AB17" s="992">
        <v>64</v>
      </c>
      <c r="AC17" s="995">
        <f>IF(ISNA(VLOOKUP('1_시스템정보'!$AO17, PosDrive정보!$AB$6:$AC$23, 2, FALSE))=TRUE, 0, VLOOKUP('1_시스템정보'!$AO17, PosDrive정보!$AB$6:$AC$23, 2, FALSE))</f>
        <v>0</v>
      </c>
      <c r="AD17" s="490" t="s">
        <v>1146</v>
      </c>
    </row>
    <row r="18" spans="2:30" x14ac:dyDescent="0.4">
      <c r="B18" s="219">
        <v>12</v>
      </c>
      <c r="C18" s="591">
        <f>'1_시스템정보'!C18</f>
        <v>0</v>
      </c>
      <c r="D18" s="220">
        <f>'1_시스템정보'!D18</f>
        <v>0</v>
      </c>
      <c r="F18" s="937">
        <v>1174</v>
      </c>
      <c r="G18" s="167">
        <v>43</v>
      </c>
      <c r="H18" s="167">
        <v>45</v>
      </c>
      <c r="I18" s="167">
        <v>4</v>
      </c>
      <c r="J18" s="167">
        <v>1170</v>
      </c>
      <c r="K18" s="167">
        <v>1169</v>
      </c>
      <c r="L18" s="167">
        <v>1172</v>
      </c>
      <c r="M18" s="167">
        <v>1173</v>
      </c>
      <c r="N18" s="167">
        <v>0</v>
      </c>
      <c r="O18" s="167">
        <v>0</v>
      </c>
      <c r="P18" s="167">
        <v>0</v>
      </c>
      <c r="Q18" s="167">
        <v>0</v>
      </c>
      <c r="R18" s="167">
        <v>0</v>
      </c>
      <c r="S18" s="167">
        <v>0</v>
      </c>
      <c r="T18" s="167">
        <v>0</v>
      </c>
      <c r="U18" s="167">
        <v>0</v>
      </c>
      <c r="V18" s="509" t="s">
        <v>1986</v>
      </c>
      <c r="W18" s="509" t="s">
        <v>1989</v>
      </c>
      <c r="X18" s="973" t="str">
        <f>IF( AND('1_시스템정보'!$AC18="Y", '1_시스템정보'!$AD18="PLC"), "Y", "-")</f>
        <v>-</v>
      </c>
      <c r="Y18" s="973" t="str">
        <f>IF( AND('1_시스템정보'!$AL18="Y", '1_시스템정보'!$AM18="PLC"), "Y", "-")</f>
        <v>-</v>
      </c>
      <c r="Z18" s="992">
        <v>64.069999999999993</v>
      </c>
      <c r="AA18" s="992">
        <f>IF(ISNA(VLOOKUP('1_시스템정보'!$AK18, PosDrive정보!$AB$6:$AC$23, 2, FALSE))=TRUE, 0, VLOOKUP('1_시스템정보'!$AK18, PosDrive정보!$AB$6:$AC$23, 2, FALSE))</f>
        <v>0</v>
      </c>
      <c r="AB18" s="992">
        <v>64</v>
      </c>
      <c r="AC18" s="995">
        <f>IF(ISNA(VLOOKUP('1_시스템정보'!$AO18, PosDrive정보!$AB$6:$AC$23, 2, FALSE))=TRUE, 0, VLOOKUP('1_시스템정보'!$AO18, PosDrive정보!$AB$6:$AC$23, 2, FALSE))</f>
        <v>0</v>
      </c>
      <c r="AD18" s="489" t="s">
        <v>1146</v>
      </c>
    </row>
    <row r="19" spans="2:30" x14ac:dyDescent="0.4">
      <c r="B19" s="219">
        <v>13</v>
      </c>
      <c r="C19" s="591">
        <f>'1_시스템정보'!C19</f>
        <v>0</v>
      </c>
      <c r="D19" s="220">
        <f>'1_시스템정보'!D19</f>
        <v>0</v>
      </c>
      <c r="F19" s="938">
        <v>1174</v>
      </c>
      <c r="G19" s="141">
        <v>43</v>
      </c>
      <c r="H19" s="141">
        <v>45</v>
      </c>
      <c r="I19" s="141">
        <v>4</v>
      </c>
      <c r="J19" s="141">
        <v>1170</v>
      </c>
      <c r="K19" s="141">
        <v>1169</v>
      </c>
      <c r="L19" s="141">
        <v>1172</v>
      </c>
      <c r="M19" s="141">
        <v>1173</v>
      </c>
      <c r="N19" s="141">
        <v>0</v>
      </c>
      <c r="O19" s="141">
        <v>0</v>
      </c>
      <c r="P19" s="141">
        <v>0</v>
      </c>
      <c r="Q19" s="141">
        <v>0</v>
      </c>
      <c r="R19" s="141">
        <v>0</v>
      </c>
      <c r="S19" s="141">
        <v>0</v>
      </c>
      <c r="T19" s="141">
        <v>0</v>
      </c>
      <c r="U19" s="141">
        <v>0</v>
      </c>
      <c r="V19" s="256" t="s">
        <v>1986</v>
      </c>
      <c r="W19" s="256" t="s">
        <v>1989</v>
      </c>
      <c r="X19" s="973" t="str">
        <f>IF( AND('1_시스템정보'!$AC19="Y", '1_시스템정보'!$AD19="PLC"), "Y", "-")</f>
        <v>-</v>
      </c>
      <c r="Y19" s="973" t="str">
        <f>IF( AND('1_시스템정보'!$AL19="Y", '1_시스템정보'!$AM19="PLC"), "Y", "-")</f>
        <v>-</v>
      </c>
      <c r="Z19" s="992">
        <v>64.069999999999993</v>
      </c>
      <c r="AA19" s="992">
        <f>IF(ISNA(VLOOKUP('1_시스템정보'!$AK19, PosDrive정보!$AB$6:$AC$23, 2, FALSE))=TRUE, 0, VLOOKUP('1_시스템정보'!$AK19, PosDrive정보!$AB$6:$AC$23, 2, FALSE))</f>
        <v>0</v>
      </c>
      <c r="AB19" s="992">
        <v>64</v>
      </c>
      <c r="AC19" s="995">
        <f>IF(ISNA(VLOOKUP('1_시스템정보'!$AO19, PosDrive정보!$AB$6:$AC$23, 2, FALSE))=TRUE, 0, VLOOKUP('1_시스템정보'!$AO19, PosDrive정보!$AB$6:$AC$23, 2, FALSE))</f>
        <v>0</v>
      </c>
      <c r="AD19" s="490" t="s">
        <v>1146</v>
      </c>
    </row>
    <row r="20" spans="2:30" x14ac:dyDescent="0.4">
      <c r="B20" s="219">
        <v>14</v>
      </c>
      <c r="C20" s="591">
        <f>'1_시스템정보'!C20</f>
        <v>0</v>
      </c>
      <c r="D20" s="220">
        <f>'1_시스템정보'!D20</f>
        <v>0</v>
      </c>
      <c r="F20" s="937">
        <v>1174</v>
      </c>
      <c r="G20" s="167">
        <v>43</v>
      </c>
      <c r="H20" s="167">
        <v>45</v>
      </c>
      <c r="I20" s="167">
        <v>4</v>
      </c>
      <c r="J20" s="167">
        <v>1170</v>
      </c>
      <c r="K20" s="167">
        <v>1169</v>
      </c>
      <c r="L20" s="167">
        <v>1172</v>
      </c>
      <c r="M20" s="167">
        <v>1173</v>
      </c>
      <c r="N20" s="167">
        <v>0</v>
      </c>
      <c r="O20" s="167">
        <v>0</v>
      </c>
      <c r="P20" s="167">
        <v>0</v>
      </c>
      <c r="Q20" s="167">
        <v>0</v>
      </c>
      <c r="R20" s="167">
        <v>0</v>
      </c>
      <c r="S20" s="167">
        <v>0</v>
      </c>
      <c r="T20" s="167">
        <v>0</v>
      </c>
      <c r="U20" s="167">
        <v>0</v>
      </c>
      <c r="V20" s="509" t="s">
        <v>1986</v>
      </c>
      <c r="W20" s="509" t="s">
        <v>1989</v>
      </c>
      <c r="X20" s="973" t="str">
        <f>IF( AND('1_시스템정보'!$AC20="Y", '1_시스템정보'!$AD20="PLC"), "Y", "-")</f>
        <v>-</v>
      </c>
      <c r="Y20" s="973" t="str">
        <f>IF( AND('1_시스템정보'!$AL20="Y", '1_시스템정보'!$AM20="PLC"), "Y", "-")</f>
        <v>-</v>
      </c>
      <c r="Z20" s="992">
        <v>64.069999999999993</v>
      </c>
      <c r="AA20" s="992">
        <f>IF(ISNA(VLOOKUP('1_시스템정보'!$AK20, PosDrive정보!$AB$6:$AC$23, 2, FALSE))=TRUE, 0, VLOOKUP('1_시스템정보'!$AK20, PosDrive정보!$AB$6:$AC$23, 2, FALSE))</f>
        <v>0</v>
      </c>
      <c r="AB20" s="992">
        <v>64</v>
      </c>
      <c r="AC20" s="995">
        <f>IF(ISNA(VLOOKUP('1_시스템정보'!$AO20, PosDrive정보!$AB$6:$AC$23, 2, FALSE))=TRUE, 0, VLOOKUP('1_시스템정보'!$AO20, PosDrive정보!$AB$6:$AC$23, 2, FALSE))</f>
        <v>0</v>
      </c>
      <c r="AD20" s="489" t="s">
        <v>1146</v>
      </c>
    </row>
    <row r="21" spans="2:30" x14ac:dyDescent="0.4">
      <c r="B21" s="219">
        <v>15</v>
      </c>
      <c r="C21" s="591">
        <f>'1_시스템정보'!C21</f>
        <v>0</v>
      </c>
      <c r="D21" s="220">
        <f>'1_시스템정보'!D21</f>
        <v>0</v>
      </c>
      <c r="F21" s="938">
        <v>1174</v>
      </c>
      <c r="G21" s="141">
        <v>43</v>
      </c>
      <c r="H21" s="141">
        <v>45</v>
      </c>
      <c r="I21" s="141">
        <v>4</v>
      </c>
      <c r="J21" s="141">
        <v>1170</v>
      </c>
      <c r="K21" s="141">
        <v>1169</v>
      </c>
      <c r="L21" s="141">
        <v>1172</v>
      </c>
      <c r="M21" s="141">
        <v>1173</v>
      </c>
      <c r="N21" s="141">
        <v>0</v>
      </c>
      <c r="O21" s="141">
        <v>0</v>
      </c>
      <c r="P21" s="141">
        <v>0</v>
      </c>
      <c r="Q21" s="141">
        <v>0</v>
      </c>
      <c r="R21" s="141">
        <v>0</v>
      </c>
      <c r="S21" s="141">
        <v>0</v>
      </c>
      <c r="T21" s="141">
        <v>0</v>
      </c>
      <c r="U21" s="141">
        <v>0</v>
      </c>
      <c r="V21" s="256" t="s">
        <v>1986</v>
      </c>
      <c r="W21" s="256" t="s">
        <v>1989</v>
      </c>
      <c r="X21" s="973" t="str">
        <f>IF( AND('1_시스템정보'!$AC21="Y", '1_시스템정보'!$AD21="PLC"), "Y", "-")</f>
        <v>-</v>
      </c>
      <c r="Y21" s="973" t="str">
        <f>IF( AND('1_시스템정보'!$AL21="Y", '1_시스템정보'!$AM21="PLC"), "Y", "-")</f>
        <v>-</v>
      </c>
      <c r="Z21" s="992">
        <v>64.069999999999993</v>
      </c>
      <c r="AA21" s="992">
        <f>IF(ISNA(VLOOKUP('1_시스템정보'!$AK21, PosDrive정보!$AB$6:$AC$23, 2, FALSE))=TRUE, 0, VLOOKUP('1_시스템정보'!$AK21, PosDrive정보!$AB$6:$AC$23, 2, FALSE))</f>
        <v>0</v>
      </c>
      <c r="AB21" s="992">
        <v>64</v>
      </c>
      <c r="AC21" s="995">
        <f>IF(ISNA(VLOOKUP('1_시스템정보'!$AO21, PosDrive정보!$AB$6:$AC$23, 2, FALSE))=TRUE, 0, VLOOKUP('1_시스템정보'!$AO21, PosDrive정보!$AB$6:$AC$23, 2, FALSE))</f>
        <v>0</v>
      </c>
      <c r="AD21" s="490" t="s">
        <v>1146</v>
      </c>
    </row>
    <row r="22" spans="2:30" x14ac:dyDescent="0.4">
      <c r="B22" s="219">
        <v>16</v>
      </c>
      <c r="C22" s="591">
        <f>'1_시스템정보'!C22</f>
        <v>0</v>
      </c>
      <c r="D22" s="220">
        <f>'1_시스템정보'!D22</f>
        <v>0</v>
      </c>
      <c r="F22" s="937">
        <v>1174</v>
      </c>
      <c r="G22" s="167">
        <v>43</v>
      </c>
      <c r="H22" s="167">
        <v>45</v>
      </c>
      <c r="I22" s="167">
        <v>4</v>
      </c>
      <c r="J22" s="167">
        <v>1170</v>
      </c>
      <c r="K22" s="167">
        <v>1169</v>
      </c>
      <c r="L22" s="167">
        <v>1172</v>
      </c>
      <c r="M22" s="167">
        <v>1173</v>
      </c>
      <c r="N22" s="167">
        <v>0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509" t="s">
        <v>1986</v>
      </c>
      <c r="W22" s="509" t="s">
        <v>1989</v>
      </c>
      <c r="X22" s="973" t="str">
        <f>IF( AND('1_시스템정보'!$AC22="Y", '1_시스템정보'!$AD22="PLC"), "Y", "-")</f>
        <v>-</v>
      </c>
      <c r="Y22" s="973" t="str">
        <f>IF( AND('1_시스템정보'!$AL22="Y", '1_시스템정보'!$AM22="PLC"), "Y", "-")</f>
        <v>-</v>
      </c>
      <c r="Z22" s="992">
        <v>64.069999999999993</v>
      </c>
      <c r="AA22" s="992">
        <f>IF(ISNA(VLOOKUP('1_시스템정보'!$AK22, PosDrive정보!$AB$6:$AC$23, 2, FALSE))=TRUE, 0, VLOOKUP('1_시스템정보'!$AK22, PosDrive정보!$AB$6:$AC$23, 2, FALSE))</f>
        <v>0</v>
      </c>
      <c r="AB22" s="992">
        <v>64</v>
      </c>
      <c r="AC22" s="995">
        <f>IF(ISNA(VLOOKUP('1_시스템정보'!$AO22, PosDrive정보!$AB$6:$AC$23, 2, FALSE))=TRUE, 0, VLOOKUP('1_시스템정보'!$AO22, PosDrive정보!$AB$6:$AC$23, 2, FALSE))</f>
        <v>0</v>
      </c>
      <c r="AD22" s="489" t="s">
        <v>1146</v>
      </c>
    </row>
    <row r="23" spans="2:30" x14ac:dyDescent="0.4">
      <c r="B23" s="219">
        <v>17</v>
      </c>
      <c r="C23" s="591">
        <f>'1_시스템정보'!C23</f>
        <v>0</v>
      </c>
      <c r="D23" s="220">
        <f>'1_시스템정보'!D23</f>
        <v>0</v>
      </c>
      <c r="F23" s="938">
        <v>1174</v>
      </c>
      <c r="G23" s="141">
        <v>43</v>
      </c>
      <c r="H23" s="141">
        <v>45</v>
      </c>
      <c r="I23" s="141">
        <v>4</v>
      </c>
      <c r="J23" s="141">
        <v>1170</v>
      </c>
      <c r="K23" s="141">
        <v>1169</v>
      </c>
      <c r="L23" s="141">
        <v>1172</v>
      </c>
      <c r="M23" s="141">
        <v>1173</v>
      </c>
      <c r="N23" s="141">
        <v>0</v>
      </c>
      <c r="O23" s="141">
        <v>0</v>
      </c>
      <c r="P23" s="141">
        <v>0</v>
      </c>
      <c r="Q23" s="141">
        <v>0</v>
      </c>
      <c r="R23" s="141">
        <v>0</v>
      </c>
      <c r="S23" s="141">
        <v>0</v>
      </c>
      <c r="T23" s="141">
        <v>0</v>
      </c>
      <c r="U23" s="141">
        <v>0</v>
      </c>
      <c r="V23" s="256" t="s">
        <v>1986</v>
      </c>
      <c r="W23" s="256" t="s">
        <v>1989</v>
      </c>
      <c r="X23" s="973" t="str">
        <f>IF( AND('1_시스템정보'!$AC23="Y", '1_시스템정보'!$AD23="PLC"), "Y", "-")</f>
        <v>-</v>
      </c>
      <c r="Y23" s="973" t="str">
        <f>IF( AND('1_시스템정보'!$AL23="Y", '1_시스템정보'!$AM23="PLC"), "Y", "-")</f>
        <v>-</v>
      </c>
      <c r="Z23" s="992">
        <v>64.069999999999993</v>
      </c>
      <c r="AA23" s="992">
        <f>IF(ISNA(VLOOKUP('1_시스템정보'!$AK23, PosDrive정보!$AB$6:$AC$23, 2, FALSE))=TRUE, 0, VLOOKUP('1_시스템정보'!$AK23, PosDrive정보!$AB$6:$AC$23, 2, FALSE))</f>
        <v>0</v>
      </c>
      <c r="AB23" s="992">
        <v>64</v>
      </c>
      <c r="AC23" s="995">
        <f>IF(ISNA(VLOOKUP('1_시스템정보'!$AO23, PosDrive정보!$AB$6:$AC$23, 2, FALSE))=TRUE, 0, VLOOKUP('1_시스템정보'!$AO23, PosDrive정보!$AB$6:$AC$23, 2, FALSE))</f>
        <v>0</v>
      </c>
      <c r="AD23" s="490" t="s">
        <v>1146</v>
      </c>
    </row>
    <row r="24" spans="2:30" x14ac:dyDescent="0.4">
      <c r="B24" s="219">
        <v>18</v>
      </c>
      <c r="C24" s="591">
        <f>'1_시스템정보'!C24</f>
        <v>0</v>
      </c>
      <c r="D24" s="220">
        <f>'1_시스템정보'!D24</f>
        <v>0</v>
      </c>
      <c r="F24" s="937">
        <v>1174</v>
      </c>
      <c r="G24" s="167">
        <v>43</v>
      </c>
      <c r="H24" s="167">
        <v>45</v>
      </c>
      <c r="I24" s="167">
        <v>4</v>
      </c>
      <c r="J24" s="167">
        <v>1170</v>
      </c>
      <c r="K24" s="167">
        <v>1169</v>
      </c>
      <c r="L24" s="167">
        <v>1172</v>
      </c>
      <c r="M24" s="167">
        <v>1173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509" t="s">
        <v>1986</v>
      </c>
      <c r="W24" s="509" t="s">
        <v>1989</v>
      </c>
      <c r="X24" s="973" t="str">
        <f>IF( AND('1_시스템정보'!$AC24="Y", '1_시스템정보'!$AD24="PLC"), "Y", "-")</f>
        <v>-</v>
      </c>
      <c r="Y24" s="973" t="str">
        <f>IF( AND('1_시스템정보'!$AL24="Y", '1_시스템정보'!$AM24="PLC"), "Y", "-")</f>
        <v>-</v>
      </c>
      <c r="Z24" s="992">
        <v>64.069999999999993</v>
      </c>
      <c r="AA24" s="992">
        <f>IF(ISNA(VLOOKUP('1_시스템정보'!$AK24, PosDrive정보!$AB$6:$AC$23, 2, FALSE))=TRUE, 0, VLOOKUP('1_시스템정보'!$AK24, PosDrive정보!$AB$6:$AC$23, 2, FALSE))</f>
        <v>0</v>
      </c>
      <c r="AB24" s="992">
        <v>64</v>
      </c>
      <c r="AC24" s="995">
        <f>IF(ISNA(VLOOKUP('1_시스템정보'!$AO24, PosDrive정보!$AB$6:$AC$23, 2, FALSE))=TRUE, 0, VLOOKUP('1_시스템정보'!$AO24, PosDrive정보!$AB$6:$AC$23, 2, FALSE))</f>
        <v>0</v>
      </c>
      <c r="AD24" s="489" t="s">
        <v>1146</v>
      </c>
    </row>
    <row r="25" spans="2:30" x14ac:dyDescent="0.4">
      <c r="B25" s="219">
        <v>19</v>
      </c>
      <c r="C25" s="591">
        <f>'1_시스템정보'!C25</f>
        <v>0</v>
      </c>
      <c r="D25" s="220">
        <f>'1_시스템정보'!D25</f>
        <v>0</v>
      </c>
      <c r="F25" s="938">
        <v>1174</v>
      </c>
      <c r="G25" s="141">
        <v>43</v>
      </c>
      <c r="H25" s="141">
        <v>45</v>
      </c>
      <c r="I25" s="141">
        <v>4</v>
      </c>
      <c r="J25" s="141">
        <v>1170</v>
      </c>
      <c r="K25" s="141">
        <v>1169</v>
      </c>
      <c r="L25" s="141">
        <v>1172</v>
      </c>
      <c r="M25" s="141">
        <v>1173</v>
      </c>
      <c r="N25" s="141">
        <v>0</v>
      </c>
      <c r="O25" s="141">
        <v>0</v>
      </c>
      <c r="P25" s="141">
        <v>0</v>
      </c>
      <c r="Q25" s="141">
        <v>0</v>
      </c>
      <c r="R25" s="141">
        <v>0</v>
      </c>
      <c r="S25" s="141">
        <v>0</v>
      </c>
      <c r="T25" s="141">
        <v>0</v>
      </c>
      <c r="U25" s="141">
        <v>0</v>
      </c>
      <c r="V25" s="256" t="s">
        <v>1986</v>
      </c>
      <c r="W25" s="256" t="s">
        <v>1989</v>
      </c>
      <c r="X25" s="973" t="str">
        <f>IF( AND('1_시스템정보'!$AC25="Y", '1_시스템정보'!$AD25="PLC"), "Y", "-")</f>
        <v>-</v>
      </c>
      <c r="Y25" s="973" t="str">
        <f>IF( AND('1_시스템정보'!$AL25="Y", '1_시스템정보'!$AM25="PLC"), "Y", "-")</f>
        <v>-</v>
      </c>
      <c r="Z25" s="992">
        <v>64.069999999999993</v>
      </c>
      <c r="AA25" s="992">
        <f>IF(ISNA(VLOOKUP('1_시스템정보'!$AK25, PosDrive정보!$AB$6:$AC$23, 2, FALSE))=TRUE, 0, VLOOKUP('1_시스템정보'!$AK25, PosDrive정보!$AB$6:$AC$23, 2, FALSE))</f>
        <v>0</v>
      </c>
      <c r="AB25" s="992">
        <v>64</v>
      </c>
      <c r="AC25" s="995">
        <f>IF(ISNA(VLOOKUP('1_시스템정보'!$AO25, PosDrive정보!$AB$6:$AC$23, 2, FALSE))=TRUE, 0, VLOOKUP('1_시스템정보'!$AO25, PosDrive정보!$AB$6:$AC$23, 2, FALSE))</f>
        <v>0</v>
      </c>
      <c r="AD25" s="490" t="s">
        <v>1146</v>
      </c>
    </row>
    <row r="26" spans="2:30" x14ac:dyDescent="0.4">
      <c r="B26" s="219">
        <v>20</v>
      </c>
      <c r="C26" s="591">
        <f>'1_시스템정보'!C26</f>
        <v>0</v>
      </c>
      <c r="D26" s="220">
        <f>'1_시스템정보'!D26</f>
        <v>0</v>
      </c>
      <c r="F26" s="937">
        <v>1174</v>
      </c>
      <c r="G26" s="167">
        <v>43</v>
      </c>
      <c r="H26" s="167">
        <v>45</v>
      </c>
      <c r="I26" s="167">
        <v>4</v>
      </c>
      <c r="J26" s="167">
        <v>1170</v>
      </c>
      <c r="K26" s="167">
        <v>1169</v>
      </c>
      <c r="L26" s="167">
        <v>1172</v>
      </c>
      <c r="M26" s="167">
        <v>1173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509" t="s">
        <v>1986</v>
      </c>
      <c r="W26" s="509" t="s">
        <v>1989</v>
      </c>
      <c r="X26" s="973" t="str">
        <f>IF( AND('1_시스템정보'!$AC26="Y", '1_시스템정보'!$AD26="PLC"), "Y", "-")</f>
        <v>-</v>
      </c>
      <c r="Y26" s="973" t="str">
        <f>IF( AND('1_시스템정보'!$AL26="Y", '1_시스템정보'!$AM26="PLC"), "Y", "-")</f>
        <v>-</v>
      </c>
      <c r="Z26" s="992">
        <v>64.069999999999993</v>
      </c>
      <c r="AA26" s="992">
        <f>IF(ISNA(VLOOKUP('1_시스템정보'!$AK26, PosDrive정보!$AB$6:$AC$23, 2, FALSE))=TRUE, 0, VLOOKUP('1_시스템정보'!$AK26, PosDrive정보!$AB$6:$AC$23, 2, FALSE))</f>
        <v>0</v>
      </c>
      <c r="AB26" s="992">
        <v>64</v>
      </c>
      <c r="AC26" s="995">
        <f>IF(ISNA(VLOOKUP('1_시스템정보'!$AO26, PosDrive정보!$AB$6:$AC$23, 2, FALSE))=TRUE, 0, VLOOKUP('1_시스템정보'!$AO26, PosDrive정보!$AB$6:$AC$23, 2, FALSE))</f>
        <v>0</v>
      </c>
      <c r="AD26" s="489" t="s">
        <v>1146</v>
      </c>
    </row>
    <row r="27" spans="2:30" x14ac:dyDescent="0.4">
      <c r="B27" s="219">
        <v>21</v>
      </c>
      <c r="C27" s="591">
        <f>'1_시스템정보'!C27</f>
        <v>0</v>
      </c>
      <c r="D27" s="220">
        <f>'1_시스템정보'!D27</f>
        <v>0</v>
      </c>
      <c r="F27" s="938">
        <v>1174</v>
      </c>
      <c r="G27" s="141">
        <v>43</v>
      </c>
      <c r="H27" s="141">
        <v>45</v>
      </c>
      <c r="I27" s="141">
        <v>4</v>
      </c>
      <c r="J27" s="141">
        <v>1170</v>
      </c>
      <c r="K27" s="141">
        <v>1169</v>
      </c>
      <c r="L27" s="141">
        <v>1172</v>
      </c>
      <c r="M27" s="141">
        <v>1173</v>
      </c>
      <c r="N27" s="141">
        <v>0</v>
      </c>
      <c r="O27" s="141">
        <v>0</v>
      </c>
      <c r="P27" s="141">
        <v>0</v>
      </c>
      <c r="Q27" s="141">
        <v>0</v>
      </c>
      <c r="R27" s="141">
        <v>0</v>
      </c>
      <c r="S27" s="141">
        <v>0</v>
      </c>
      <c r="T27" s="141">
        <v>0</v>
      </c>
      <c r="U27" s="141">
        <v>0</v>
      </c>
      <c r="V27" s="256" t="s">
        <v>1986</v>
      </c>
      <c r="W27" s="256" t="s">
        <v>1989</v>
      </c>
      <c r="X27" s="973" t="str">
        <f>IF( AND('1_시스템정보'!$AC27="Y", '1_시스템정보'!$AD27="PLC"), "Y", "-")</f>
        <v>-</v>
      </c>
      <c r="Y27" s="973" t="str">
        <f>IF( AND('1_시스템정보'!$AL27="Y", '1_시스템정보'!$AM27="PLC"), "Y", "-")</f>
        <v>-</v>
      </c>
      <c r="Z27" s="992">
        <v>64.069999999999993</v>
      </c>
      <c r="AA27" s="992">
        <f>IF(ISNA(VLOOKUP('1_시스템정보'!$AK27, PosDrive정보!$AB$6:$AC$23, 2, FALSE))=TRUE, 0, VLOOKUP('1_시스템정보'!$AK27, PosDrive정보!$AB$6:$AC$23, 2, FALSE))</f>
        <v>0</v>
      </c>
      <c r="AB27" s="992">
        <v>64</v>
      </c>
      <c r="AC27" s="995">
        <f>IF(ISNA(VLOOKUP('1_시스템정보'!$AO27, PosDrive정보!$AB$6:$AC$23, 2, FALSE))=TRUE, 0, VLOOKUP('1_시스템정보'!$AO27, PosDrive정보!$AB$6:$AC$23, 2, FALSE))</f>
        <v>0</v>
      </c>
      <c r="AD27" s="490" t="s">
        <v>1146</v>
      </c>
    </row>
    <row r="28" spans="2:30" x14ac:dyDescent="0.4">
      <c r="B28" s="219">
        <v>22</v>
      </c>
      <c r="C28" s="591">
        <f>'1_시스템정보'!C28</f>
        <v>0</v>
      </c>
      <c r="D28" s="220">
        <f>'1_시스템정보'!D28</f>
        <v>0</v>
      </c>
      <c r="F28" s="937">
        <v>1174</v>
      </c>
      <c r="G28" s="167">
        <v>43</v>
      </c>
      <c r="H28" s="167">
        <v>45</v>
      </c>
      <c r="I28" s="167">
        <v>4</v>
      </c>
      <c r="J28" s="167">
        <v>1170</v>
      </c>
      <c r="K28" s="167">
        <v>1169</v>
      </c>
      <c r="L28" s="167">
        <v>1172</v>
      </c>
      <c r="M28" s="167">
        <v>1173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509" t="s">
        <v>1986</v>
      </c>
      <c r="W28" s="509" t="s">
        <v>1989</v>
      </c>
      <c r="X28" s="973" t="str">
        <f>IF( AND('1_시스템정보'!$AC28="Y", '1_시스템정보'!$AD28="PLC"), "Y", "-")</f>
        <v>-</v>
      </c>
      <c r="Y28" s="973" t="str">
        <f>IF( AND('1_시스템정보'!$AL28="Y", '1_시스템정보'!$AM28="PLC"), "Y", "-")</f>
        <v>-</v>
      </c>
      <c r="Z28" s="992">
        <v>64.069999999999993</v>
      </c>
      <c r="AA28" s="992">
        <f>IF(ISNA(VLOOKUP('1_시스템정보'!$AK28, PosDrive정보!$AB$6:$AC$23, 2, FALSE))=TRUE, 0, VLOOKUP('1_시스템정보'!$AK28, PosDrive정보!$AB$6:$AC$23, 2, FALSE))</f>
        <v>0</v>
      </c>
      <c r="AB28" s="992">
        <v>64</v>
      </c>
      <c r="AC28" s="995">
        <f>IF(ISNA(VLOOKUP('1_시스템정보'!$AO28, PosDrive정보!$AB$6:$AC$23, 2, FALSE))=TRUE, 0, VLOOKUP('1_시스템정보'!$AO28, PosDrive정보!$AB$6:$AC$23, 2, FALSE))</f>
        <v>0</v>
      </c>
      <c r="AD28" s="489" t="s">
        <v>1146</v>
      </c>
    </row>
    <row r="29" spans="2:30" x14ac:dyDescent="0.4">
      <c r="B29" s="219">
        <v>23</v>
      </c>
      <c r="C29" s="591">
        <f>'1_시스템정보'!C29</f>
        <v>0</v>
      </c>
      <c r="D29" s="220">
        <f>'1_시스템정보'!D29</f>
        <v>0</v>
      </c>
      <c r="F29" s="938">
        <v>1174</v>
      </c>
      <c r="G29" s="141">
        <v>43</v>
      </c>
      <c r="H29" s="141">
        <v>45</v>
      </c>
      <c r="I29" s="141">
        <v>4</v>
      </c>
      <c r="J29" s="141">
        <v>1170</v>
      </c>
      <c r="K29" s="141">
        <v>1169</v>
      </c>
      <c r="L29" s="141">
        <v>1172</v>
      </c>
      <c r="M29" s="141">
        <v>1173</v>
      </c>
      <c r="N29" s="141">
        <v>0</v>
      </c>
      <c r="O29" s="141">
        <v>0</v>
      </c>
      <c r="P29" s="141">
        <v>0</v>
      </c>
      <c r="Q29" s="141">
        <v>0</v>
      </c>
      <c r="R29" s="141">
        <v>0</v>
      </c>
      <c r="S29" s="141">
        <v>0</v>
      </c>
      <c r="T29" s="141">
        <v>0</v>
      </c>
      <c r="U29" s="141">
        <v>0</v>
      </c>
      <c r="V29" s="256" t="s">
        <v>1986</v>
      </c>
      <c r="W29" s="256" t="s">
        <v>1989</v>
      </c>
      <c r="X29" s="973" t="str">
        <f>IF( AND('1_시스템정보'!$AC29="Y", '1_시스템정보'!$AD29="PLC"), "Y", "-")</f>
        <v>-</v>
      </c>
      <c r="Y29" s="973" t="str">
        <f>IF( AND('1_시스템정보'!$AL29="Y", '1_시스템정보'!$AM29="PLC"), "Y", "-")</f>
        <v>-</v>
      </c>
      <c r="Z29" s="992">
        <v>64.069999999999993</v>
      </c>
      <c r="AA29" s="992">
        <f>IF(ISNA(VLOOKUP('1_시스템정보'!$AK29, PosDrive정보!$AB$6:$AC$23, 2, FALSE))=TRUE, 0, VLOOKUP('1_시스템정보'!$AK29, PosDrive정보!$AB$6:$AC$23, 2, FALSE))</f>
        <v>0</v>
      </c>
      <c r="AB29" s="992">
        <v>64</v>
      </c>
      <c r="AC29" s="995">
        <f>IF(ISNA(VLOOKUP('1_시스템정보'!$AO29, PosDrive정보!$AB$6:$AC$23, 2, FALSE))=TRUE, 0, VLOOKUP('1_시스템정보'!$AO29, PosDrive정보!$AB$6:$AC$23, 2, FALSE))</f>
        <v>0</v>
      </c>
      <c r="AD29" s="490" t="s">
        <v>1146</v>
      </c>
    </row>
    <row r="30" spans="2:30" x14ac:dyDescent="0.4">
      <c r="B30" s="219">
        <v>24</v>
      </c>
      <c r="C30" s="591">
        <f>'1_시스템정보'!C30</f>
        <v>0</v>
      </c>
      <c r="D30" s="220">
        <f>'1_시스템정보'!D30</f>
        <v>0</v>
      </c>
      <c r="F30" s="937">
        <v>1174</v>
      </c>
      <c r="G30" s="167">
        <v>43</v>
      </c>
      <c r="H30" s="167">
        <v>45</v>
      </c>
      <c r="I30" s="167">
        <v>4</v>
      </c>
      <c r="J30" s="167">
        <v>1170</v>
      </c>
      <c r="K30" s="167">
        <v>1169</v>
      </c>
      <c r="L30" s="167">
        <v>1172</v>
      </c>
      <c r="M30" s="167">
        <v>1173</v>
      </c>
      <c r="N30" s="167">
        <v>0</v>
      </c>
      <c r="O30" s="167">
        <v>0</v>
      </c>
      <c r="P30" s="167">
        <v>0</v>
      </c>
      <c r="Q30" s="167">
        <v>0</v>
      </c>
      <c r="R30" s="167">
        <v>0</v>
      </c>
      <c r="S30" s="167">
        <v>0</v>
      </c>
      <c r="T30" s="167">
        <v>0</v>
      </c>
      <c r="U30" s="167">
        <v>0</v>
      </c>
      <c r="V30" s="509" t="s">
        <v>1986</v>
      </c>
      <c r="W30" s="509" t="s">
        <v>1989</v>
      </c>
      <c r="X30" s="973" t="str">
        <f>IF( AND('1_시스템정보'!$AC30="Y", '1_시스템정보'!$AD30="PLC"), "Y", "-")</f>
        <v>-</v>
      </c>
      <c r="Y30" s="973" t="str">
        <f>IF( AND('1_시스템정보'!$AL30="Y", '1_시스템정보'!$AM30="PLC"), "Y", "-")</f>
        <v>-</v>
      </c>
      <c r="Z30" s="992">
        <v>64.069999999999993</v>
      </c>
      <c r="AA30" s="992">
        <f>IF(ISNA(VLOOKUP('1_시스템정보'!$AK30, PosDrive정보!$AB$6:$AC$23, 2, FALSE))=TRUE, 0, VLOOKUP('1_시스템정보'!$AK30, PosDrive정보!$AB$6:$AC$23, 2, FALSE))</f>
        <v>0</v>
      </c>
      <c r="AB30" s="992">
        <v>64</v>
      </c>
      <c r="AC30" s="995">
        <f>IF(ISNA(VLOOKUP('1_시스템정보'!$AO30, PosDrive정보!$AB$6:$AC$23, 2, FALSE))=TRUE, 0, VLOOKUP('1_시스템정보'!$AO30, PosDrive정보!$AB$6:$AC$23, 2, FALSE))</f>
        <v>0</v>
      </c>
      <c r="AD30" s="489" t="s">
        <v>1146</v>
      </c>
    </row>
    <row r="31" spans="2:30" x14ac:dyDescent="0.4">
      <c r="B31" s="219">
        <v>25</v>
      </c>
      <c r="C31" s="591">
        <f>'1_시스템정보'!C31</f>
        <v>0</v>
      </c>
      <c r="D31" s="220">
        <f>'1_시스템정보'!D31</f>
        <v>0</v>
      </c>
      <c r="F31" s="938">
        <v>1174</v>
      </c>
      <c r="G31" s="141">
        <v>43</v>
      </c>
      <c r="H31" s="141">
        <v>45</v>
      </c>
      <c r="I31" s="141">
        <v>4</v>
      </c>
      <c r="J31" s="141">
        <v>1170</v>
      </c>
      <c r="K31" s="141">
        <v>1169</v>
      </c>
      <c r="L31" s="141">
        <v>1172</v>
      </c>
      <c r="M31" s="141">
        <v>1173</v>
      </c>
      <c r="N31" s="141">
        <v>0</v>
      </c>
      <c r="O31" s="141">
        <v>0</v>
      </c>
      <c r="P31" s="141">
        <v>0</v>
      </c>
      <c r="Q31" s="141">
        <v>0</v>
      </c>
      <c r="R31" s="141">
        <v>0</v>
      </c>
      <c r="S31" s="141">
        <v>0</v>
      </c>
      <c r="T31" s="141">
        <v>0</v>
      </c>
      <c r="U31" s="141">
        <v>0</v>
      </c>
      <c r="V31" s="256" t="s">
        <v>1986</v>
      </c>
      <c r="W31" s="256" t="s">
        <v>1989</v>
      </c>
      <c r="X31" s="973" t="str">
        <f>IF( AND('1_시스템정보'!$AC31="Y", '1_시스템정보'!$AD31="PLC"), "Y", "-")</f>
        <v>-</v>
      </c>
      <c r="Y31" s="973" t="str">
        <f>IF( AND('1_시스템정보'!$AL31="Y", '1_시스템정보'!$AM31="PLC"), "Y", "-")</f>
        <v>-</v>
      </c>
      <c r="Z31" s="992">
        <v>64.069999999999993</v>
      </c>
      <c r="AA31" s="992">
        <f>IF(ISNA(VLOOKUP('1_시스템정보'!$AK31, PosDrive정보!$AB$6:$AC$23, 2, FALSE))=TRUE, 0, VLOOKUP('1_시스템정보'!$AK31, PosDrive정보!$AB$6:$AC$23, 2, FALSE))</f>
        <v>0</v>
      </c>
      <c r="AB31" s="992">
        <v>64</v>
      </c>
      <c r="AC31" s="995">
        <f>IF(ISNA(VLOOKUP('1_시스템정보'!$AO31, PosDrive정보!$AB$6:$AC$23, 2, FALSE))=TRUE, 0, VLOOKUP('1_시스템정보'!$AO31, PosDrive정보!$AB$6:$AC$23, 2, FALSE))</f>
        <v>0</v>
      </c>
      <c r="AD31" s="490" t="s">
        <v>1146</v>
      </c>
    </row>
    <row r="32" spans="2:30" x14ac:dyDescent="0.4">
      <c r="B32" s="219">
        <v>26</v>
      </c>
      <c r="C32" s="591">
        <f>'1_시스템정보'!C32</f>
        <v>0</v>
      </c>
      <c r="D32" s="220">
        <f>'1_시스템정보'!D32</f>
        <v>0</v>
      </c>
      <c r="F32" s="937">
        <v>1174</v>
      </c>
      <c r="G32" s="167">
        <v>43</v>
      </c>
      <c r="H32" s="167">
        <v>45</v>
      </c>
      <c r="I32" s="167">
        <v>4</v>
      </c>
      <c r="J32" s="167">
        <v>1170</v>
      </c>
      <c r="K32" s="167">
        <v>1169</v>
      </c>
      <c r="L32" s="167">
        <v>1172</v>
      </c>
      <c r="M32" s="167">
        <v>1173</v>
      </c>
      <c r="N32" s="167">
        <v>0</v>
      </c>
      <c r="O32" s="167">
        <v>0</v>
      </c>
      <c r="P32" s="167">
        <v>0</v>
      </c>
      <c r="Q32" s="167">
        <v>0</v>
      </c>
      <c r="R32" s="167">
        <v>0</v>
      </c>
      <c r="S32" s="167">
        <v>0</v>
      </c>
      <c r="T32" s="167">
        <v>0</v>
      </c>
      <c r="U32" s="167">
        <v>0</v>
      </c>
      <c r="V32" s="509" t="s">
        <v>1986</v>
      </c>
      <c r="W32" s="509" t="s">
        <v>1989</v>
      </c>
      <c r="X32" s="973" t="str">
        <f>IF( AND('1_시스템정보'!$AC32="Y", '1_시스템정보'!$AD32="PLC"), "Y", "-")</f>
        <v>-</v>
      </c>
      <c r="Y32" s="973" t="str">
        <f>IF( AND('1_시스템정보'!$AL32="Y", '1_시스템정보'!$AM32="PLC"), "Y", "-")</f>
        <v>-</v>
      </c>
      <c r="Z32" s="992">
        <v>64.069999999999993</v>
      </c>
      <c r="AA32" s="992">
        <f>IF(ISNA(VLOOKUP('1_시스템정보'!$AK32, PosDrive정보!$AB$6:$AC$23, 2, FALSE))=TRUE, 0, VLOOKUP('1_시스템정보'!$AK32, PosDrive정보!$AB$6:$AC$23, 2, FALSE))</f>
        <v>0</v>
      </c>
      <c r="AB32" s="992">
        <v>64</v>
      </c>
      <c r="AC32" s="995">
        <f>IF(ISNA(VLOOKUP('1_시스템정보'!$AO32, PosDrive정보!$AB$6:$AC$23, 2, FALSE))=TRUE, 0, VLOOKUP('1_시스템정보'!$AO32, PosDrive정보!$AB$6:$AC$23, 2, FALSE))</f>
        <v>0</v>
      </c>
      <c r="AD32" s="489" t="s">
        <v>1146</v>
      </c>
    </row>
    <row r="33" spans="2:30" x14ac:dyDescent="0.4">
      <c r="B33" s="219">
        <v>27</v>
      </c>
      <c r="C33" s="591">
        <f>'1_시스템정보'!C33</f>
        <v>0</v>
      </c>
      <c r="D33" s="220">
        <f>'1_시스템정보'!D33</f>
        <v>0</v>
      </c>
      <c r="F33" s="938">
        <v>1174</v>
      </c>
      <c r="G33" s="141">
        <v>43</v>
      </c>
      <c r="H33" s="141">
        <v>45</v>
      </c>
      <c r="I33" s="141">
        <v>4</v>
      </c>
      <c r="J33" s="141">
        <v>1170</v>
      </c>
      <c r="K33" s="141">
        <v>1169</v>
      </c>
      <c r="L33" s="141">
        <v>1172</v>
      </c>
      <c r="M33" s="141">
        <v>1173</v>
      </c>
      <c r="N33" s="141">
        <v>0</v>
      </c>
      <c r="O33" s="141">
        <v>0</v>
      </c>
      <c r="P33" s="141">
        <v>0</v>
      </c>
      <c r="Q33" s="141">
        <v>0</v>
      </c>
      <c r="R33" s="141">
        <v>0</v>
      </c>
      <c r="S33" s="141">
        <v>0</v>
      </c>
      <c r="T33" s="141">
        <v>0</v>
      </c>
      <c r="U33" s="141">
        <v>0</v>
      </c>
      <c r="V33" s="256" t="s">
        <v>1986</v>
      </c>
      <c r="W33" s="256" t="s">
        <v>1989</v>
      </c>
      <c r="X33" s="973" t="str">
        <f>IF( AND('1_시스템정보'!$AC33="Y", '1_시스템정보'!$AD33="PLC"), "Y", "-")</f>
        <v>-</v>
      </c>
      <c r="Y33" s="973" t="str">
        <f>IF( AND('1_시스템정보'!$AL33="Y", '1_시스템정보'!$AM33="PLC"), "Y", "-")</f>
        <v>-</v>
      </c>
      <c r="Z33" s="992">
        <v>64.069999999999993</v>
      </c>
      <c r="AA33" s="992">
        <f>IF(ISNA(VLOOKUP('1_시스템정보'!$AK33, PosDrive정보!$AB$6:$AC$23, 2, FALSE))=TRUE, 0, VLOOKUP('1_시스템정보'!$AK33, PosDrive정보!$AB$6:$AC$23, 2, FALSE))</f>
        <v>0</v>
      </c>
      <c r="AB33" s="992">
        <v>64</v>
      </c>
      <c r="AC33" s="995">
        <f>IF(ISNA(VLOOKUP('1_시스템정보'!$AO33, PosDrive정보!$AB$6:$AC$23, 2, FALSE))=TRUE, 0, VLOOKUP('1_시스템정보'!$AO33, PosDrive정보!$AB$6:$AC$23, 2, FALSE))</f>
        <v>0</v>
      </c>
      <c r="AD33" s="490" t="s">
        <v>1146</v>
      </c>
    </row>
    <row r="34" spans="2:30" x14ac:dyDescent="0.4">
      <c r="B34" s="219">
        <v>28</v>
      </c>
      <c r="C34" s="591">
        <f>'1_시스템정보'!C34</f>
        <v>0</v>
      </c>
      <c r="D34" s="220">
        <f>'1_시스템정보'!D34</f>
        <v>0</v>
      </c>
      <c r="F34" s="937">
        <v>1174</v>
      </c>
      <c r="G34" s="167">
        <v>43</v>
      </c>
      <c r="H34" s="167">
        <v>45</v>
      </c>
      <c r="I34" s="167">
        <v>4</v>
      </c>
      <c r="J34" s="167">
        <v>1170</v>
      </c>
      <c r="K34" s="167">
        <v>1169</v>
      </c>
      <c r="L34" s="167">
        <v>1172</v>
      </c>
      <c r="M34" s="167">
        <v>1173</v>
      </c>
      <c r="N34" s="167">
        <v>0</v>
      </c>
      <c r="O34" s="167">
        <v>0</v>
      </c>
      <c r="P34" s="167">
        <v>0</v>
      </c>
      <c r="Q34" s="167">
        <v>0</v>
      </c>
      <c r="R34" s="167">
        <v>0</v>
      </c>
      <c r="S34" s="167">
        <v>0</v>
      </c>
      <c r="T34" s="167">
        <v>0</v>
      </c>
      <c r="U34" s="167">
        <v>0</v>
      </c>
      <c r="V34" s="509" t="s">
        <v>1986</v>
      </c>
      <c r="W34" s="509" t="s">
        <v>1989</v>
      </c>
      <c r="X34" s="973" t="str">
        <f>IF( AND('1_시스템정보'!$AC34="Y", '1_시스템정보'!$AD34="PLC"), "Y", "-")</f>
        <v>-</v>
      </c>
      <c r="Y34" s="973" t="str">
        <f>IF( AND('1_시스템정보'!$AL34="Y", '1_시스템정보'!$AM34="PLC"), "Y", "-")</f>
        <v>-</v>
      </c>
      <c r="Z34" s="992">
        <v>64.069999999999993</v>
      </c>
      <c r="AA34" s="992">
        <f>IF(ISNA(VLOOKUP('1_시스템정보'!$AK34, PosDrive정보!$AB$6:$AC$23, 2, FALSE))=TRUE, 0, VLOOKUP('1_시스템정보'!$AK34, PosDrive정보!$AB$6:$AC$23, 2, FALSE))</f>
        <v>0</v>
      </c>
      <c r="AB34" s="992">
        <v>64</v>
      </c>
      <c r="AC34" s="995">
        <f>IF(ISNA(VLOOKUP('1_시스템정보'!$AO34, PosDrive정보!$AB$6:$AC$23, 2, FALSE))=TRUE, 0, VLOOKUP('1_시스템정보'!$AO34, PosDrive정보!$AB$6:$AC$23, 2, FALSE))</f>
        <v>0</v>
      </c>
      <c r="AD34" s="489" t="s">
        <v>1146</v>
      </c>
    </row>
    <row r="35" spans="2:30" x14ac:dyDescent="0.4">
      <c r="B35" s="219">
        <v>29</v>
      </c>
      <c r="C35" s="591">
        <f>'1_시스템정보'!C35</f>
        <v>0</v>
      </c>
      <c r="D35" s="220">
        <f>'1_시스템정보'!D35</f>
        <v>0</v>
      </c>
      <c r="F35" s="938">
        <v>1174</v>
      </c>
      <c r="G35" s="141">
        <v>43</v>
      </c>
      <c r="H35" s="141">
        <v>45</v>
      </c>
      <c r="I35" s="141">
        <v>4</v>
      </c>
      <c r="J35" s="141">
        <v>1170</v>
      </c>
      <c r="K35" s="141">
        <v>1169</v>
      </c>
      <c r="L35" s="141">
        <v>1172</v>
      </c>
      <c r="M35" s="141">
        <v>1173</v>
      </c>
      <c r="N35" s="141">
        <v>0</v>
      </c>
      <c r="O35" s="141">
        <v>0</v>
      </c>
      <c r="P35" s="141">
        <v>0</v>
      </c>
      <c r="Q35" s="141">
        <v>0</v>
      </c>
      <c r="R35" s="141">
        <v>0</v>
      </c>
      <c r="S35" s="141">
        <v>0</v>
      </c>
      <c r="T35" s="141">
        <v>0</v>
      </c>
      <c r="U35" s="141">
        <v>0</v>
      </c>
      <c r="V35" s="256" t="s">
        <v>1986</v>
      </c>
      <c r="W35" s="256" t="s">
        <v>1989</v>
      </c>
      <c r="X35" s="973" t="str">
        <f>IF( AND('1_시스템정보'!$AC35="Y", '1_시스템정보'!$AD35="PLC"), "Y", "-")</f>
        <v>-</v>
      </c>
      <c r="Y35" s="973" t="str">
        <f>IF( AND('1_시스템정보'!$AL35="Y", '1_시스템정보'!$AM35="PLC"), "Y", "-")</f>
        <v>-</v>
      </c>
      <c r="Z35" s="992">
        <v>64.069999999999993</v>
      </c>
      <c r="AA35" s="992">
        <f>IF(ISNA(VLOOKUP('1_시스템정보'!$AK35, PosDrive정보!$AB$6:$AC$23, 2, FALSE))=TRUE, 0, VLOOKUP('1_시스템정보'!$AK35, PosDrive정보!$AB$6:$AC$23, 2, FALSE))</f>
        <v>0</v>
      </c>
      <c r="AB35" s="992">
        <v>64</v>
      </c>
      <c r="AC35" s="995">
        <f>IF(ISNA(VLOOKUP('1_시스템정보'!$AO35, PosDrive정보!$AB$6:$AC$23, 2, FALSE))=TRUE, 0, VLOOKUP('1_시스템정보'!$AO35, PosDrive정보!$AB$6:$AC$23, 2, FALSE))</f>
        <v>0</v>
      </c>
      <c r="AD35" s="490" t="s">
        <v>1146</v>
      </c>
    </row>
    <row r="36" spans="2:30" x14ac:dyDescent="0.4">
      <c r="B36" s="219">
        <v>30</v>
      </c>
      <c r="C36" s="591">
        <f>'1_시스템정보'!C36</f>
        <v>0</v>
      </c>
      <c r="D36" s="220">
        <f>'1_시스템정보'!D36</f>
        <v>0</v>
      </c>
      <c r="F36" s="937">
        <v>1174</v>
      </c>
      <c r="G36" s="167">
        <v>43</v>
      </c>
      <c r="H36" s="167">
        <v>45</v>
      </c>
      <c r="I36" s="167">
        <v>4</v>
      </c>
      <c r="J36" s="167">
        <v>1170</v>
      </c>
      <c r="K36" s="167">
        <v>1169</v>
      </c>
      <c r="L36" s="167">
        <v>1172</v>
      </c>
      <c r="M36" s="167">
        <v>1173</v>
      </c>
      <c r="N36" s="167">
        <v>0</v>
      </c>
      <c r="O36" s="167">
        <v>0</v>
      </c>
      <c r="P36" s="167">
        <v>0</v>
      </c>
      <c r="Q36" s="167">
        <v>0</v>
      </c>
      <c r="R36" s="167">
        <v>0</v>
      </c>
      <c r="S36" s="167">
        <v>0</v>
      </c>
      <c r="T36" s="167">
        <v>0</v>
      </c>
      <c r="U36" s="167">
        <v>0</v>
      </c>
      <c r="V36" s="509" t="s">
        <v>1986</v>
      </c>
      <c r="W36" s="509" t="s">
        <v>1989</v>
      </c>
      <c r="X36" s="973" t="str">
        <f>IF( AND('1_시스템정보'!$AC36="Y", '1_시스템정보'!$AD36="PLC"), "Y", "-")</f>
        <v>-</v>
      </c>
      <c r="Y36" s="973" t="str">
        <f>IF( AND('1_시스템정보'!$AL36="Y", '1_시스템정보'!$AM36="PLC"), "Y", "-")</f>
        <v>-</v>
      </c>
      <c r="Z36" s="992">
        <v>64.069999999999993</v>
      </c>
      <c r="AA36" s="992">
        <f>IF(ISNA(VLOOKUP('1_시스템정보'!$AK36, PosDrive정보!$AB$6:$AC$23, 2, FALSE))=TRUE, 0, VLOOKUP('1_시스템정보'!$AK36, PosDrive정보!$AB$6:$AC$23, 2, FALSE))</f>
        <v>0</v>
      </c>
      <c r="AB36" s="992">
        <v>64</v>
      </c>
      <c r="AC36" s="995">
        <f>IF(ISNA(VLOOKUP('1_시스템정보'!$AO36, PosDrive정보!$AB$6:$AC$23, 2, FALSE))=TRUE, 0, VLOOKUP('1_시스템정보'!$AO36, PosDrive정보!$AB$6:$AC$23, 2, FALSE))</f>
        <v>0</v>
      </c>
      <c r="AD36" s="489" t="s">
        <v>1146</v>
      </c>
    </row>
    <row r="37" spans="2:30" x14ac:dyDescent="0.4">
      <c r="B37" s="219">
        <v>31</v>
      </c>
      <c r="C37" s="591">
        <f>'1_시스템정보'!C37</f>
        <v>0</v>
      </c>
      <c r="D37" s="220">
        <f>'1_시스템정보'!D37</f>
        <v>0</v>
      </c>
      <c r="F37" s="938">
        <v>1174</v>
      </c>
      <c r="G37" s="141">
        <v>43</v>
      </c>
      <c r="H37" s="141">
        <v>45</v>
      </c>
      <c r="I37" s="141">
        <v>4</v>
      </c>
      <c r="J37" s="141">
        <v>1170</v>
      </c>
      <c r="K37" s="141">
        <v>1169</v>
      </c>
      <c r="L37" s="141">
        <v>1172</v>
      </c>
      <c r="M37" s="141">
        <v>1173</v>
      </c>
      <c r="N37" s="141">
        <v>0</v>
      </c>
      <c r="O37" s="141">
        <v>0</v>
      </c>
      <c r="P37" s="141">
        <v>0</v>
      </c>
      <c r="Q37" s="141">
        <v>0</v>
      </c>
      <c r="R37" s="141">
        <v>0</v>
      </c>
      <c r="S37" s="141">
        <v>0</v>
      </c>
      <c r="T37" s="141">
        <v>0</v>
      </c>
      <c r="U37" s="141">
        <v>0</v>
      </c>
      <c r="V37" s="256" t="s">
        <v>1986</v>
      </c>
      <c r="W37" s="256" t="s">
        <v>1989</v>
      </c>
      <c r="X37" s="973" t="str">
        <f>IF( AND('1_시스템정보'!$AC37="Y", '1_시스템정보'!$AD37="PLC"), "Y", "-")</f>
        <v>-</v>
      </c>
      <c r="Y37" s="973" t="str">
        <f>IF( AND('1_시스템정보'!$AL37="Y", '1_시스템정보'!$AM37="PLC"), "Y", "-")</f>
        <v>-</v>
      </c>
      <c r="Z37" s="992">
        <v>64.069999999999993</v>
      </c>
      <c r="AA37" s="992">
        <f>IF(ISNA(VLOOKUP('1_시스템정보'!$AK37, PosDrive정보!$AB$6:$AC$23, 2, FALSE))=TRUE, 0, VLOOKUP('1_시스템정보'!$AK37, PosDrive정보!$AB$6:$AC$23, 2, FALSE))</f>
        <v>0</v>
      </c>
      <c r="AB37" s="992">
        <v>64</v>
      </c>
      <c r="AC37" s="995">
        <f>IF(ISNA(VLOOKUP('1_시스템정보'!$AO37, PosDrive정보!$AB$6:$AC$23, 2, FALSE))=TRUE, 0, VLOOKUP('1_시스템정보'!$AO37, PosDrive정보!$AB$6:$AC$23, 2, FALSE))</f>
        <v>0</v>
      </c>
      <c r="AD37" s="490" t="s">
        <v>1146</v>
      </c>
    </row>
    <row r="38" spans="2:30" x14ac:dyDescent="0.4">
      <c r="B38" s="219">
        <v>32</v>
      </c>
      <c r="C38" s="591">
        <f>'1_시스템정보'!C38</f>
        <v>0</v>
      </c>
      <c r="D38" s="220">
        <f>'1_시스템정보'!D38</f>
        <v>0</v>
      </c>
      <c r="F38" s="937">
        <v>1174</v>
      </c>
      <c r="G38" s="167">
        <v>43</v>
      </c>
      <c r="H38" s="167">
        <v>45</v>
      </c>
      <c r="I38" s="167">
        <v>4</v>
      </c>
      <c r="J38" s="167">
        <v>1170</v>
      </c>
      <c r="K38" s="167">
        <v>1169</v>
      </c>
      <c r="L38" s="167">
        <v>1172</v>
      </c>
      <c r="M38" s="167">
        <v>1173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509" t="s">
        <v>1986</v>
      </c>
      <c r="W38" s="509" t="s">
        <v>1989</v>
      </c>
      <c r="X38" s="973" t="str">
        <f>IF( AND('1_시스템정보'!$AC38="Y", '1_시스템정보'!$AD38="PLC"), "Y", "-")</f>
        <v>-</v>
      </c>
      <c r="Y38" s="973" t="str">
        <f>IF( AND('1_시스템정보'!$AL38="Y", '1_시스템정보'!$AM38="PLC"), "Y", "-")</f>
        <v>-</v>
      </c>
      <c r="Z38" s="992">
        <v>64.069999999999993</v>
      </c>
      <c r="AA38" s="992">
        <f>IF(ISNA(VLOOKUP('1_시스템정보'!$AK38, PosDrive정보!$AB$6:$AC$23, 2, FALSE))=TRUE, 0, VLOOKUP('1_시스템정보'!$AK38, PosDrive정보!$AB$6:$AC$23, 2, FALSE))</f>
        <v>0</v>
      </c>
      <c r="AB38" s="992">
        <v>64</v>
      </c>
      <c r="AC38" s="995">
        <f>IF(ISNA(VLOOKUP('1_시스템정보'!$AO38, PosDrive정보!$AB$6:$AC$23, 2, FALSE))=TRUE, 0, VLOOKUP('1_시스템정보'!$AO38, PosDrive정보!$AB$6:$AC$23, 2, FALSE))</f>
        <v>0</v>
      </c>
      <c r="AD38" s="489" t="s">
        <v>1146</v>
      </c>
    </row>
    <row r="39" spans="2:30" x14ac:dyDescent="0.4">
      <c r="B39" s="219">
        <v>33</v>
      </c>
      <c r="C39" s="591">
        <f>'1_시스템정보'!C39</f>
        <v>0</v>
      </c>
      <c r="D39" s="220">
        <f>'1_시스템정보'!D39</f>
        <v>0</v>
      </c>
      <c r="F39" s="938">
        <v>1174</v>
      </c>
      <c r="G39" s="141">
        <v>43</v>
      </c>
      <c r="H39" s="141">
        <v>45</v>
      </c>
      <c r="I39" s="141">
        <v>4</v>
      </c>
      <c r="J39" s="141">
        <v>1170</v>
      </c>
      <c r="K39" s="141">
        <v>1169</v>
      </c>
      <c r="L39" s="141">
        <v>1172</v>
      </c>
      <c r="M39" s="141">
        <v>1173</v>
      </c>
      <c r="N39" s="141">
        <v>0</v>
      </c>
      <c r="O39" s="141">
        <v>0</v>
      </c>
      <c r="P39" s="141">
        <v>0</v>
      </c>
      <c r="Q39" s="141">
        <v>0</v>
      </c>
      <c r="R39" s="141">
        <v>0</v>
      </c>
      <c r="S39" s="141">
        <v>0</v>
      </c>
      <c r="T39" s="141">
        <v>0</v>
      </c>
      <c r="U39" s="141">
        <v>0</v>
      </c>
      <c r="V39" s="256" t="s">
        <v>1986</v>
      </c>
      <c r="W39" s="256" t="s">
        <v>1989</v>
      </c>
      <c r="X39" s="973" t="str">
        <f>IF( AND('1_시스템정보'!$AC39="Y", '1_시스템정보'!$AD39="PLC"), "Y", "-")</f>
        <v>-</v>
      </c>
      <c r="Y39" s="973" t="str">
        <f>IF( AND('1_시스템정보'!$AL39="Y", '1_시스템정보'!$AM39="PLC"), "Y", "-")</f>
        <v>-</v>
      </c>
      <c r="Z39" s="992">
        <v>64.069999999999993</v>
      </c>
      <c r="AA39" s="992">
        <f>IF(ISNA(VLOOKUP('1_시스템정보'!$AK39, PosDrive정보!$AB$6:$AC$23, 2, FALSE))=TRUE, 0, VLOOKUP('1_시스템정보'!$AK39, PosDrive정보!$AB$6:$AC$23, 2, FALSE))</f>
        <v>0</v>
      </c>
      <c r="AB39" s="992">
        <v>64</v>
      </c>
      <c r="AC39" s="995">
        <f>IF(ISNA(VLOOKUP('1_시스템정보'!$AO39, PosDrive정보!$AB$6:$AC$23, 2, FALSE))=TRUE, 0, VLOOKUP('1_시스템정보'!$AO39, PosDrive정보!$AB$6:$AC$23, 2, FALSE))</f>
        <v>0</v>
      </c>
      <c r="AD39" s="490" t="s">
        <v>1146</v>
      </c>
    </row>
    <row r="40" spans="2:30" x14ac:dyDescent="0.4">
      <c r="B40" s="219">
        <v>34</v>
      </c>
      <c r="C40" s="591">
        <f>'1_시스템정보'!C40</f>
        <v>0</v>
      </c>
      <c r="D40" s="220">
        <f>'1_시스템정보'!D40</f>
        <v>0</v>
      </c>
      <c r="F40" s="937">
        <v>1174</v>
      </c>
      <c r="G40" s="167">
        <v>43</v>
      </c>
      <c r="H40" s="167">
        <v>45</v>
      </c>
      <c r="I40" s="167">
        <v>4</v>
      </c>
      <c r="J40" s="167">
        <v>1170</v>
      </c>
      <c r="K40" s="167">
        <v>1169</v>
      </c>
      <c r="L40" s="167">
        <v>1172</v>
      </c>
      <c r="M40" s="167">
        <v>1173</v>
      </c>
      <c r="N40" s="167">
        <v>0</v>
      </c>
      <c r="O40" s="167">
        <v>0</v>
      </c>
      <c r="P40" s="167">
        <v>0</v>
      </c>
      <c r="Q40" s="167">
        <v>0</v>
      </c>
      <c r="R40" s="167">
        <v>0</v>
      </c>
      <c r="S40" s="167">
        <v>0</v>
      </c>
      <c r="T40" s="167">
        <v>0</v>
      </c>
      <c r="U40" s="167">
        <v>0</v>
      </c>
      <c r="V40" s="509" t="s">
        <v>1986</v>
      </c>
      <c r="W40" s="509" t="s">
        <v>1989</v>
      </c>
      <c r="X40" s="973" t="str">
        <f>IF( AND('1_시스템정보'!$AC40="Y", '1_시스템정보'!$AD40="PLC"), "Y", "-")</f>
        <v>-</v>
      </c>
      <c r="Y40" s="973" t="str">
        <f>IF( AND('1_시스템정보'!$AL40="Y", '1_시스템정보'!$AM40="PLC"), "Y", "-")</f>
        <v>-</v>
      </c>
      <c r="Z40" s="992">
        <v>64.069999999999993</v>
      </c>
      <c r="AA40" s="992">
        <f>IF(ISNA(VLOOKUP('1_시스템정보'!$AK40, PosDrive정보!$AB$6:$AC$23, 2, FALSE))=TRUE, 0, VLOOKUP('1_시스템정보'!$AK40, PosDrive정보!$AB$6:$AC$23, 2, FALSE))</f>
        <v>0</v>
      </c>
      <c r="AB40" s="992">
        <v>64</v>
      </c>
      <c r="AC40" s="995">
        <f>IF(ISNA(VLOOKUP('1_시스템정보'!$AO40, PosDrive정보!$AB$6:$AC$23, 2, FALSE))=TRUE, 0, VLOOKUP('1_시스템정보'!$AO40, PosDrive정보!$AB$6:$AC$23, 2, FALSE))</f>
        <v>0</v>
      </c>
      <c r="AD40" s="489" t="s">
        <v>1146</v>
      </c>
    </row>
    <row r="41" spans="2:30" ht="18" thickBot="1" x14ac:dyDescent="0.45">
      <c r="B41" s="221">
        <v>35</v>
      </c>
      <c r="C41" s="592">
        <f>'1_시스템정보'!C41</f>
        <v>0</v>
      </c>
      <c r="D41" s="222">
        <f>'1_시스템정보'!D41</f>
        <v>0</v>
      </c>
      <c r="F41" s="939">
        <v>1174</v>
      </c>
      <c r="G41" s="146">
        <v>43</v>
      </c>
      <c r="H41" s="146">
        <v>45</v>
      </c>
      <c r="I41" s="146">
        <v>4</v>
      </c>
      <c r="J41" s="146">
        <v>1170</v>
      </c>
      <c r="K41" s="146">
        <v>1169</v>
      </c>
      <c r="L41" s="146">
        <v>1172</v>
      </c>
      <c r="M41" s="146">
        <v>1173</v>
      </c>
      <c r="N41" s="146">
        <v>0</v>
      </c>
      <c r="O41" s="146">
        <v>0</v>
      </c>
      <c r="P41" s="146">
        <v>0</v>
      </c>
      <c r="Q41" s="146">
        <v>0</v>
      </c>
      <c r="R41" s="146">
        <v>0</v>
      </c>
      <c r="S41" s="146">
        <v>0</v>
      </c>
      <c r="T41" s="146">
        <v>0</v>
      </c>
      <c r="U41" s="146">
        <v>0</v>
      </c>
      <c r="V41" s="328" t="s">
        <v>1986</v>
      </c>
      <c r="W41" s="328" t="s">
        <v>1989</v>
      </c>
      <c r="X41" s="974" t="str">
        <f>IF( AND('1_시스템정보'!$AC41="Y", '1_시스템정보'!$AD41="PLC"), "Y", "-")</f>
        <v>-</v>
      </c>
      <c r="Y41" s="974" t="str">
        <f>IF( AND('1_시스템정보'!$AL41="Y", '1_시스템정보'!$AM41="PLC"), "Y", "-")</f>
        <v>-</v>
      </c>
      <c r="Z41" s="993">
        <v>64.069999999999993</v>
      </c>
      <c r="AA41" s="993">
        <f>IF(ISNA(VLOOKUP('1_시스템정보'!$AK41, PosDrive정보!$AB$6:$AC$23, 2, FALSE))=TRUE, 0, VLOOKUP('1_시스템정보'!$AK41, PosDrive정보!$AB$6:$AC$23, 2, FALSE))</f>
        <v>0</v>
      </c>
      <c r="AB41" s="993">
        <v>64</v>
      </c>
      <c r="AC41" s="996">
        <f>IF(ISNA(VLOOKUP('1_시스템정보'!$AO41, PosDrive정보!$AB$6:$AC$23, 2, FALSE))=TRUE, 0, VLOOKUP('1_시스템정보'!$AO41, PosDrive정보!$AB$6:$AC$23, 2, FALSE))</f>
        <v>0</v>
      </c>
      <c r="AD41" s="491" t="s">
        <v>1146</v>
      </c>
    </row>
  </sheetData>
  <sheetProtection algorithmName="SHA-512" hashValue="weO6DW+QRPudXY3XILdgcQDD1hy+rWV5X0hBmyRArjozPyyOrNj0IvgE9QgMxzYMzT9V9kcq8jOsHi+T8UPl6A==" saltValue="83KiUV1uXaeQjR8cDRl4lg==" spinCount="100000" sheet="1" objects="1" scenarios="1"/>
  <mergeCells count="31">
    <mergeCell ref="AD2:AD5"/>
    <mergeCell ref="Z3:Z4"/>
    <mergeCell ref="AA3:AA4"/>
    <mergeCell ref="AB3:AB4"/>
    <mergeCell ref="AC3:AC4"/>
    <mergeCell ref="F2:AC2"/>
    <mergeCell ref="N4:N5"/>
    <mergeCell ref="O4:O5"/>
    <mergeCell ref="P4:P5"/>
    <mergeCell ref="Q4:Q5"/>
    <mergeCell ref="R4:R5"/>
    <mergeCell ref="S4:S5"/>
    <mergeCell ref="N3:U3"/>
    <mergeCell ref="W3:W5"/>
    <mergeCell ref="X3:X4"/>
    <mergeCell ref="Y3:Y4"/>
    <mergeCell ref="B2:B5"/>
    <mergeCell ref="C2:C5"/>
    <mergeCell ref="D2:D5"/>
    <mergeCell ref="V3:V5"/>
    <mergeCell ref="I4:I5"/>
    <mergeCell ref="F4:F5"/>
    <mergeCell ref="G4:G5"/>
    <mergeCell ref="H4:H5"/>
    <mergeCell ref="F3:M3"/>
    <mergeCell ref="J4:J5"/>
    <mergeCell ref="K4:K5"/>
    <mergeCell ref="L4:L5"/>
    <mergeCell ref="M4:M5"/>
    <mergeCell ref="T4:T5"/>
    <mergeCell ref="U4:U5"/>
  </mergeCells>
  <phoneticPr fontId="6" type="noConversion"/>
  <conditionalFormatting sqref="F6:F41">
    <cfRule type="expression" dxfId="65" priority="2316">
      <formula>OR($F6&lt;0,$F6="")</formula>
    </cfRule>
  </conditionalFormatting>
  <conditionalFormatting sqref="G6:G41">
    <cfRule type="expression" dxfId="64" priority="2317">
      <formula>OR($G6&lt;0,$G6="")</formula>
    </cfRule>
  </conditionalFormatting>
  <conditionalFormatting sqref="H6:H41">
    <cfRule type="expression" dxfId="63" priority="2318">
      <formula>OR($H6&lt;0,$H6="")</formula>
    </cfRule>
  </conditionalFormatting>
  <conditionalFormatting sqref="I6:I41">
    <cfRule type="expression" dxfId="62" priority="2319">
      <formula>OR($I6&lt;0,$I6="")</formula>
    </cfRule>
  </conditionalFormatting>
  <conditionalFormatting sqref="J6:J41">
    <cfRule type="expression" dxfId="61" priority="2320">
      <formula>OR($J6&lt;0,$J6="")</formula>
    </cfRule>
  </conditionalFormatting>
  <conditionalFormatting sqref="K6:K41">
    <cfRule type="expression" dxfId="60" priority="2321">
      <formula>OR($K6&lt;0,$K6="")</formula>
    </cfRule>
  </conditionalFormatting>
  <conditionalFormatting sqref="L6:L41">
    <cfRule type="expression" dxfId="59" priority="2322">
      <formula>OR($L6&lt;0,$L6="")</formula>
    </cfRule>
  </conditionalFormatting>
  <conditionalFormatting sqref="M6:M41">
    <cfRule type="expression" dxfId="58" priority="2323">
      <formula>OR($M6&lt;0,$M6="")</formula>
    </cfRule>
  </conditionalFormatting>
  <conditionalFormatting sqref="N6:N41">
    <cfRule type="expression" dxfId="57" priority="2324">
      <formula>OR($N6&lt;0,$N6="")</formula>
    </cfRule>
  </conditionalFormatting>
  <conditionalFormatting sqref="O6:O41">
    <cfRule type="expression" dxfId="56" priority="2325">
      <formula>OR($O6&lt;0,$O6="")</formula>
    </cfRule>
  </conditionalFormatting>
  <conditionalFormatting sqref="P6:P41">
    <cfRule type="expression" dxfId="55" priority="2326">
      <formula>OR($P6&lt;0,$P6="")</formula>
    </cfRule>
  </conditionalFormatting>
  <conditionalFormatting sqref="Q6:Q41">
    <cfRule type="expression" dxfId="54" priority="2327">
      <formula>OR($Q6&lt;0,$Q6="")</formula>
    </cfRule>
  </conditionalFormatting>
  <conditionalFormatting sqref="R6:R41">
    <cfRule type="expression" dxfId="53" priority="2328">
      <formula>OR($R6&lt;0,$R6="")</formula>
    </cfRule>
  </conditionalFormatting>
  <conditionalFormatting sqref="S6:S41">
    <cfRule type="expression" dxfId="52" priority="2329">
      <formula>OR($S6&lt;0,$S6="")</formula>
    </cfRule>
  </conditionalFormatting>
  <conditionalFormatting sqref="T6:T41">
    <cfRule type="expression" dxfId="51" priority="2330">
      <formula>OR($T6&lt;0,$T6="")</formula>
    </cfRule>
  </conditionalFormatting>
  <conditionalFormatting sqref="U6:U41">
    <cfRule type="expression" dxfId="50" priority="2331">
      <formula>OR($U6&lt;0,$U6="")</formula>
    </cfRule>
  </conditionalFormatting>
  <conditionalFormatting sqref="V6:V41">
    <cfRule type="expression" dxfId="49" priority="2356">
      <formula>$V6="0 / Normal"</formula>
    </cfRule>
    <cfRule type="expression" dxfId="48" priority="2357">
      <formula>$V6=""</formula>
    </cfRule>
  </conditionalFormatting>
  <conditionalFormatting sqref="Z6:Z41">
    <cfRule type="expression" dxfId="47" priority="5">
      <formula>$Z6&gt;=1</formula>
    </cfRule>
    <cfRule type="expression" dxfId="46" priority="9">
      <formula>$Z6=""</formula>
    </cfRule>
  </conditionalFormatting>
  <conditionalFormatting sqref="AA6:AA41">
    <cfRule type="expression" dxfId="45" priority="4">
      <formula>$AA6&gt;=1</formula>
    </cfRule>
    <cfRule type="expression" dxfId="44" priority="8">
      <formula>$AA6=""</formula>
    </cfRule>
  </conditionalFormatting>
  <conditionalFormatting sqref="AB6:AB41">
    <cfRule type="expression" dxfId="43" priority="3">
      <formula>$AB6&gt;=1</formula>
    </cfRule>
    <cfRule type="expression" dxfId="42" priority="7">
      <formula>$AB6=""</formula>
    </cfRule>
  </conditionalFormatting>
  <conditionalFormatting sqref="AC6:AC41">
    <cfRule type="expression" dxfId="41" priority="2">
      <formula>$AC6&gt;=1</formula>
    </cfRule>
    <cfRule type="expression" dxfId="40" priority="6">
      <formula>$AC6=""</formula>
    </cfRule>
  </conditionalFormatting>
  <conditionalFormatting sqref="AD6:AD41">
    <cfRule type="expression" dxfId="39" priority="2374">
      <formula>$AD6=""</formula>
    </cfRule>
  </conditionalFormatting>
  <conditionalFormatting sqref="W6:W41">
    <cfRule type="expression" dxfId="38" priority="2332">
      <formula>$W6="2 / ProfiDrive"</formula>
    </cfRule>
    <cfRule type="expression" dxfId="37" priority="2333">
      <formula>$W6=""</formula>
    </cfRule>
  </conditionalFormatting>
  <dataValidations disablePrompts="1" count="3">
    <dataValidation type="list" allowBlank="1" showInputMessage="1" showErrorMessage="1" sqref="AD6:AD41">
      <formula1>"1 / I/O Terminal, 2 / Keypad Cntrl, 3 / Fieldbus"</formula1>
    </dataValidation>
    <dataValidation type="list" allowBlank="1" showInputMessage="1" showErrorMessage="1" sqref="W6:W41">
      <formula1>"0 / Echo, 1 / Standard, 2 / ProfiDrive"</formula1>
    </dataValidation>
    <dataValidation type="list" allowBlank="1" showInputMessage="1" showErrorMessage="1" sqref="V6:V41">
      <formula1>"0 / Not Sel, 4 / Slot D, 5 / Slot E, 6 / Slot D Fast, 7 / Slot E Fast, 8 / Slot D 16, 9 / Slot E 16"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04DE970B-786C-4D51-AA79-0DE4C73C0435}">
            <xm:f>'1_시스템정보'!$L6=0</xm:f>
            <x14:dxf>
              <font>
                <color theme="0" tint="-0.499984740745262"/>
              </font>
              <fill>
                <patternFill>
                  <bgColor theme="0" tint="-0.14996795556505021"/>
                </patternFill>
              </fill>
            </x14:dxf>
          </x14:cfRule>
          <xm:sqref>C6:AD41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Q854"/>
  <sheetViews>
    <sheetView zoomScale="70" zoomScaleNormal="70" workbookViewId="0">
      <pane xSplit="8" ySplit="3" topLeftCell="I260" activePane="bottomRight" state="frozen"/>
      <selection pane="topRight" activeCell="I1" sqref="I1"/>
      <selection pane="bottomLeft" activeCell="A4" sqref="A4"/>
      <selection pane="bottomRight" activeCell="AQ270" sqref="AQ270"/>
    </sheetView>
  </sheetViews>
  <sheetFormatPr defaultRowHeight="17.399999999999999" x14ac:dyDescent="0.4"/>
  <cols>
    <col min="1" max="1" width="2.8984375" style="263" customWidth="1"/>
    <col min="2" max="2" width="4.69921875" style="263" bestFit="1" customWidth="1"/>
    <col min="3" max="3" width="12.3984375" style="259" bestFit="1" customWidth="1"/>
    <col min="4" max="4" width="21.3984375" style="259" bestFit="1" customWidth="1"/>
    <col min="5" max="5" width="5.69921875" style="260" bestFit="1" customWidth="1"/>
    <col min="6" max="6" width="5.3984375" style="260" bestFit="1" customWidth="1"/>
    <col min="7" max="7" width="14.69921875" style="261" customWidth="1"/>
    <col min="8" max="8" width="22.796875" style="261" bestFit="1" customWidth="1"/>
    <col min="9" max="18" width="10.69921875" style="262" customWidth="1"/>
    <col min="19" max="43" width="10.69921875" style="263" customWidth="1"/>
    <col min="44" max="16384" width="8.796875" style="263"/>
  </cols>
  <sheetData>
    <row r="1" spans="2:43" ht="27.6" customHeight="1" thickBot="1" x14ac:dyDescent="0.45">
      <c r="B1" s="258" t="s">
        <v>2287</v>
      </c>
      <c r="I1" s="964" t="s">
        <v>2690</v>
      </c>
      <c r="J1" s="965" t="s">
        <v>2691</v>
      </c>
      <c r="K1" s="964" t="s">
        <v>2293</v>
      </c>
      <c r="L1" s="965" t="s">
        <v>2294</v>
      </c>
      <c r="M1" s="964" t="s">
        <v>2295</v>
      </c>
      <c r="N1" s="965" t="s">
        <v>2296</v>
      </c>
      <c r="O1" s="964" t="s">
        <v>2297</v>
      </c>
      <c r="P1" s="965" t="s">
        <v>2311</v>
      </c>
      <c r="Q1" s="964" t="s">
        <v>2312</v>
      </c>
      <c r="R1" s="965" t="s">
        <v>2291</v>
      </c>
      <c r="S1" s="964" t="s">
        <v>2313</v>
      </c>
      <c r="T1" s="965" t="s">
        <v>2300</v>
      </c>
      <c r="U1" s="964" t="s">
        <v>2299</v>
      </c>
      <c r="V1" s="965" t="s">
        <v>2301</v>
      </c>
      <c r="W1" s="964" t="s">
        <v>2298</v>
      </c>
      <c r="X1" s="965" t="s">
        <v>2302</v>
      </c>
      <c r="Y1" s="964" t="s">
        <v>2303</v>
      </c>
      <c r="Z1" s="965" t="s">
        <v>2304</v>
      </c>
      <c r="AA1" s="964" t="s">
        <v>2305</v>
      </c>
      <c r="AB1" s="965" t="s">
        <v>2290</v>
      </c>
      <c r="AC1" s="964" t="s">
        <v>2306</v>
      </c>
      <c r="AD1" s="965" t="s">
        <v>2307</v>
      </c>
      <c r="AE1" s="964" t="s">
        <v>2308</v>
      </c>
      <c r="AF1" s="965" t="s">
        <v>2692</v>
      </c>
      <c r="AG1" s="964" t="s">
        <v>2693</v>
      </c>
      <c r="AH1" s="965" t="s">
        <v>2694</v>
      </c>
      <c r="AI1" s="964" t="s">
        <v>2695</v>
      </c>
      <c r="AJ1" s="965" t="s">
        <v>2696</v>
      </c>
      <c r="AK1" s="964" t="s">
        <v>2697</v>
      </c>
      <c r="AL1" s="965" t="s">
        <v>2288</v>
      </c>
      <c r="AM1" s="964" t="s">
        <v>2292</v>
      </c>
      <c r="AN1" s="965" t="s">
        <v>2289</v>
      </c>
      <c r="AO1" s="964" t="s">
        <v>2309</v>
      </c>
      <c r="AP1" s="965" t="s">
        <v>2310</v>
      </c>
      <c r="AQ1" s="964" t="s">
        <v>2314</v>
      </c>
    </row>
    <row r="2" spans="2:43" ht="17.399999999999999" customHeight="1" x14ac:dyDescent="0.4">
      <c r="B2" s="1325" t="s">
        <v>618</v>
      </c>
      <c r="C2" s="1327" t="s">
        <v>484</v>
      </c>
      <c r="D2" s="1327" t="s">
        <v>485</v>
      </c>
      <c r="E2" s="1327" t="s">
        <v>487</v>
      </c>
      <c r="F2" s="1329" t="s">
        <v>486</v>
      </c>
      <c r="G2" s="1331" t="s">
        <v>832</v>
      </c>
      <c r="H2" s="1333" t="s">
        <v>831</v>
      </c>
      <c r="I2" s="1335" t="str">
        <f>'3_Setup(1)'!$C7</f>
        <v>INU1</v>
      </c>
      <c r="J2" s="1323">
        <f>'3_Setup(1)'!$C8</f>
        <v>0</v>
      </c>
      <c r="K2" s="1323">
        <f>'3_Setup(1)'!$C9</f>
        <v>0</v>
      </c>
      <c r="L2" s="1323">
        <f>'3_Setup(1)'!$C10</f>
        <v>0</v>
      </c>
      <c r="M2" s="1323">
        <f>'3_Setup(1)'!$C11</f>
        <v>0</v>
      </c>
      <c r="N2" s="1323">
        <f>'3_Setup(1)'!$C12</f>
        <v>0</v>
      </c>
      <c r="O2" s="1323">
        <f>'3_Setup(1)'!$C13</f>
        <v>0</v>
      </c>
      <c r="P2" s="1323">
        <f>'3_Setup(1)'!$C14</f>
        <v>0</v>
      </c>
      <c r="Q2" s="1323">
        <f>'3_Setup(1)'!$C15</f>
        <v>0</v>
      </c>
      <c r="R2" s="1323">
        <f>'3_Setup(1)'!$C16</f>
        <v>0</v>
      </c>
      <c r="S2" s="1323">
        <f>'3_Setup(1)'!$C17</f>
        <v>0</v>
      </c>
      <c r="T2" s="1323">
        <f>'3_Setup(1)'!$C18</f>
        <v>0</v>
      </c>
      <c r="U2" s="1323">
        <f>'3_Setup(1)'!$C19</f>
        <v>0</v>
      </c>
      <c r="V2" s="1323">
        <f>'3_Setup(1)'!$C20</f>
        <v>0</v>
      </c>
      <c r="W2" s="1323">
        <f>'3_Setup(1)'!$C21</f>
        <v>0</v>
      </c>
      <c r="X2" s="1323">
        <f>'3_Setup(1)'!$C22</f>
        <v>0</v>
      </c>
      <c r="Y2" s="1323">
        <f>'3_Setup(1)'!$C23</f>
        <v>0</v>
      </c>
      <c r="Z2" s="1323">
        <f>'3_Setup(1)'!$C24</f>
        <v>0</v>
      </c>
      <c r="AA2" s="1323">
        <f>'3_Setup(1)'!$C25</f>
        <v>0</v>
      </c>
      <c r="AB2" s="1323">
        <f>'3_Setup(1)'!$C26</f>
        <v>0</v>
      </c>
      <c r="AC2" s="1323">
        <f>'3_Setup(1)'!$C27</f>
        <v>0</v>
      </c>
      <c r="AD2" s="1323">
        <f>'3_Setup(1)'!$C28</f>
        <v>0</v>
      </c>
      <c r="AE2" s="1323">
        <f>'3_Setup(1)'!$C29</f>
        <v>0</v>
      </c>
      <c r="AF2" s="1323">
        <f>'3_Setup(1)'!$C30</f>
        <v>0</v>
      </c>
      <c r="AG2" s="1323">
        <f>'3_Setup(1)'!$C31</f>
        <v>0</v>
      </c>
      <c r="AH2" s="1323">
        <f>'3_Setup(1)'!$C32</f>
        <v>0</v>
      </c>
      <c r="AI2" s="1323">
        <f>'3_Setup(1)'!$C33</f>
        <v>0</v>
      </c>
      <c r="AJ2" s="1323">
        <f>'3_Setup(1)'!$C34</f>
        <v>0</v>
      </c>
      <c r="AK2" s="1323">
        <f>'3_Setup(1)'!$C35</f>
        <v>0</v>
      </c>
      <c r="AL2" s="1323">
        <f>'3_Setup(1)'!$C36</f>
        <v>0</v>
      </c>
      <c r="AM2" s="1323">
        <f>'3_Setup(1)'!$C37</f>
        <v>0</v>
      </c>
      <c r="AN2" s="1323">
        <f>'3_Setup(1)'!$C38</f>
        <v>0</v>
      </c>
      <c r="AO2" s="1323">
        <f>'3_Setup(1)'!$C39</f>
        <v>0</v>
      </c>
      <c r="AP2" s="1323">
        <f>'3_Setup(1)'!$C40</f>
        <v>0</v>
      </c>
      <c r="AQ2" s="1323">
        <f>'3_Setup(1)'!$C41</f>
        <v>0</v>
      </c>
    </row>
    <row r="3" spans="2:43" ht="18" customHeight="1" thickBot="1" x14ac:dyDescent="0.45">
      <c r="B3" s="1326"/>
      <c r="C3" s="1328"/>
      <c r="D3" s="1328"/>
      <c r="E3" s="1328"/>
      <c r="F3" s="1330"/>
      <c r="G3" s="1332"/>
      <c r="H3" s="1334"/>
      <c r="I3" s="1336"/>
      <c r="J3" s="1324"/>
      <c r="K3" s="1324"/>
      <c r="L3" s="1324"/>
      <c r="M3" s="1324"/>
      <c r="N3" s="1324"/>
      <c r="O3" s="1324"/>
      <c r="P3" s="1324"/>
      <c r="Q3" s="1324"/>
      <c r="R3" s="1324"/>
      <c r="S3" s="1324"/>
      <c r="T3" s="1324"/>
      <c r="U3" s="1324"/>
      <c r="V3" s="1324"/>
      <c r="W3" s="1324"/>
      <c r="X3" s="1324"/>
      <c r="Y3" s="1324"/>
      <c r="Z3" s="1324"/>
      <c r="AA3" s="1324"/>
      <c r="AB3" s="1324"/>
      <c r="AC3" s="1324"/>
      <c r="AD3" s="1324"/>
      <c r="AE3" s="1324"/>
      <c r="AF3" s="1324"/>
      <c r="AG3" s="1324"/>
      <c r="AH3" s="1324"/>
      <c r="AI3" s="1324"/>
      <c r="AJ3" s="1324"/>
      <c r="AK3" s="1324"/>
      <c r="AL3" s="1324"/>
      <c r="AM3" s="1324"/>
      <c r="AN3" s="1324"/>
      <c r="AO3" s="1324"/>
      <c r="AP3" s="1324"/>
      <c r="AQ3" s="1324"/>
    </row>
    <row r="4" spans="2:43" ht="19.95" customHeight="1" x14ac:dyDescent="0.4">
      <c r="B4" s="264">
        <v>1</v>
      </c>
      <c r="C4" s="265" t="s">
        <v>0</v>
      </c>
      <c r="D4" s="265" t="s">
        <v>1230</v>
      </c>
      <c r="E4" s="266">
        <v>1201</v>
      </c>
      <c r="F4" s="267" t="s">
        <v>13</v>
      </c>
      <c r="G4" s="557">
        <v>0</v>
      </c>
      <c r="H4" s="456" t="s">
        <v>2320</v>
      </c>
      <c r="I4" s="558">
        <f>'1_시스템정보'!$F$7</f>
        <v>380</v>
      </c>
      <c r="J4" s="559">
        <f>'1_시스템정보'!$F$8</f>
        <v>0</v>
      </c>
      <c r="K4" s="559">
        <f>'1_시스템정보'!$F$9</f>
        <v>0</v>
      </c>
      <c r="L4" s="559">
        <f>'1_시스템정보'!$F$10</f>
        <v>0</v>
      </c>
      <c r="M4" s="559">
        <f>'1_시스템정보'!$F$11</f>
        <v>0</v>
      </c>
      <c r="N4" s="559">
        <f>'1_시스템정보'!$F$12</f>
        <v>0</v>
      </c>
      <c r="O4" s="559">
        <f>'1_시스템정보'!$F$13</f>
        <v>0</v>
      </c>
      <c r="P4" s="559">
        <f>'1_시스템정보'!$F$14</f>
        <v>0</v>
      </c>
      <c r="Q4" s="559">
        <f>'1_시스템정보'!$F$15</f>
        <v>0</v>
      </c>
      <c r="R4" s="559">
        <f>'1_시스템정보'!$F$16</f>
        <v>0</v>
      </c>
      <c r="S4" s="559">
        <f>'1_시스템정보'!$F$17</f>
        <v>0</v>
      </c>
      <c r="T4" s="559">
        <f>'1_시스템정보'!$F$18</f>
        <v>0</v>
      </c>
      <c r="U4" s="559">
        <f>'1_시스템정보'!$F$19</f>
        <v>0</v>
      </c>
      <c r="V4" s="559">
        <f>'1_시스템정보'!$F$20</f>
        <v>0</v>
      </c>
      <c r="W4" s="559">
        <f>'1_시스템정보'!$F$21</f>
        <v>0</v>
      </c>
      <c r="X4" s="559">
        <f>'1_시스템정보'!$F$22</f>
        <v>0</v>
      </c>
      <c r="Y4" s="559">
        <f>'1_시스템정보'!$F$23</f>
        <v>0</v>
      </c>
      <c r="Z4" s="559">
        <f>'1_시스템정보'!$F$24</f>
        <v>0</v>
      </c>
      <c r="AA4" s="559">
        <f>'1_시스템정보'!$F$25</f>
        <v>0</v>
      </c>
      <c r="AB4" s="559">
        <f>'1_시스템정보'!$F$26</f>
        <v>0</v>
      </c>
      <c r="AC4" s="559">
        <f>'1_시스템정보'!$F$27</f>
        <v>0</v>
      </c>
      <c r="AD4" s="559">
        <f>'1_시스템정보'!$F$28</f>
        <v>0</v>
      </c>
      <c r="AE4" s="559">
        <f>'1_시스템정보'!$F$29</f>
        <v>0</v>
      </c>
      <c r="AF4" s="559">
        <f>'1_시스템정보'!$F$30</f>
        <v>0</v>
      </c>
      <c r="AG4" s="559">
        <f>'1_시스템정보'!$F$31</f>
        <v>0</v>
      </c>
      <c r="AH4" s="559">
        <f>'1_시스템정보'!$F$32</f>
        <v>0</v>
      </c>
      <c r="AI4" s="559">
        <f>'1_시스템정보'!$F$33</f>
        <v>0</v>
      </c>
      <c r="AJ4" s="559">
        <f>'1_시스템정보'!$F$34</f>
        <v>0</v>
      </c>
      <c r="AK4" s="559">
        <f>'1_시스템정보'!$F$35</f>
        <v>0</v>
      </c>
      <c r="AL4" s="559">
        <f>'1_시스템정보'!$F$36</f>
        <v>0</v>
      </c>
      <c r="AM4" s="559">
        <f>'1_시스템정보'!$F$37</f>
        <v>0</v>
      </c>
      <c r="AN4" s="559">
        <f>'1_시스템정보'!$F$38</f>
        <v>0</v>
      </c>
      <c r="AO4" s="559">
        <f>'1_시스템정보'!$F$39</f>
        <v>0</v>
      </c>
      <c r="AP4" s="559">
        <f>'1_시스템정보'!$F$40</f>
        <v>0</v>
      </c>
      <c r="AQ4" s="560">
        <f>'1_시스템정보'!$F$41</f>
        <v>0</v>
      </c>
    </row>
    <row r="5" spans="2:43" ht="19.95" customHeight="1" x14ac:dyDescent="0.4">
      <c r="B5" s="269">
        <v>2</v>
      </c>
      <c r="C5" s="270" t="s">
        <v>2</v>
      </c>
      <c r="D5" s="270" t="s">
        <v>12</v>
      </c>
      <c r="E5" s="271">
        <v>110</v>
      </c>
      <c r="F5" s="272" t="s">
        <v>13</v>
      </c>
      <c r="G5" s="481" t="s">
        <v>2318</v>
      </c>
      <c r="H5" s="1301" t="s">
        <v>837</v>
      </c>
      <c r="I5" s="309">
        <f>IF('1_시스템정보'!$P$7&lt;&gt;0, '1_시스템정보'!$P$7, IF('1_시스템정보'!$J$7&lt;380, 230, IF('1_시스템정보'!$J$7&lt;=500, 400, 690)))</f>
        <v>400</v>
      </c>
      <c r="J5" s="310">
        <f>IF('1_시스템정보'!$P$8&lt;&gt;0, '1_시스템정보'!$P$8, IF('1_시스템정보'!$J$8&lt;380, 230, IF('1_시스템정보'!$J$8&lt;=500, 400, 690)))</f>
        <v>400</v>
      </c>
      <c r="K5" s="310">
        <f>IF('1_시스템정보'!$P$9&lt;&gt;0, '1_시스템정보'!$P$9, IF('1_시스템정보'!$J$9&lt;380, 230, IF('1_시스템정보'!$J$9&lt;=500, 400, 690)))</f>
        <v>400</v>
      </c>
      <c r="L5" s="310">
        <f>IF('1_시스템정보'!$P$10&lt;&gt;0, '1_시스템정보'!$P$10, IF('1_시스템정보'!$J$10&lt;380, 230, IF('1_시스템정보'!$J$10&lt;=500, 400, 690)))</f>
        <v>400</v>
      </c>
      <c r="M5" s="310">
        <f>IF('1_시스템정보'!$P$11&lt;&gt;0, '1_시스템정보'!$P$11, IF('1_시스템정보'!$J$11&lt;380, 230, IF('1_시스템정보'!$J$11&lt;=500, 400, 690)))</f>
        <v>400</v>
      </c>
      <c r="N5" s="310">
        <f>IF('1_시스템정보'!$P$12&lt;&gt;0, '1_시스템정보'!$P$12, IF('1_시스템정보'!$J$12&lt;380, 230, IF('1_시스템정보'!$J$12&lt;=500, 400, 690)))</f>
        <v>400</v>
      </c>
      <c r="O5" s="310">
        <f>IF('1_시스템정보'!$P$13&lt;&gt;0, '1_시스템정보'!$P$13, IF('1_시스템정보'!$J$13&lt;380, 230, IF('1_시스템정보'!$J$13&lt;=500, 400, 690)))</f>
        <v>400</v>
      </c>
      <c r="P5" s="310">
        <f>IF('1_시스템정보'!$P$14&lt;&gt;0, '1_시스템정보'!$P$14, IF('1_시스템정보'!$J$14&lt;380, 230, IF('1_시스템정보'!$J$14&lt;=500, 400, 690)))</f>
        <v>400</v>
      </c>
      <c r="Q5" s="310">
        <f>IF('1_시스템정보'!$P$15&lt;&gt;0, '1_시스템정보'!$P$15, IF('1_시스템정보'!$J$15&lt;380, 230, IF('1_시스템정보'!$J$15&lt;=500, 400, 690)))</f>
        <v>400</v>
      </c>
      <c r="R5" s="310">
        <f>IF('1_시스템정보'!$P$16&lt;&gt;0, '1_시스템정보'!$P$16, IF('1_시스템정보'!$J$16&lt;380, 230, IF('1_시스템정보'!$J$16&lt;=500, 400, 690)))</f>
        <v>400</v>
      </c>
      <c r="S5" s="310">
        <f>IF('1_시스템정보'!$P$17&lt;&gt;0, '1_시스템정보'!$P$17, IF('1_시스템정보'!$J$17&lt;380, 230, IF('1_시스템정보'!$J$17&lt;=500, 400, 690)))</f>
        <v>400</v>
      </c>
      <c r="T5" s="310">
        <f>IF('1_시스템정보'!$P$18&lt;&gt;0, '1_시스템정보'!$P$18, IF('1_시스템정보'!$J$18&lt;380, 230, IF('1_시스템정보'!$J$18&lt;=500, 400, 690)))</f>
        <v>400</v>
      </c>
      <c r="U5" s="310">
        <f>IF('1_시스템정보'!$P$19&lt;&gt;0, '1_시스템정보'!$P$19, IF('1_시스템정보'!$J$19&lt;380, 230, IF('1_시스템정보'!$J$19&lt;=500, 400, 690)))</f>
        <v>400</v>
      </c>
      <c r="V5" s="310">
        <f>IF('1_시스템정보'!$P$20&lt;&gt;0, '1_시스템정보'!$P$20, IF('1_시스템정보'!$J$20&lt;380, 230, IF('1_시스템정보'!$J$20&lt;=500, 400, 690)))</f>
        <v>400</v>
      </c>
      <c r="W5" s="310">
        <f>IF('1_시스템정보'!$P$21&lt;&gt;0, '1_시스템정보'!$P$21, IF('1_시스템정보'!$J$21&lt;380, 230, IF('1_시스템정보'!$J$21&lt;=500, 400, 690)))</f>
        <v>400</v>
      </c>
      <c r="X5" s="310">
        <f>IF('1_시스템정보'!$P$22&lt;&gt;0, '1_시스템정보'!$P$22, IF('1_시스템정보'!$J$22&lt;380, 230, IF('1_시스템정보'!$J$22&lt;=500, 400, 690)))</f>
        <v>400</v>
      </c>
      <c r="Y5" s="310">
        <f>IF('1_시스템정보'!$P$23&lt;&gt;0, '1_시스템정보'!$P$23, IF('1_시스템정보'!$J$23&lt;380, 230, IF('1_시스템정보'!$J$23&lt;=500, 400, 690)))</f>
        <v>400</v>
      </c>
      <c r="Z5" s="310">
        <f>IF('1_시스템정보'!$P$24&lt;&gt;0, '1_시스템정보'!$P$24, IF('1_시스템정보'!$J$24&lt;380, 230, IF('1_시스템정보'!$J$24&lt;=500, 400, 690)))</f>
        <v>400</v>
      </c>
      <c r="AA5" s="310">
        <f>IF('1_시스템정보'!$P$25&lt;&gt;0, '1_시스템정보'!$P$25, IF('1_시스템정보'!$J$25&lt;380, 230, IF('1_시스템정보'!$J$25&lt;=500, 400, 690)))</f>
        <v>400</v>
      </c>
      <c r="AB5" s="310">
        <f>IF('1_시스템정보'!$P$26&lt;&gt;0, '1_시스템정보'!$P$26, IF('1_시스템정보'!$J$26&lt;380, 230, IF('1_시스템정보'!$J$26&lt;=500, 400, 690)))</f>
        <v>400</v>
      </c>
      <c r="AC5" s="310">
        <f>IF('1_시스템정보'!$P$27&lt;&gt;0, '1_시스템정보'!$P$27, IF('1_시스템정보'!$J$27&lt;380, 230, IF('1_시스템정보'!$J$27&lt;=500, 400, 690)))</f>
        <v>400</v>
      </c>
      <c r="AD5" s="310">
        <f>IF('1_시스템정보'!$P$28&lt;&gt;0, '1_시스템정보'!$P$28, IF('1_시스템정보'!$J$28&lt;380, 230, IF('1_시스템정보'!$J$28&lt;=500, 400, 690)))</f>
        <v>400</v>
      </c>
      <c r="AE5" s="310">
        <f>IF('1_시스템정보'!$P$29&lt;&gt;0, '1_시스템정보'!$P$29, IF('1_시스템정보'!$J$29&lt;380, 230, IF('1_시스템정보'!$J$29&lt;=500, 400, 690)))</f>
        <v>400</v>
      </c>
      <c r="AF5" s="310">
        <f>IF('1_시스템정보'!$P$30&lt;&gt;0, '1_시스템정보'!$P$30, IF('1_시스템정보'!$J$30&lt;380, 230, IF('1_시스템정보'!$J$30&lt;=500, 400, 690)))</f>
        <v>400</v>
      </c>
      <c r="AG5" s="310">
        <f>IF('1_시스템정보'!$P$31&lt;&gt;0, '1_시스템정보'!$P$31, IF('1_시스템정보'!$J$31&lt;380, 230, IF('1_시스템정보'!$J$31&lt;=500, 400, 690)))</f>
        <v>400</v>
      </c>
      <c r="AH5" s="310">
        <f>IF('1_시스템정보'!$P$32&lt;&gt;0, '1_시스템정보'!$P$32, IF('1_시스템정보'!$J$32&lt;380, 230, IF('1_시스템정보'!$J$32&lt;=500, 400, 690)))</f>
        <v>400</v>
      </c>
      <c r="AI5" s="310">
        <f>IF('1_시스템정보'!$P$33&lt;&gt;0, '1_시스템정보'!$P$33, IF('1_시스템정보'!$J$33&lt;380, 230, IF('1_시스템정보'!$J$33&lt;=500, 400, 690)))</f>
        <v>400</v>
      </c>
      <c r="AJ5" s="310">
        <f>IF('1_시스템정보'!$P$34&lt;&gt;0, '1_시스템정보'!$P$34, IF('1_시스템정보'!$J$34&lt;380, 230, IF('1_시스템정보'!$J$34&lt;=500, 400, 690)))</f>
        <v>400</v>
      </c>
      <c r="AK5" s="310">
        <f>IF('1_시스템정보'!$P$35&lt;&gt;0, '1_시스템정보'!$P$35, IF('1_시스템정보'!$J$35&lt;380, 230, IF('1_시스템정보'!$J$35&lt;=500, 400, 690)))</f>
        <v>400</v>
      </c>
      <c r="AL5" s="310">
        <f>IF('1_시스템정보'!$P$36&lt;&gt;0, '1_시스템정보'!$P$36, IF('1_시스템정보'!$J$36&lt;380, 230, IF('1_시스템정보'!$J$36&lt;=500, 400, 690)))</f>
        <v>400</v>
      </c>
      <c r="AM5" s="310">
        <f>IF('1_시스템정보'!$P$37&lt;&gt;0, '1_시스템정보'!$P$37, IF('1_시스템정보'!$J$37&lt;380, 230, IF('1_시스템정보'!$J$37&lt;=500, 400, 690)))</f>
        <v>400</v>
      </c>
      <c r="AN5" s="310">
        <f>IF('1_시스템정보'!$P$38&lt;&gt;0, '1_시스템정보'!$P$38, IF('1_시스템정보'!$J$38&lt;380, 230, IF('1_시스템정보'!$J$38&lt;=500, 400, 690)))</f>
        <v>400</v>
      </c>
      <c r="AO5" s="310">
        <f>IF('1_시스템정보'!$P$39&lt;&gt;0, '1_시스템정보'!$P$39, IF('1_시스템정보'!$J$39&lt;380, 230, IF('1_시스템정보'!$J$39&lt;=500, 400, 690)))</f>
        <v>400</v>
      </c>
      <c r="AP5" s="310">
        <f>IF('1_시스템정보'!$P$40&lt;&gt;0, '1_시스템정보'!$P$40, IF('1_시스템정보'!$J$40&lt;380, 230, IF('1_시스템정보'!$J$40&lt;=500, 400, 690)))</f>
        <v>400</v>
      </c>
      <c r="AQ5" s="311">
        <f>IF('1_시스템정보'!$P$41&lt;&gt;0, '1_시스템정보'!$P$41, IF('1_시스템정보'!$J$41&lt;380, 230, IF('1_시스템정보'!$J$41&lt;=500, 400, 690)))</f>
        <v>400</v>
      </c>
    </row>
    <row r="6" spans="2:43" ht="19.95" customHeight="1" x14ac:dyDescent="0.4">
      <c r="B6" s="269">
        <v>3</v>
      </c>
      <c r="C6" s="270" t="s">
        <v>3</v>
      </c>
      <c r="D6" s="270" t="s">
        <v>15</v>
      </c>
      <c r="E6" s="271">
        <v>111</v>
      </c>
      <c r="F6" s="272" t="s">
        <v>1</v>
      </c>
      <c r="G6" s="273">
        <v>50</v>
      </c>
      <c r="H6" s="1313"/>
      <c r="I6" s="275">
        <f>IF('1_시스템정보'!$Q$7&lt;&gt;0,'1_시스템정보'!$Q$7, 50)</f>
        <v>50</v>
      </c>
      <c r="J6" s="276">
        <f>IF('1_시스템정보'!$Q$8&lt;&gt;0,'1_시스템정보'!$Q$8, 50)</f>
        <v>50</v>
      </c>
      <c r="K6" s="276">
        <f>IF('1_시스템정보'!$Q$9&lt;&gt;0,'1_시스템정보'!$Q$9, 50)</f>
        <v>50</v>
      </c>
      <c r="L6" s="276">
        <f>IF('1_시스템정보'!$Q$10&lt;&gt;0,'1_시스템정보'!$Q$10, 50)</f>
        <v>50</v>
      </c>
      <c r="M6" s="276">
        <f>IF('1_시스템정보'!$Q$11&lt;&gt;0,'1_시스템정보'!$Q$11, 50)</f>
        <v>50</v>
      </c>
      <c r="N6" s="276">
        <f>IF('1_시스템정보'!$Q$12&lt;&gt;0,'1_시스템정보'!$Q$12, 50)</f>
        <v>50</v>
      </c>
      <c r="O6" s="276">
        <f>IF('1_시스템정보'!$Q$13&lt;&gt;0,'1_시스템정보'!$Q$13, 50)</f>
        <v>50</v>
      </c>
      <c r="P6" s="276">
        <f>IF('1_시스템정보'!$Q$14&lt;&gt;0,'1_시스템정보'!$Q$14, 50)</f>
        <v>50</v>
      </c>
      <c r="Q6" s="276">
        <f>IF('1_시스템정보'!$Q$15&lt;&gt;0,'1_시스템정보'!$Q$15, 50)</f>
        <v>50</v>
      </c>
      <c r="R6" s="276">
        <f>IF('1_시스템정보'!$Q$16&lt;&gt;0,'1_시스템정보'!$Q$16, 50)</f>
        <v>50</v>
      </c>
      <c r="S6" s="276">
        <f>IF('1_시스템정보'!$Q$17&lt;&gt;0,'1_시스템정보'!$Q$17, 50)</f>
        <v>50</v>
      </c>
      <c r="T6" s="276">
        <f>IF('1_시스템정보'!$Q$18&lt;&gt;0,'1_시스템정보'!$Q$18, 50)</f>
        <v>50</v>
      </c>
      <c r="U6" s="276">
        <f>IF('1_시스템정보'!$Q$19&lt;&gt;0,'1_시스템정보'!$Q$19, 50)</f>
        <v>50</v>
      </c>
      <c r="V6" s="276">
        <f>IF('1_시스템정보'!$Q$20&lt;&gt;0,'1_시스템정보'!$Q$20, 50)</f>
        <v>50</v>
      </c>
      <c r="W6" s="276">
        <f>IF('1_시스템정보'!$Q$21&lt;&gt;0,'1_시스템정보'!$Q$21, 50)</f>
        <v>50</v>
      </c>
      <c r="X6" s="276">
        <f>IF('1_시스템정보'!$Q$22&lt;&gt;0,'1_시스템정보'!$Q$22, 50)</f>
        <v>50</v>
      </c>
      <c r="Y6" s="276">
        <f>IF('1_시스템정보'!$Q$23&lt;&gt;0,'1_시스템정보'!$Q$23, 50)</f>
        <v>50</v>
      </c>
      <c r="Z6" s="276">
        <f>IF('1_시스템정보'!$Q$24&lt;&gt;0,'1_시스템정보'!$Q$24, 50)</f>
        <v>50</v>
      </c>
      <c r="AA6" s="276">
        <f>IF('1_시스템정보'!$Q$25&lt;&gt;0,'1_시스템정보'!$Q$25, 50)</f>
        <v>50</v>
      </c>
      <c r="AB6" s="276">
        <f>IF('1_시스템정보'!$Q$26&lt;&gt;0,'1_시스템정보'!$Q$26, 50)</f>
        <v>50</v>
      </c>
      <c r="AC6" s="276">
        <f>IF('1_시스템정보'!$Q$27&lt;&gt;0,'1_시스템정보'!$Q$27, 50)</f>
        <v>50</v>
      </c>
      <c r="AD6" s="276">
        <f>IF('1_시스템정보'!$Q$28&lt;&gt;0,'1_시스템정보'!$Q$28, 50)</f>
        <v>50</v>
      </c>
      <c r="AE6" s="276">
        <f>IF('1_시스템정보'!$Q$29&lt;&gt;0,'1_시스템정보'!$Q$29, 50)</f>
        <v>50</v>
      </c>
      <c r="AF6" s="276">
        <f>IF('1_시스템정보'!$Q$30&lt;&gt;0,'1_시스템정보'!$Q$30, 50)</f>
        <v>50</v>
      </c>
      <c r="AG6" s="276">
        <f>IF('1_시스템정보'!$Q$31&lt;&gt;0,'1_시스템정보'!$Q$31, 50)</f>
        <v>50</v>
      </c>
      <c r="AH6" s="276">
        <f>IF('1_시스템정보'!$Q$32&lt;&gt;0,'1_시스템정보'!$Q$32, 50)</f>
        <v>50</v>
      </c>
      <c r="AI6" s="276">
        <f>IF('1_시스템정보'!$Q$33&lt;&gt;0,'1_시스템정보'!$Q$33, 50)</f>
        <v>50</v>
      </c>
      <c r="AJ6" s="276">
        <f>IF('1_시스템정보'!$Q$34&lt;&gt;0,'1_시스템정보'!$Q$34, 50)</f>
        <v>50</v>
      </c>
      <c r="AK6" s="276">
        <f>IF('1_시스템정보'!$Q$35&lt;&gt;0,'1_시스템정보'!$Q$35, 50)</f>
        <v>50</v>
      </c>
      <c r="AL6" s="276">
        <f>IF('1_시스템정보'!$Q$36&lt;&gt;0,'1_시스템정보'!$Q$36, 50)</f>
        <v>50</v>
      </c>
      <c r="AM6" s="276">
        <f>IF('1_시스템정보'!$Q$37&lt;&gt;0,'1_시스템정보'!$Q$37, 50)</f>
        <v>50</v>
      </c>
      <c r="AN6" s="276">
        <f>IF('1_시스템정보'!$Q$38&lt;&gt;0,'1_시스템정보'!$Q$38, 50)</f>
        <v>50</v>
      </c>
      <c r="AO6" s="276">
        <f>IF('1_시스템정보'!$Q$39&lt;&gt;0,'1_시스템정보'!$Q$39, 50)</f>
        <v>50</v>
      </c>
      <c r="AP6" s="276">
        <f>IF('1_시스템정보'!$Q$40&lt;&gt;0,'1_시스템정보'!$Q$40, 50)</f>
        <v>50</v>
      </c>
      <c r="AQ6" s="277">
        <f>IF('1_시스템정보'!$Q$41&lt;&gt;0,'1_시스템정보'!$Q$41, 50)</f>
        <v>50</v>
      </c>
    </row>
    <row r="7" spans="2:43" ht="19.95" customHeight="1" x14ac:dyDescent="0.4">
      <c r="B7" s="269">
        <v>4</v>
      </c>
      <c r="C7" s="270" t="s">
        <v>6</v>
      </c>
      <c r="D7" s="270" t="s">
        <v>17</v>
      </c>
      <c r="E7" s="271">
        <v>112</v>
      </c>
      <c r="F7" s="272" t="s">
        <v>18</v>
      </c>
      <c r="G7" s="433">
        <v>1440</v>
      </c>
      <c r="H7" s="1313"/>
      <c r="I7" s="309">
        <f>IF('1_시스템정보'!$R$7=0, 1440, '1_시스템정보'!$R$7)</f>
        <v>1385</v>
      </c>
      <c r="J7" s="310">
        <f>IF('1_시스템정보'!$R$8=0, 1440, '1_시스템정보'!$R$8)</f>
        <v>1440</v>
      </c>
      <c r="K7" s="310">
        <f>IF('1_시스템정보'!$R$9=0, 1440, '1_시스템정보'!$R$9)</f>
        <v>1440</v>
      </c>
      <c r="L7" s="310">
        <f>IF('1_시스템정보'!$R$10=0, 1440, '1_시스템정보'!$R$10)</f>
        <v>1440</v>
      </c>
      <c r="M7" s="310">
        <f>IF('1_시스템정보'!$R$11=0, 1440, '1_시스템정보'!$R$11)</f>
        <v>1440</v>
      </c>
      <c r="N7" s="310">
        <f>IF('1_시스템정보'!$R$12=0, 1440, '1_시스템정보'!$R$12)</f>
        <v>1440</v>
      </c>
      <c r="O7" s="310">
        <f>IF('1_시스템정보'!$R$13=0, 1440, '1_시스템정보'!$R$13)</f>
        <v>1440</v>
      </c>
      <c r="P7" s="310">
        <f>IF('1_시스템정보'!$R$14=0, 1440, '1_시스템정보'!$R$14)</f>
        <v>1440</v>
      </c>
      <c r="Q7" s="310">
        <f>IF('1_시스템정보'!$R$15=0, 1440, '1_시스템정보'!$R$15)</f>
        <v>1440</v>
      </c>
      <c r="R7" s="310">
        <f>IF('1_시스템정보'!$R$16=0, 1440, '1_시스템정보'!$R$16)</f>
        <v>1440</v>
      </c>
      <c r="S7" s="310">
        <f>IF('1_시스템정보'!$R$17=0, 1440, '1_시스템정보'!$R$17)</f>
        <v>1440</v>
      </c>
      <c r="T7" s="310">
        <f>IF('1_시스템정보'!$R$18=0, 1440, '1_시스템정보'!$R$18)</f>
        <v>1440</v>
      </c>
      <c r="U7" s="310">
        <f>IF('1_시스템정보'!$R$19=0, 1440, '1_시스템정보'!$R$19)</f>
        <v>1440</v>
      </c>
      <c r="V7" s="310">
        <f>IF('1_시스템정보'!$R$20=0, 1440, '1_시스템정보'!$R$20)</f>
        <v>1440</v>
      </c>
      <c r="W7" s="310">
        <f>IF('1_시스템정보'!$R$21=0, 1440, '1_시스템정보'!$R$21)</f>
        <v>1440</v>
      </c>
      <c r="X7" s="310">
        <f>IF('1_시스템정보'!$R$22=0, 1440, '1_시스템정보'!$R$22)</f>
        <v>1440</v>
      </c>
      <c r="Y7" s="310">
        <f>IF('1_시스템정보'!$R$23=0, 1440, '1_시스템정보'!$R$23)</f>
        <v>1440</v>
      </c>
      <c r="Z7" s="310">
        <f>IF('1_시스템정보'!$R$24=0, 1440, '1_시스템정보'!$R$24)</f>
        <v>1440</v>
      </c>
      <c r="AA7" s="310">
        <f>IF('1_시스템정보'!$R$25=0, 1440, '1_시스템정보'!$R$25)</f>
        <v>1440</v>
      </c>
      <c r="AB7" s="310">
        <f>IF('1_시스템정보'!$R$26=0, 1440, '1_시스템정보'!$R$26)</f>
        <v>1440</v>
      </c>
      <c r="AC7" s="310">
        <f>IF('1_시스템정보'!$R$27=0, 1440, '1_시스템정보'!$R$27)</f>
        <v>1440</v>
      </c>
      <c r="AD7" s="310">
        <f>IF('1_시스템정보'!$R$28=0, 1440, '1_시스템정보'!$R$28)</f>
        <v>1440</v>
      </c>
      <c r="AE7" s="310">
        <f>IF('1_시스템정보'!$R$29=0, 1440, '1_시스템정보'!$R$29)</f>
        <v>1440</v>
      </c>
      <c r="AF7" s="310">
        <f>IF('1_시스템정보'!$R$30=0, 1440, '1_시스템정보'!$R$30)</f>
        <v>1440</v>
      </c>
      <c r="AG7" s="310">
        <f>IF('1_시스템정보'!$R$31=0, 1440, '1_시스템정보'!$R$31)</f>
        <v>1440</v>
      </c>
      <c r="AH7" s="310">
        <f>IF('1_시스템정보'!$R$32=0, 1440, '1_시스템정보'!$R$32)</f>
        <v>1440</v>
      </c>
      <c r="AI7" s="310">
        <f>IF('1_시스템정보'!$R$33=0, 1440, '1_시스템정보'!$R$33)</f>
        <v>1440</v>
      </c>
      <c r="AJ7" s="310">
        <f>IF('1_시스템정보'!$R$34=0, 1440, '1_시스템정보'!$R$34)</f>
        <v>1440</v>
      </c>
      <c r="AK7" s="310">
        <f>IF('1_시스템정보'!$R$35=0, 1440, '1_시스템정보'!$R$35)</f>
        <v>1440</v>
      </c>
      <c r="AL7" s="310">
        <f>IF('1_시스템정보'!$R$36=0, 1440, '1_시스템정보'!$R$36)</f>
        <v>1440</v>
      </c>
      <c r="AM7" s="310">
        <f>IF('1_시스템정보'!$R$37=0, 1440, '1_시스템정보'!$R$37)</f>
        <v>1440</v>
      </c>
      <c r="AN7" s="310">
        <f>IF('1_시스템정보'!$R$38=0, 1440, '1_시스템정보'!$R$38)</f>
        <v>1440</v>
      </c>
      <c r="AO7" s="310">
        <f>IF('1_시스템정보'!$R$39=0, 1440, '1_시스템정보'!$R$39)</f>
        <v>1440</v>
      </c>
      <c r="AP7" s="310">
        <f>IF('1_시스템정보'!$R$40=0, 1440, '1_시스템정보'!$R$40)</f>
        <v>1440</v>
      </c>
      <c r="AQ7" s="311">
        <f>IF('1_시스템정보'!$R$41=0, 1440, '1_시스템정보'!$R$41)</f>
        <v>1440</v>
      </c>
    </row>
    <row r="8" spans="2:43" ht="19.95" customHeight="1" x14ac:dyDescent="0.4">
      <c r="B8" s="269">
        <v>5</v>
      </c>
      <c r="C8" s="270" t="s">
        <v>8</v>
      </c>
      <c r="D8" s="270" t="s">
        <v>20</v>
      </c>
      <c r="E8" s="271">
        <v>113</v>
      </c>
      <c r="F8" s="272" t="s">
        <v>10</v>
      </c>
      <c r="G8" s="482" t="s">
        <v>2319</v>
      </c>
      <c r="H8" s="1313"/>
      <c r="I8" s="275">
        <f>IF('1_시스템정보'!$S$7=0, '1_시스템정보'!$L$7, '1_시스템정보'!$S$7)</f>
        <v>1.85</v>
      </c>
      <c r="J8" s="276">
        <f>IF('1_시스템정보'!$S$8=0, '1_시스템정보'!$L$8, '1_시스템정보'!$S$8)</f>
        <v>0</v>
      </c>
      <c r="K8" s="276">
        <f>IF('1_시스템정보'!$S$9=0, '1_시스템정보'!$L$9, '1_시스템정보'!$S$9)</f>
        <v>0</v>
      </c>
      <c r="L8" s="276">
        <f>IF('1_시스템정보'!$S$10=0, '1_시스템정보'!$L$10, '1_시스템정보'!$S$10)</f>
        <v>0</v>
      </c>
      <c r="M8" s="276">
        <f>IF('1_시스템정보'!$S$11=0, '1_시스템정보'!$L$11, '1_시스템정보'!$S$11)</f>
        <v>0</v>
      </c>
      <c r="N8" s="276">
        <f>IF('1_시스템정보'!$S$12=0, '1_시스템정보'!$L$12, '1_시스템정보'!$S$12)</f>
        <v>0</v>
      </c>
      <c r="O8" s="276">
        <f>IF('1_시스템정보'!$S$13=0, '1_시스템정보'!$L$13, '1_시스템정보'!$S$13)</f>
        <v>0</v>
      </c>
      <c r="P8" s="276">
        <f>IF('1_시스템정보'!$S$14=0, '1_시스템정보'!$L$14, '1_시스템정보'!$S$14)</f>
        <v>0</v>
      </c>
      <c r="Q8" s="276">
        <f>IF('1_시스템정보'!$S$15=0, '1_시스템정보'!$L$15, '1_시스템정보'!$S$15)</f>
        <v>0</v>
      </c>
      <c r="R8" s="276">
        <f>IF('1_시스템정보'!$S$16=0, '1_시스템정보'!$L$16, '1_시스템정보'!$S$16)</f>
        <v>0</v>
      </c>
      <c r="S8" s="276">
        <f>IF('1_시스템정보'!$S$17=0, '1_시스템정보'!$L$17, '1_시스템정보'!$S$17)</f>
        <v>0</v>
      </c>
      <c r="T8" s="276">
        <f>IF('1_시스템정보'!$S$18=0, '1_시스템정보'!$L$18, '1_시스템정보'!$S$18)</f>
        <v>0</v>
      </c>
      <c r="U8" s="276">
        <f>IF('1_시스템정보'!$S$19=0, '1_시스템정보'!$L$19, '1_시스템정보'!$S$19)</f>
        <v>0</v>
      </c>
      <c r="V8" s="276">
        <f>IF('1_시스템정보'!$S$20=0, '1_시스템정보'!$L$20, '1_시스템정보'!$S$20)</f>
        <v>0</v>
      </c>
      <c r="W8" s="276">
        <f>IF('1_시스템정보'!$S$21=0, '1_시스템정보'!$L$21, '1_시스템정보'!$S$21)</f>
        <v>0</v>
      </c>
      <c r="X8" s="276">
        <f>IF('1_시스템정보'!$S$22=0, '1_시스템정보'!$L$22, '1_시스템정보'!$S$22)</f>
        <v>0</v>
      </c>
      <c r="Y8" s="276">
        <f>IF('1_시스템정보'!$S$23=0, '1_시스템정보'!$L$23, '1_시스템정보'!$S$23)</f>
        <v>0</v>
      </c>
      <c r="Z8" s="276">
        <f>IF('1_시스템정보'!$S$24=0, '1_시스템정보'!$L$24, '1_시스템정보'!$S$24)</f>
        <v>0</v>
      </c>
      <c r="AA8" s="276">
        <f>IF('1_시스템정보'!$S$25=0, '1_시스템정보'!$L$25, '1_시스템정보'!$S$25)</f>
        <v>0</v>
      </c>
      <c r="AB8" s="276">
        <f>IF('1_시스템정보'!$S$26=0, '1_시스템정보'!$L$26, '1_시스템정보'!$S$26)</f>
        <v>0</v>
      </c>
      <c r="AC8" s="276">
        <f>IF('1_시스템정보'!$S$27=0, '1_시스템정보'!$L$27, '1_시스템정보'!$S$27)</f>
        <v>0</v>
      </c>
      <c r="AD8" s="276">
        <f>IF('1_시스템정보'!$S$28=0, '1_시스템정보'!$L$28, '1_시스템정보'!$S$28)</f>
        <v>0</v>
      </c>
      <c r="AE8" s="276">
        <f>IF('1_시스템정보'!$S$29=0, '1_시스템정보'!$L$29, '1_시스템정보'!$S$29)</f>
        <v>0</v>
      </c>
      <c r="AF8" s="276">
        <f>IF('1_시스템정보'!$S$30=0, '1_시스템정보'!$L$30, '1_시스템정보'!$S$30)</f>
        <v>0</v>
      </c>
      <c r="AG8" s="276">
        <f>IF('1_시스템정보'!$S$31=0, '1_시스템정보'!$L$31, '1_시스템정보'!$S$31)</f>
        <v>0</v>
      </c>
      <c r="AH8" s="276">
        <f>IF('1_시스템정보'!$S$32=0, '1_시스템정보'!$L$32, '1_시스템정보'!$S$32)</f>
        <v>0</v>
      </c>
      <c r="AI8" s="276">
        <f>IF('1_시스템정보'!$S$33=0, '1_시스템정보'!$L$33, '1_시스템정보'!$S$33)</f>
        <v>0</v>
      </c>
      <c r="AJ8" s="276">
        <f>IF('1_시스템정보'!$S$34=0, '1_시스템정보'!$L$34, '1_시스템정보'!$S$34)</f>
        <v>0</v>
      </c>
      <c r="AK8" s="276">
        <f>IF('1_시스템정보'!$S$35=0, '1_시스템정보'!$L$35, '1_시스템정보'!$S$35)</f>
        <v>0</v>
      </c>
      <c r="AL8" s="276">
        <f>IF('1_시스템정보'!$S$36=0, '1_시스템정보'!$L$36, '1_시스템정보'!$S$36)</f>
        <v>0</v>
      </c>
      <c r="AM8" s="276">
        <f>IF('1_시스템정보'!$S$37=0, '1_시스템정보'!$L$37, '1_시스템정보'!$S$37)</f>
        <v>0</v>
      </c>
      <c r="AN8" s="276">
        <f>IF('1_시스템정보'!$S$38=0, '1_시스템정보'!$L$38, '1_시스템정보'!$S$38)</f>
        <v>0</v>
      </c>
      <c r="AO8" s="276">
        <f>IF('1_시스템정보'!$S$39=0, '1_시스템정보'!$L$39, '1_시스템정보'!$S$39)</f>
        <v>0</v>
      </c>
      <c r="AP8" s="276">
        <f>IF('1_시스템정보'!$S$40=0, '1_시스템정보'!$L$40, '1_시스템정보'!$S$40)</f>
        <v>0</v>
      </c>
      <c r="AQ8" s="277">
        <f>IF('1_시스템정보'!$S$41=0, '1_시스템정보'!$L$41, '1_시스템정보'!$S$41)</f>
        <v>0</v>
      </c>
    </row>
    <row r="9" spans="2:43" ht="19.95" customHeight="1" x14ac:dyDescent="0.4">
      <c r="B9" s="269">
        <v>6</v>
      </c>
      <c r="C9" s="270" t="s">
        <v>11</v>
      </c>
      <c r="D9" s="270" t="s">
        <v>22</v>
      </c>
      <c r="E9" s="271">
        <v>120</v>
      </c>
      <c r="F9" s="272" t="s">
        <v>23</v>
      </c>
      <c r="G9" s="273">
        <v>0.85</v>
      </c>
      <c r="H9" s="1313"/>
      <c r="I9" s="275">
        <f>IF('1_시스템정보'!$V$7=0, 0.85, '1_시스템정보'!$V$7)</f>
        <v>0.76</v>
      </c>
      <c r="J9" s="276">
        <f>IF('1_시스템정보'!$V$8=0, 0.85, '1_시스템정보'!$V$8)</f>
        <v>0.85</v>
      </c>
      <c r="K9" s="276">
        <f>IF('1_시스템정보'!$V$9=0, 0.85, '1_시스템정보'!$V$9)</f>
        <v>0.85</v>
      </c>
      <c r="L9" s="276">
        <f>IF('1_시스템정보'!$V$10=0, 0.85, '1_시스템정보'!$V$10)</f>
        <v>0.85</v>
      </c>
      <c r="M9" s="276">
        <f>IF('1_시스템정보'!$V$11=0, 0.85, '1_시스템정보'!$V$11)</f>
        <v>0.85</v>
      </c>
      <c r="N9" s="276">
        <f>IF('1_시스템정보'!$V$12=0, 0.85, '1_시스템정보'!$V$12)</f>
        <v>0.85</v>
      </c>
      <c r="O9" s="276">
        <f>IF('1_시스템정보'!$V$13=0, 0.85, '1_시스템정보'!$V$13)</f>
        <v>0.85</v>
      </c>
      <c r="P9" s="276">
        <f>IF('1_시스템정보'!$V$14=0, 0.85, '1_시스템정보'!$V$14)</f>
        <v>0.85</v>
      </c>
      <c r="Q9" s="276">
        <f>IF('1_시스템정보'!$V$15=0, 0.85, '1_시스템정보'!$V$15)</f>
        <v>0.85</v>
      </c>
      <c r="R9" s="276">
        <f>IF('1_시스템정보'!$V$16=0, 0.85, '1_시스템정보'!$V$16)</f>
        <v>0.85</v>
      </c>
      <c r="S9" s="276">
        <f>IF('1_시스템정보'!$V$17=0, 0.85, '1_시스템정보'!$V$17)</f>
        <v>0.85</v>
      </c>
      <c r="T9" s="276">
        <f>IF('1_시스템정보'!$V$18=0, 0.85, '1_시스템정보'!$V$18)</f>
        <v>0.85</v>
      </c>
      <c r="U9" s="276">
        <f>IF('1_시스템정보'!$V$19=0, 0.85, '1_시스템정보'!$V$19)</f>
        <v>0.85</v>
      </c>
      <c r="V9" s="276">
        <f>IF('1_시스템정보'!$V$20=0, 0.85, '1_시스템정보'!$V$20)</f>
        <v>0.85</v>
      </c>
      <c r="W9" s="276">
        <f>IF('1_시스템정보'!$V$21=0, 0.85, '1_시스템정보'!$V$21)</f>
        <v>0.85</v>
      </c>
      <c r="X9" s="276">
        <f>IF('1_시스템정보'!$V$22=0, 0.85, '1_시스템정보'!$V$22)</f>
        <v>0.85</v>
      </c>
      <c r="Y9" s="276">
        <f>IF('1_시스템정보'!$V$23=0, 0.85, '1_시스템정보'!$V$23)</f>
        <v>0.85</v>
      </c>
      <c r="Z9" s="276">
        <f>IF('1_시스템정보'!$V$24=0, 0.85, '1_시스템정보'!$V$24)</f>
        <v>0.85</v>
      </c>
      <c r="AA9" s="276">
        <f>IF('1_시스템정보'!$V$25=0, 0.85, '1_시스템정보'!$V$25)</f>
        <v>0.85</v>
      </c>
      <c r="AB9" s="276">
        <f>IF('1_시스템정보'!$V$26=0, 0.85, '1_시스템정보'!$V$26)</f>
        <v>0.85</v>
      </c>
      <c r="AC9" s="276">
        <f>IF('1_시스템정보'!$V$27=0, 0.85, '1_시스템정보'!$V$27)</f>
        <v>0.85</v>
      </c>
      <c r="AD9" s="276">
        <f>IF('1_시스템정보'!$V$28=0, 0.85, '1_시스템정보'!$V$28)</f>
        <v>0.85</v>
      </c>
      <c r="AE9" s="276">
        <f>IF('1_시스템정보'!$V$29=0, 0.85, '1_시스템정보'!$V$29)</f>
        <v>0.85</v>
      </c>
      <c r="AF9" s="276">
        <f>IF('1_시스템정보'!$V$30=0, 0.85, '1_시스템정보'!$V$30)</f>
        <v>0.85</v>
      </c>
      <c r="AG9" s="276">
        <f>IF('1_시스템정보'!$V$31=0, 0.85, '1_시스템정보'!$V$31)</f>
        <v>0.85</v>
      </c>
      <c r="AH9" s="276">
        <f>IF('1_시스템정보'!$V$32=0, 0.85, '1_시스템정보'!$V$32)</f>
        <v>0.85</v>
      </c>
      <c r="AI9" s="276">
        <f>IF('1_시스템정보'!$V$33=0, 0.85, '1_시스템정보'!$V$33)</f>
        <v>0.85</v>
      </c>
      <c r="AJ9" s="276">
        <f>IF('1_시스템정보'!$V$34=0, 0.85, '1_시스템정보'!$V$34)</f>
        <v>0.85</v>
      </c>
      <c r="AK9" s="276">
        <f>IF('1_시스템정보'!$V$35=0, 0.85, '1_시스템정보'!$V$35)</f>
        <v>0.85</v>
      </c>
      <c r="AL9" s="276">
        <f>IF('1_시스템정보'!$V$36=0, 0.85, '1_시스템정보'!$V$36)</f>
        <v>0.85</v>
      </c>
      <c r="AM9" s="276">
        <f>IF('1_시스템정보'!$V$37=0, 0.85, '1_시스템정보'!$V$37)</f>
        <v>0.85</v>
      </c>
      <c r="AN9" s="276">
        <f>IF('1_시스템정보'!$V$38=0, 0.85, '1_시스템정보'!$V$38)</f>
        <v>0.85</v>
      </c>
      <c r="AO9" s="276">
        <f>IF('1_시스템정보'!$V$39=0, 0.85, '1_시스템정보'!$V$39)</f>
        <v>0.85</v>
      </c>
      <c r="AP9" s="276">
        <f>IF('1_시스템정보'!$V$40=0, 0.85, '1_시스템정보'!$V$40)</f>
        <v>0.85</v>
      </c>
      <c r="AQ9" s="277">
        <f>IF('1_시스템정보'!$V$41=0, 0.85, '1_시스템정보'!$V$41)</f>
        <v>0.85</v>
      </c>
    </row>
    <row r="10" spans="2:43" ht="19.95" customHeight="1" x14ac:dyDescent="0.4">
      <c r="B10" s="269">
        <v>7</v>
      </c>
      <c r="C10" s="270" t="s">
        <v>14</v>
      </c>
      <c r="D10" s="270" t="s">
        <v>1231</v>
      </c>
      <c r="E10" s="271">
        <v>116</v>
      </c>
      <c r="F10" s="272" t="s">
        <v>1232</v>
      </c>
      <c r="G10" s="278">
        <v>0</v>
      </c>
      <c r="H10" s="1313"/>
      <c r="I10" s="280">
        <f>'1_시스템정보'!$O$7</f>
        <v>0.75</v>
      </c>
      <c r="J10" s="281">
        <f>'1_시스템정보'!$O$8</f>
        <v>0</v>
      </c>
      <c r="K10" s="281">
        <f>'1_시스템정보'!$O$9</f>
        <v>0</v>
      </c>
      <c r="L10" s="281">
        <f>'1_시스템정보'!$O$10</f>
        <v>0</v>
      </c>
      <c r="M10" s="281">
        <f>'1_시스템정보'!$O$11</f>
        <v>0</v>
      </c>
      <c r="N10" s="281">
        <f>'1_시스템정보'!$O$12</f>
        <v>0</v>
      </c>
      <c r="O10" s="281">
        <f>'1_시스템정보'!$O$13</f>
        <v>0</v>
      </c>
      <c r="P10" s="281">
        <f>'1_시스템정보'!$O$14</f>
        <v>0</v>
      </c>
      <c r="Q10" s="281">
        <f>'1_시스템정보'!$O$15</f>
        <v>0</v>
      </c>
      <c r="R10" s="281">
        <f>'1_시스템정보'!$O$16</f>
        <v>0</v>
      </c>
      <c r="S10" s="281">
        <f>'1_시스템정보'!$O$17</f>
        <v>0</v>
      </c>
      <c r="T10" s="281">
        <f>'1_시스템정보'!$O$18</f>
        <v>0</v>
      </c>
      <c r="U10" s="281">
        <f>'1_시스템정보'!$O$19</f>
        <v>0</v>
      </c>
      <c r="V10" s="281">
        <f>'1_시스템정보'!$O$20</f>
        <v>0</v>
      </c>
      <c r="W10" s="281">
        <f>'1_시스템정보'!$O$21</f>
        <v>0</v>
      </c>
      <c r="X10" s="281">
        <f>'1_시스템정보'!$O$22</f>
        <v>0</v>
      </c>
      <c r="Y10" s="281">
        <f>'1_시스템정보'!$O$23</f>
        <v>0</v>
      </c>
      <c r="Z10" s="281">
        <f>'1_시스템정보'!$O$24</f>
        <v>0</v>
      </c>
      <c r="AA10" s="281">
        <f>'1_시스템정보'!$O$25</f>
        <v>0</v>
      </c>
      <c r="AB10" s="281">
        <f>'1_시스템정보'!$O$26</f>
        <v>0</v>
      </c>
      <c r="AC10" s="281">
        <f>'1_시스템정보'!$O$27</f>
        <v>0</v>
      </c>
      <c r="AD10" s="281">
        <f>'1_시스템정보'!$O$28</f>
        <v>0</v>
      </c>
      <c r="AE10" s="281">
        <f>'1_시스템정보'!$O$29</f>
        <v>0</v>
      </c>
      <c r="AF10" s="281">
        <f>'1_시스템정보'!$O$30</f>
        <v>0</v>
      </c>
      <c r="AG10" s="281">
        <f>'1_시스템정보'!$O$31</f>
        <v>0</v>
      </c>
      <c r="AH10" s="281">
        <f>'1_시스템정보'!$O$32</f>
        <v>0</v>
      </c>
      <c r="AI10" s="281">
        <f>'1_시스템정보'!$O$33</f>
        <v>0</v>
      </c>
      <c r="AJ10" s="281">
        <f>'1_시스템정보'!$O$34</f>
        <v>0</v>
      </c>
      <c r="AK10" s="281">
        <f>'1_시스템정보'!$O$35</f>
        <v>0</v>
      </c>
      <c r="AL10" s="281">
        <f>'1_시스템정보'!$O$36</f>
        <v>0</v>
      </c>
      <c r="AM10" s="281">
        <f>'1_시스템정보'!$O$37</f>
        <v>0</v>
      </c>
      <c r="AN10" s="281">
        <f>'1_시스템정보'!$O$38</f>
        <v>0</v>
      </c>
      <c r="AO10" s="281">
        <f>'1_시스템정보'!$O$39</f>
        <v>0</v>
      </c>
      <c r="AP10" s="281">
        <f>'1_시스템정보'!$O$40</f>
        <v>0</v>
      </c>
      <c r="AQ10" s="282">
        <f>'1_시스템정보'!$O$41</f>
        <v>0</v>
      </c>
    </row>
    <row r="11" spans="2:43" ht="19.95" customHeight="1" x14ac:dyDescent="0.4">
      <c r="B11" s="269">
        <v>8</v>
      </c>
      <c r="C11" s="270" t="s">
        <v>16</v>
      </c>
      <c r="D11" s="270" t="s">
        <v>210</v>
      </c>
      <c r="E11" s="271">
        <v>612</v>
      </c>
      <c r="F11" s="272" t="s">
        <v>10</v>
      </c>
      <c r="G11" s="630">
        <v>0</v>
      </c>
      <c r="H11" s="1313"/>
      <c r="I11" s="631">
        <f>'1_시스템정보'!$Y$7</f>
        <v>0.95671605092714218</v>
      </c>
      <c r="J11" s="632">
        <f>'1_시스템정보'!$Y$8</f>
        <v>0</v>
      </c>
      <c r="K11" s="632">
        <f>'1_시스템정보'!$Y$9</f>
        <v>0</v>
      </c>
      <c r="L11" s="632">
        <f>'1_시스템정보'!$Y$10</f>
        <v>0</v>
      </c>
      <c r="M11" s="632">
        <f>'1_시스템정보'!$Y$11</f>
        <v>0</v>
      </c>
      <c r="N11" s="632">
        <f>'1_시스템정보'!$Y$12</f>
        <v>0</v>
      </c>
      <c r="O11" s="632">
        <f>'1_시스템정보'!$Y$13</f>
        <v>0</v>
      </c>
      <c r="P11" s="632">
        <f>'1_시스템정보'!$Y$14</f>
        <v>0</v>
      </c>
      <c r="Q11" s="632">
        <f>'1_시스템정보'!$Y$15</f>
        <v>0</v>
      </c>
      <c r="R11" s="632">
        <f>'1_시스템정보'!$Y$16</f>
        <v>0</v>
      </c>
      <c r="S11" s="632">
        <f>'1_시스템정보'!$Y$17</f>
        <v>0</v>
      </c>
      <c r="T11" s="632">
        <f>'1_시스템정보'!$Y$18</f>
        <v>0</v>
      </c>
      <c r="U11" s="632">
        <f>'1_시스템정보'!$Y$19</f>
        <v>0</v>
      </c>
      <c r="V11" s="632">
        <f>'1_시스템정보'!$Y$20</f>
        <v>0</v>
      </c>
      <c r="W11" s="632">
        <f>'1_시스템정보'!$Y$21</f>
        <v>0</v>
      </c>
      <c r="X11" s="632">
        <f>'1_시스템정보'!$Y$22</f>
        <v>0</v>
      </c>
      <c r="Y11" s="632">
        <f>'1_시스템정보'!$Y$23</f>
        <v>0</v>
      </c>
      <c r="Z11" s="632">
        <f>'1_시스템정보'!$Y$24</f>
        <v>0</v>
      </c>
      <c r="AA11" s="632">
        <f>'1_시스템정보'!$Y$25</f>
        <v>0</v>
      </c>
      <c r="AB11" s="632">
        <f>'1_시스템정보'!$Y$26</f>
        <v>0</v>
      </c>
      <c r="AC11" s="632">
        <f>'1_시스템정보'!$Y$27</f>
        <v>0</v>
      </c>
      <c r="AD11" s="632">
        <f>'1_시스템정보'!$Y$28</f>
        <v>0</v>
      </c>
      <c r="AE11" s="632">
        <f>'1_시스템정보'!$Y$29</f>
        <v>0</v>
      </c>
      <c r="AF11" s="632">
        <f>'1_시스템정보'!$Y$30</f>
        <v>0</v>
      </c>
      <c r="AG11" s="632">
        <f>'1_시스템정보'!$Y$31</f>
        <v>0</v>
      </c>
      <c r="AH11" s="632">
        <f>'1_시스템정보'!$Y$32</f>
        <v>0</v>
      </c>
      <c r="AI11" s="632">
        <f>'1_시스템정보'!$Y$33</f>
        <v>0</v>
      </c>
      <c r="AJ11" s="632">
        <f>'1_시스템정보'!$Y$34</f>
        <v>0</v>
      </c>
      <c r="AK11" s="632">
        <f>'1_시스템정보'!$Y$35</f>
        <v>0</v>
      </c>
      <c r="AL11" s="632">
        <f>'1_시스템정보'!$Y$36</f>
        <v>0</v>
      </c>
      <c r="AM11" s="632">
        <f>'1_시스템정보'!$Y$37</f>
        <v>0</v>
      </c>
      <c r="AN11" s="632">
        <f>'1_시스템정보'!$Y$38</f>
        <v>0</v>
      </c>
      <c r="AO11" s="632">
        <f>'1_시스템정보'!$Y$39</f>
        <v>0</v>
      </c>
      <c r="AP11" s="632">
        <f>'1_시스템정보'!$Y$40</f>
        <v>0</v>
      </c>
      <c r="AQ11" s="633">
        <f>'1_시스템정보'!$Y$41</f>
        <v>0</v>
      </c>
    </row>
    <row r="12" spans="2:43" ht="19.95" customHeight="1" x14ac:dyDescent="0.4">
      <c r="B12" s="269">
        <v>9</v>
      </c>
      <c r="C12" s="270" t="s">
        <v>19</v>
      </c>
      <c r="D12" s="270" t="s">
        <v>196</v>
      </c>
      <c r="E12" s="271">
        <v>631</v>
      </c>
      <c r="F12" s="272"/>
      <c r="G12" s="287" t="s">
        <v>197</v>
      </c>
      <c r="H12" s="635" t="s">
        <v>2325</v>
      </c>
      <c r="I12" s="324" t="s">
        <v>197</v>
      </c>
      <c r="J12" s="325" t="s">
        <v>197</v>
      </c>
      <c r="K12" s="325" t="s">
        <v>197</v>
      </c>
      <c r="L12" s="325" t="s">
        <v>197</v>
      </c>
      <c r="M12" s="325" t="s">
        <v>197</v>
      </c>
      <c r="N12" s="325" t="s">
        <v>197</v>
      </c>
      <c r="O12" s="325" t="s">
        <v>197</v>
      </c>
      <c r="P12" s="325" t="s">
        <v>197</v>
      </c>
      <c r="Q12" s="325" t="s">
        <v>197</v>
      </c>
      <c r="R12" s="325" t="s">
        <v>197</v>
      </c>
      <c r="S12" s="325" t="s">
        <v>197</v>
      </c>
      <c r="T12" s="325" t="s">
        <v>197</v>
      </c>
      <c r="U12" s="325" t="s">
        <v>197</v>
      </c>
      <c r="V12" s="325" t="s">
        <v>197</v>
      </c>
      <c r="W12" s="325" t="s">
        <v>197</v>
      </c>
      <c r="X12" s="325" t="s">
        <v>197</v>
      </c>
      <c r="Y12" s="325" t="s">
        <v>197</v>
      </c>
      <c r="Z12" s="325" t="s">
        <v>197</v>
      </c>
      <c r="AA12" s="325" t="s">
        <v>197</v>
      </c>
      <c r="AB12" s="325" t="s">
        <v>197</v>
      </c>
      <c r="AC12" s="325" t="s">
        <v>197</v>
      </c>
      <c r="AD12" s="325" t="s">
        <v>197</v>
      </c>
      <c r="AE12" s="325" t="s">
        <v>197</v>
      </c>
      <c r="AF12" s="325" t="s">
        <v>197</v>
      </c>
      <c r="AG12" s="325" t="s">
        <v>197</v>
      </c>
      <c r="AH12" s="325" t="s">
        <v>197</v>
      </c>
      <c r="AI12" s="325" t="s">
        <v>197</v>
      </c>
      <c r="AJ12" s="325" t="s">
        <v>197</v>
      </c>
      <c r="AK12" s="325" t="s">
        <v>197</v>
      </c>
      <c r="AL12" s="325" t="s">
        <v>197</v>
      </c>
      <c r="AM12" s="325" t="s">
        <v>197</v>
      </c>
      <c r="AN12" s="325" t="s">
        <v>197</v>
      </c>
      <c r="AO12" s="325" t="s">
        <v>197</v>
      </c>
      <c r="AP12" s="325" t="s">
        <v>197</v>
      </c>
      <c r="AQ12" s="326" t="s">
        <v>197</v>
      </c>
    </row>
    <row r="13" spans="2:43" ht="19.95" customHeight="1" thickBot="1" x14ac:dyDescent="0.45">
      <c r="B13" s="291">
        <v>10</v>
      </c>
      <c r="C13" s="292" t="s">
        <v>21</v>
      </c>
      <c r="D13" s="292" t="s">
        <v>236</v>
      </c>
      <c r="E13" s="293">
        <v>650</v>
      </c>
      <c r="F13" s="294"/>
      <c r="G13" s="634" t="s">
        <v>1233</v>
      </c>
      <c r="H13" s="629" t="s">
        <v>2442</v>
      </c>
      <c r="I13" s="510" t="str">
        <f>IF('1_시스템정보'!$Z$7=0, "0 / Induction", '1_시스템정보'!$Z$7)</f>
        <v>0 / Induction</v>
      </c>
      <c r="J13" s="511" t="str">
        <f>IF('1_시스템정보'!$Z$8=0, "0 / Induction", '1_시스템정보'!$Z$8)</f>
        <v>0 / Induction</v>
      </c>
      <c r="K13" s="511" t="str">
        <f>IF('1_시스템정보'!$Z$9=0, "0 / Induction", '1_시스템정보'!$Z$9)</f>
        <v>0 / Induction</v>
      </c>
      <c r="L13" s="511" t="str">
        <f>IF('1_시스템정보'!$Z$10=0, "0 / Induction", '1_시스템정보'!$Z$10)</f>
        <v>0 / Induction</v>
      </c>
      <c r="M13" s="511" t="str">
        <f>IF('1_시스템정보'!$Z$11=0, "0 / Induction", '1_시스템정보'!$Z$11)</f>
        <v>0 / Induction</v>
      </c>
      <c r="N13" s="511" t="str">
        <f>IF('1_시스템정보'!$Z$12=0, "0 / Induction", '1_시스템정보'!$Z$12)</f>
        <v>0 / Induction</v>
      </c>
      <c r="O13" s="511" t="str">
        <f>IF('1_시스템정보'!$Z$13=0, "0 / Induction", '1_시스템정보'!$Z$13)</f>
        <v>0 / Induction</v>
      </c>
      <c r="P13" s="511" t="str">
        <f>IF('1_시스템정보'!$Z$14=0, "0 / Induction", '1_시스템정보'!$Z$14)</f>
        <v>0 / Induction</v>
      </c>
      <c r="Q13" s="511" t="str">
        <f>IF('1_시스템정보'!$Z$15=0, "0 / Induction", '1_시스템정보'!$Z$15)</f>
        <v>0 / Induction</v>
      </c>
      <c r="R13" s="511" t="str">
        <f>IF('1_시스템정보'!$Z$16=0, "0 / Induction", '1_시스템정보'!$Z$16)</f>
        <v>0 / Induction</v>
      </c>
      <c r="S13" s="511" t="str">
        <f>IF('1_시스템정보'!$Z$17=0, "0 / Induction", '1_시스템정보'!$Z$17)</f>
        <v>0 / Induction</v>
      </c>
      <c r="T13" s="511" t="str">
        <f>IF('1_시스템정보'!$Z$18=0, "0 / Induction", '1_시스템정보'!$Z$18)</f>
        <v>0 / Induction</v>
      </c>
      <c r="U13" s="511" t="str">
        <f>IF('1_시스템정보'!$Z$19=0, "0 / Induction", '1_시스템정보'!$Z$19)</f>
        <v>0 / Induction</v>
      </c>
      <c r="V13" s="511" t="str">
        <f>IF('1_시스템정보'!$Z$20=0, "0 / Induction", '1_시스템정보'!$Z$20)</f>
        <v>0 / Induction</v>
      </c>
      <c r="W13" s="511" t="str">
        <f>IF('1_시스템정보'!$Z$21=0, "0 / Induction", '1_시스템정보'!$Z$21)</f>
        <v>0 / Induction</v>
      </c>
      <c r="X13" s="511" t="str">
        <f>IF('1_시스템정보'!$Z$22=0, "0 / Induction", '1_시스템정보'!$Z$22)</f>
        <v>0 / Induction</v>
      </c>
      <c r="Y13" s="511" t="str">
        <f>IF('1_시스템정보'!$Z$23=0, "0 / Induction", '1_시스템정보'!$Z$23)</f>
        <v>0 / Induction</v>
      </c>
      <c r="Z13" s="511" t="str">
        <f>IF('1_시스템정보'!$Z$24=0, "0 / Induction", '1_시스템정보'!$Z$24)</f>
        <v>0 / Induction</v>
      </c>
      <c r="AA13" s="511" t="str">
        <f>IF('1_시스템정보'!$Z$25=0, "0 / Induction", '1_시스템정보'!$Z$25)</f>
        <v>0 / Induction</v>
      </c>
      <c r="AB13" s="511" t="str">
        <f>IF('1_시스템정보'!$Z$26=0, "0 / Induction", '1_시스템정보'!$Z$26)</f>
        <v>0 / Induction</v>
      </c>
      <c r="AC13" s="511" t="str">
        <f>IF('1_시스템정보'!$Z$27=0, "0 / Induction", '1_시스템정보'!$Z$27)</f>
        <v>0 / Induction</v>
      </c>
      <c r="AD13" s="511" t="str">
        <f>IF('1_시스템정보'!$Z$28=0, "0 / Induction", '1_시스템정보'!$Z$28)</f>
        <v>0 / Induction</v>
      </c>
      <c r="AE13" s="511" t="str">
        <f>IF('1_시스템정보'!$Z$29=0, "0 / Induction", '1_시스템정보'!$Z$29)</f>
        <v>0 / Induction</v>
      </c>
      <c r="AF13" s="511" t="str">
        <f>IF('1_시스템정보'!$Z$30=0, "0 / Induction", '1_시스템정보'!$Z$30)</f>
        <v>0 / Induction</v>
      </c>
      <c r="AG13" s="511" t="str">
        <f>IF('1_시스템정보'!$Z$31=0, "0 / Induction", '1_시스템정보'!$Z$31)</f>
        <v>0 / Induction</v>
      </c>
      <c r="AH13" s="511" t="str">
        <f>IF('1_시스템정보'!$Z$32=0, "0 / Induction", '1_시스템정보'!$Z$32)</f>
        <v>0 / Induction</v>
      </c>
      <c r="AI13" s="511" t="str">
        <f>IF('1_시스템정보'!$Z$33=0, "0 / Induction", '1_시스템정보'!$Z$33)</f>
        <v>0 / Induction</v>
      </c>
      <c r="AJ13" s="511" t="str">
        <f>IF('1_시스템정보'!$Z$34=0, "0 / Induction", '1_시스템정보'!$Z$34)</f>
        <v>0 / Induction</v>
      </c>
      <c r="AK13" s="511" t="str">
        <f>IF('1_시스템정보'!$Z$35=0, "0 / Induction", '1_시스템정보'!$Z$35)</f>
        <v>0 / Induction</v>
      </c>
      <c r="AL13" s="511" t="str">
        <f>IF('1_시스템정보'!$Z$36=0, "0 / Induction", '1_시스템정보'!$Z$36)</f>
        <v>0 / Induction</v>
      </c>
      <c r="AM13" s="511" t="str">
        <f>IF('1_시스템정보'!$Z$37=0, "0 / Induction", '1_시스템정보'!$Z$37)</f>
        <v>0 / Induction</v>
      </c>
      <c r="AN13" s="511" t="str">
        <f>IF('1_시스템정보'!$Z$38=0, "0 / Induction", '1_시스템정보'!$Z$38)</f>
        <v>0 / Induction</v>
      </c>
      <c r="AO13" s="511" t="str">
        <f>IF('1_시스템정보'!$Z$39=0, "0 / Induction", '1_시스템정보'!$Z$39)</f>
        <v>0 / Induction</v>
      </c>
      <c r="AP13" s="511" t="str">
        <f>IF('1_시스템정보'!$Z$40=0, "0 / Induction", '1_시스템정보'!$Z$40)</f>
        <v>0 / Induction</v>
      </c>
      <c r="AQ13" s="512" t="str">
        <f>IF('1_시스템정보'!$Z$41=0, "0 / Induction", '1_시스템정보'!$Z$41)</f>
        <v>0 / Induction</v>
      </c>
    </row>
    <row r="14" spans="2:43" ht="19.95" customHeight="1" x14ac:dyDescent="0.4">
      <c r="B14" s="264">
        <v>11</v>
      </c>
      <c r="C14" s="265" t="s">
        <v>1234</v>
      </c>
      <c r="D14" s="265" t="s">
        <v>1235</v>
      </c>
      <c r="E14" s="266">
        <v>1203</v>
      </c>
      <c r="F14" s="267" t="s">
        <v>18</v>
      </c>
      <c r="G14" s="513">
        <v>1500</v>
      </c>
      <c r="H14" s="642" t="s">
        <v>2329</v>
      </c>
      <c r="I14" s="516">
        <f>'3_Setup(1)'!$F$7</f>
        <v>1800</v>
      </c>
      <c r="J14" s="517">
        <f>'3_Setup(1)'!$F$8</f>
        <v>1500</v>
      </c>
      <c r="K14" s="517">
        <f>'3_Setup(1)'!$F$9</f>
        <v>1800</v>
      </c>
      <c r="L14" s="517">
        <f>'3_Setup(1)'!$F$10</f>
        <v>1800</v>
      </c>
      <c r="M14" s="517">
        <f>'3_Setup(1)'!$F$11</f>
        <v>1800</v>
      </c>
      <c r="N14" s="517">
        <f>'3_Setup(1)'!$F$12</f>
        <v>1800</v>
      </c>
      <c r="O14" s="517">
        <f>'3_Setup(1)'!$F$13</f>
        <v>1800</v>
      </c>
      <c r="P14" s="517">
        <f>'3_Setup(1)'!$F$14</f>
        <v>1800</v>
      </c>
      <c r="Q14" s="517">
        <f>'3_Setup(1)'!$F$15</f>
        <v>1800</v>
      </c>
      <c r="R14" s="517">
        <f>'3_Setup(1)'!$F$16</f>
        <v>1800</v>
      </c>
      <c r="S14" s="517">
        <f>'3_Setup(1)'!$F$17</f>
        <v>1800</v>
      </c>
      <c r="T14" s="517">
        <f>'3_Setup(1)'!$F$18</f>
        <v>1800</v>
      </c>
      <c r="U14" s="517">
        <f>'3_Setup(1)'!$F$19</f>
        <v>1800</v>
      </c>
      <c r="V14" s="517">
        <f>'3_Setup(1)'!$F$20</f>
        <v>1800</v>
      </c>
      <c r="W14" s="517">
        <f>'3_Setup(1)'!$F$21</f>
        <v>1800</v>
      </c>
      <c r="X14" s="517">
        <f>'3_Setup(1)'!$F$22</f>
        <v>1800</v>
      </c>
      <c r="Y14" s="517">
        <f>'3_Setup(1)'!$F$23</f>
        <v>1800</v>
      </c>
      <c r="Z14" s="517">
        <f>'3_Setup(1)'!$F$24</f>
        <v>1800</v>
      </c>
      <c r="AA14" s="517">
        <f>'3_Setup(1)'!$F$25</f>
        <v>1800</v>
      </c>
      <c r="AB14" s="517">
        <f>'3_Setup(1)'!$F$26</f>
        <v>1800</v>
      </c>
      <c r="AC14" s="517">
        <f>'3_Setup(1)'!$F$27</f>
        <v>1800</v>
      </c>
      <c r="AD14" s="517">
        <f>'3_Setup(1)'!$F$28</f>
        <v>1800</v>
      </c>
      <c r="AE14" s="517">
        <f>'3_Setup(1)'!$F$29</f>
        <v>1800</v>
      </c>
      <c r="AF14" s="517">
        <f>'3_Setup(1)'!$F$30</f>
        <v>1800</v>
      </c>
      <c r="AG14" s="517">
        <f>'3_Setup(1)'!$F$31</f>
        <v>1800</v>
      </c>
      <c r="AH14" s="517">
        <f>'3_Setup(1)'!$F$32</f>
        <v>1800</v>
      </c>
      <c r="AI14" s="517">
        <f>'3_Setup(1)'!$F$33</f>
        <v>1800</v>
      </c>
      <c r="AJ14" s="517">
        <f>'3_Setup(1)'!$F$34</f>
        <v>1800</v>
      </c>
      <c r="AK14" s="517">
        <f>'3_Setup(1)'!$F$35</f>
        <v>1800</v>
      </c>
      <c r="AL14" s="517">
        <f>'3_Setup(1)'!$F$36</f>
        <v>1800</v>
      </c>
      <c r="AM14" s="517">
        <f>'3_Setup(1)'!$F$37</f>
        <v>1800</v>
      </c>
      <c r="AN14" s="517">
        <f>'3_Setup(1)'!$F$38</f>
        <v>1800</v>
      </c>
      <c r="AO14" s="517">
        <f>'3_Setup(1)'!$F$39</f>
        <v>1800</v>
      </c>
      <c r="AP14" s="517">
        <f>'3_Setup(1)'!$F$40</f>
        <v>1800</v>
      </c>
      <c r="AQ14" s="518">
        <f>'3_Setup(1)'!$F$41</f>
        <v>1800</v>
      </c>
    </row>
    <row r="15" spans="2:43" ht="31.2" x14ac:dyDescent="0.4">
      <c r="B15" s="269">
        <v>12</v>
      </c>
      <c r="C15" s="270" t="s">
        <v>1236</v>
      </c>
      <c r="D15" s="270" t="s">
        <v>1237</v>
      </c>
      <c r="E15" s="271">
        <v>899</v>
      </c>
      <c r="F15" s="272" t="s">
        <v>23</v>
      </c>
      <c r="G15" s="433">
        <v>20000</v>
      </c>
      <c r="H15" s="643" t="s">
        <v>2330</v>
      </c>
      <c r="I15" s="309">
        <f>'3_Setup(1)'!$G$7</f>
        <v>16384</v>
      </c>
      <c r="J15" s="310">
        <f>'3_Setup(1)'!$G$8</f>
        <v>16384</v>
      </c>
      <c r="K15" s="310">
        <f>'3_Setup(1)'!$G$9</f>
        <v>16384</v>
      </c>
      <c r="L15" s="310">
        <f>'3_Setup(1)'!$G$10</f>
        <v>16384</v>
      </c>
      <c r="M15" s="310">
        <f>'3_Setup(1)'!$G$11</f>
        <v>16384</v>
      </c>
      <c r="N15" s="310">
        <f>'3_Setup(1)'!$G$12</f>
        <v>16384</v>
      </c>
      <c r="O15" s="310">
        <f>'3_Setup(1)'!$G$13</f>
        <v>16384</v>
      </c>
      <c r="P15" s="310">
        <f>'3_Setup(1)'!$G$14</f>
        <v>16384</v>
      </c>
      <c r="Q15" s="310">
        <f>'3_Setup(1)'!$G$15</f>
        <v>16384</v>
      </c>
      <c r="R15" s="310">
        <f>'3_Setup(1)'!$G$16</f>
        <v>16384</v>
      </c>
      <c r="S15" s="310">
        <f>'3_Setup(1)'!$G$17</f>
        <v>16384</v>
      </c>
      <c r="T15" s="310">
        <f>'3_Setup(1)'!$G$18</f>
        <v>16384</v>
      </c>
      <c r="U15" s="310">
        <f>'3_Setup(1)'!$G$19</f>
        <v>16384</v>
      </c>
      <c r="V15" s="310">
        <f>'3_Setup(1)'!$G$20</f>
        <v>16384</v>
      </c>
      <c r="W15" s="310">
        <f>'3_Setup(1)'!$G$21</f>
        <v>16384</v>
      </c>
      <c r="X15" s="310">
        <f>'3_Setup(1)'!$G$22</f>
        <v>16384</v>
      </c>
      <c r="Y15" s="310">
        <f>'3_Setup(1)'!$G$23</f>
        <v>16384</v>
      </c>
      <c r="Z15" s="310">
        <f>'3_Setup(1)'!$G$24</f>
        <v>16384</v>
      </c>
      <c r="AA15" s="310">
        <f>'3_Setup(1)'!$G$25</f>
        <v>16384</v>
      </c>
      <c r="AB15" s="310">
        <f>'3_Setup(1)'!$G$26</f>
        <v>16384</v>
      </c>
      <c r="AC15" s="310">
        <f>'3_Setup(1)'!$G$27</f>
        <v>16384</v>
      </c>
      <c r="AD15" s="310">
        <f>'3_Setup(1)'!$G$28</f>
        <v>16384</v>
      </c>
      <c r="AE15" s="310">
        <f>'3_Setup(1)'!$G$29</f>
        <v>16384</v>
      </c>
      <c r="AF15" s="310">
        <f>'3_Setup(1)'!$G$30</f>
        <v>16384</v>
      </c>
      <c r="AG15" s="310">
        <f>'3_Setup(1)'!$G$31</f>
        <v>16384</v>
      </c>
      <c r="AH15" s="310">
        <f>'3_Setup(1)'!$G$32</f>
        <v>16384</v>
      </c>
      <c r="AI15" s="310">
        <f>'3_Setup(1)'!$G$33</f>
        <v>16384</v>
      </c>
      <c r="AJ15" s="310">
        <f>'3_Setup(1)'!$G$34</f>
        <v>16384</v>
      </c>
      <c r="AK15" s="310">
        <f>'3_Setup(1)'!$G$35</f>
        <v>16384</v>
      </c>
      <c r="AL15" s="310">
        <f>'3_Setup(1)'!$G$36</f>
        <v>16384</v>
      </c>
      <c r="AM15" s="310">
        <f>'3_Setup(1)'!$G$37</f>
        <v>16384</v>
      </c>
      <c r="AN15" s="310">
        <f>'3_Setup(1)'!$G$38</f>
        <v>16384</v>
      </c>
      <c r="AO15" s="310">
        <f>'3_Setup(1)'!$G$39</f>
        <v>16384</v>
      </c>
      <c r="AP15" s="310">
        <f>'3_Setup(1)'!$G$40</f>
        <v>16384</v>
      </c>
      <c r="AQ15" s="311">
        <f>'3_Setup(1)'!$G$41</f>
        <v>16384</v>
      </c>
    </row>
    <row r="16" spans="2:43" ht="19.95" customHeight="1" x14ac:dyDescent="0.4">
      <c r="B16" s="269">
        <v>13</v>
      </c>
      <c r="C16" s="270" t="s">
        <v>1238</v>
      </c>
      <c r="D16" s="270" t="s">
        <v>1239</v>
      </c>
      <c r="E16" s="271">
        <v>1247</v>
      </c>
      <c r="F16" s="272"/>
      <c r="G16" s="283" t="s">
        <v>1240</v>
      </c>
      <c r="H16" s="644" t="s">
        <v>2331</v>
      </c>
      <c r="I16" s="284" t="s">
        <v>1240</v>
      </c>
      <c r="J16" s="285" t="s">
        <v>1240</v>
      </c>
      <c r="K16" s="285" t="s">
        <v>1240</v>
      </c>
      <c r="L16" s="285" t="s">
        <v>1240</v>
      </c>
      <c r="M16" s="285" t="s">
        <v>1240</v>
      </c>
      <c r="N16" s="285" t="s">
        <v>1240</v>
      </c>
      <c r="O16" s="285" t="s">
        <v>1240</v>
      </c>
      <c r="P16" s="285" t="s">
        <v>1240</v>
      </c>
      <c r="Q16" s="285" t="s">
        <v>1240</v>
      </c>
      <c r="R16" s="285" t="s">
        <v>1240</v>
      </c>
      <c r="S16" s="285" t="s">
        <v>1240</v>
      </c>
      <c r="T16" s="285" t="s">
        <v>1240</v>
      </c>
      <c r="U16" s="285" t="s">
        <v>1240</v>
      </c>
      <c r="V16" s="285" t="s">
        <v>1240</v>
      </c>
      <c r="W16" s="285" t="s">
        <v>1240</v>
      </c>
      <c r="X16" s="285" t="s">
        <v>1240</v>
      </c>
      <c r="Y16" s="285" t="s">
        <v>1240</v>
      </c>
      <c r="Z16" s="285" t="s">
        <v>1240</v>
      </c>
      <c r="AA16" s="285" t="s">
        <v>1240</v>
      </c>
      <c r="AB16" s="285" t="s">
        <v>1240</v>
      </c>
      <c r="AC16" s="285" t="s">
        <v>1240</v>
      </c>
      <c r="AD16" s="285" t="s">
        <v>1240</v>
      </c>
      <c r="AE16" s="285" t="s">
        <v>1240</v>
      </c>
      <c r="AF16" s="285" t="s">
        <v>1240</v>
      </c>
      <c r="AG16" s="285" t="s">
        <v>1240</v>
      </c>
      <c r="AH16" s="285" t="s">
        <v>1240</v>
      </c>
      <c r="AI16" s="285" t="s">
        <v>1240</v>
      </c>
      <c r="AJ16" s="285" t="s">
        <v>1240</v>
      </c>
      <c r="AK16" s="285" t="s">
        <v>1240</v>
      </c>
      <c r="AL16" s="285" t="s">
        <v>1240</v>
      </c>
      <c r="AM16" s="285" t="s">
        <v>1240</v>
      </c>
      <c r="AN16" s="285" t="s">
        <v>1240</v>
      </c>
      <c r="AO16" s="285" t="s">
        <v>1240</v>
      </c>
      <c r="AP16" s="285" t="s">
        <v>1240</v>
      </c>
      <c r="AQ16" s="286" t="s">
        <v>1240</v>
      </c>
    </row>
    <row r="17" spans="2:43" ht="19.95" customHeight="1" x14ac:dyDescent="0.4">
      <c r="B17" s="269">
        <v>14</v>
      </c>
      <c r="C17" s="270" t="s">
        <v>1241</v>
      </c>
      <c r="D17" s="270" t="s">
        <v>1242</v>
      </c>
      <c r="E17" s="271">
        <v>117</v>
      </c>
      <c r="F17" s="272"/>
      <c r="G17" s="273" t="s">
        <v>24</v>
      </c>
      <c r="H17" s="274" t="s">
        <v>2335</v>
      </c>
      <c r="I17" s="275" t="str">
        <f>'3_Setup(1)'!$H$7</f>
        <v>0 / AI1</v>
      </c>
      <c r="J17" s="276" t="str">
        <f>'3_Setup(1)'!$H$8</f>
        <v>0 / AI1</v>
      </c>
      <c r="K17" s="276" t="str">
        <f>'3_Setup(1)'!$H$9</f>
        <v>0 / AI1</v>
      </c>
      <c r="L17" s="276" t="str">
        <f>'3_Setup(1)'!$H$10</f>
        <v>0 / AI1</v>
      </c>
      <c r="M17" s="276" t="str">
        <f>'3_Setup(1)'!$H$11</f>
        <v>0 / AI1</v>
      </c>
      <c r="N17" s="276" t="str">
        <f>'3_Setup(1)'!$H$12</f>
        <v>0 / AI1</v>
      </c>
      <c r="O17" s="276" t="str">
        <f>'3_Setup(1)'!$H$13</f>
        <v>0 / AI1</v>
      </c>
      <c r="P17" s="276" t="str">
        <f>'3_Setup(1)'!$H$14</f>
        <v>0 / AI1</v>
      </c>
      <c r="Q17" s="276" t="str">
        <f>'3_Setup(1)'!$H$15</f>
        <v>0 / AI1</v>
      </c>
      <c r="R17" s="276" t="str">
        <f>'3_Setup(1)'!$H$16</f>
        <v>0 / AI1</v>
      </c>
      <c r="S17" s="276" t="str">
        <f>'3_Setup(1)'!$H$17</f>
        <v>0 / AI1</v>
      </c>
      <c r="T17" s="276" t="str">
        <f>'3_Setup(1)'!$H$18</f>
        <v>0 / AI1</v>
      </c>
      <c r="U17" s="276" t="str">
        <f>'3_Setup(1)'!$H$19</f>
        <v>0 / AI1</v>
      </c>
      <c r="V17" s="276" t="str">
        <f>'3_Setup(1)'!$H$20</f>
        <v>0 / AI1</v>
      </c>
      <c r="W17" s="276" t="str">
        <f>'3_Setup(1)'!$H$21</f>
        <v>0 / AI1</v>
      </c>
      <c r="X17" s="276" t="str">
        <f>'3_Setup(1)'!$H$22</f>
        <v>0 / AI1</v>
      </c>
      <c r="Y17" s="276" t="str">
        <f>'3_Setup(1)'!$H$23</f>
        <v>0 / AI1</v>
      </c>
      <c r="Z17" s="276" t="str">
        <f>'3_Setup(1)'!$H$24</f>
        <v>0 / AI1</v>
      </c>
      <c r="AA17" s="276" t="str">
        <f>'3_Setup(1)'!$H$25</f>
        <v>0 / AI1</v>
      </c>
      <c r="AB17" s="276" t="str">
        <f>'3_Setup(1)'!$H$26</f>
        <v>0 / AI1</v>
      </c>
      <c r="AC17" s="276" t="str">
        <f>'3_Setup(1)'!$H$27</f>
        <v>0 / AI1</v>
      </c>
      <c r="AD17" s="276" t="str">
        <f>'3_Setup(1)'!$H$28</f>
        <v>0 / AI1</v>
      </c>
      <c r="AE17" s="276" t="str">
        <f>'3_Setup(1)'!$H$29</f>
        <v>0 / AI1</v>
      </c>
      <c r="AF17" s="276" t="str">
        <f>'3_Setup(1)'!$H$30</f>
        <v>0 / AI1</v>
      </c>
      <c r="AG17" s="276" t="str">
        <f>'3_Setup(1)'!$H$31</f>
        <v>0 / AI1</v>
      </c>
      <c r="AH17" s="276" t="str">
        <f>'3_Setup(1)'!$H$32</f>
        <v>0 / AI1</v>
      </c>
      <c r="AI17" s="276" t="str">
        <f>'3_Setup(1)'!$H$33</f>
        <v>0 / AI1</v>
      </c>
      <c r="AJ17" s="276" t="str">
        <f>'3_Setup(1)'!$H$34</f>
        <v>0 / AI1</v>
      </c>
      <c r="AK17" s="276" t="str">
        <f>'3_Setup(1)'!$H$35</f>
        <v>0 / AI1</v>
      </c>
      <c r="AL17" s="276" t="str">
        <f>'3_Setup(1)'!$H$36</f>
        <v>0 / AI1</v>
      </c>
      <c r="AM17" s="276" t="str">
        <f>'3_Setup(1)'!$H$37</f>
        <v>0 / AI1</v>
      </c>
      <c r="AN17" s="276" t="str">
        <f>'3_Setup(1)'!$H$38</f>
        <v>0 / AI1</v>
      </c>
      <c r="AO17" s="276" t="str">
        <f>'3_Setup(1)'!$H$39</f>
        <v>0 / AI1</v>
      </c>
      <c r="AP17" s="276" t="str">
        <f>'3_Setup(1)'!$H$40</f>
        <v>0 / AI1</v>
      </c>
      <c r="AQ17" s="277" t="str">
        <f>'3_Setup(1)'!$H$41</f>
        <v>0 / AI1</v>
      </c>
    </row>
    <row r="18" spans="2:43" ht="19.95" customHeight="1" x14ac:dyDescent="0.4">
      <c r="B18" s="269">
        <v>15</v>
      </c>
      <c r="C18" s="270" t="s">
        <v>1243</v>
      </c>
      <c r="D18" s="270" t="s">
        <v>1244</v>
      </c>
      <c r="E18" s="271">
        <v>121</v>
      </c>
      <c r="F18" s="272"/>
      <c r="G18" s="334" t="s">
        <v>25</v>
      </c>
      <c r="H18" s="645" t="s">
        <v>2336</v>
      </c>
      <c r="I18" s="335" t="s">
        <v>25</v>
      </c>
      <c r="J18" s="336" t="s">
        <v>25</v>
      </c>
      <c r="K18" s="336" t="s">
        <v>25</v>
      </c>
      <c r="L18" s="336" t="s">
        <v>25</v>
      </c>
      <c r="M18" s="336" t="s">
        <v>25</v>
      </c>
      <c r="N18" s="336" t="s">
        <v>25</v>
      </c>
      <c r="O18" s="336" t="s">
        <v>25</v>
      </c>
      <c r="P18" s="336" t="s">
        <v>25</v>
      </c>
      <c r="Q18" s="336" t="s">
        <v>25</v>
      </c>
      <c r="R18" s="336" t="s">
        <v>25</v>
      </c>
      <c r="S18" s="336" t="s">
        <v>25</v>
      </c>
      <c r="T18" s="336" t="s">
        <v>25</v>
      </c>
      <c r="U18" s="336" t="s">
        <v>25</v>
      </c>
      <c r="V18" s="336" t="s">
        <v>25</v>
      </c>
      <c r="W18" s="336" t="s">
        <v>25</v>
      </c>
      <c r="X18" s="336" t="s">
        <v>25</v>
      </c>
      <c r="Y18" s="336" t="s">
        <v>25</v>
      </c>
      <c r="Z18" s="336" t="s">
        <v>25</v>
      </c>
      <c r="AA18" s="336" t="s">
        <v>25</v>
      </c>
      <c r="AB18" s="336" t="s">
        <v>25</v>
      </c>
      <c r="AC18" s="336" t="s">
        <v>25</v>
      </c>
      <c r="AD18" s="336" t="s">
        <v>25</v>
      </c>
      <c r="AE18" s="336" t="s">
        <v>25</v>
      </c>
      <c r="AF18" s="336" t="s">
        <v>25</v>
      </c>
      <c r="AG18" s="336" t="s">
        <v>25</v>
      </c>
      <c r="AH18" s="336" t="s">
        <v>25</v>
      </c>
      <c r="AI18" s="336" t="s">
        <v>25</v>
      </c>
      <c r="AJ18" s="336" t="s">
        <v>25</v>
      </c>
      <c r="AK18" s="336" t="s">
        <v>25</v>
      </c>
      <c r="AL18" s="336" t="s">
        <v>25</v>
      </c>
      <c r="AM18" s="336" t="s">
        <v>25</v>
      </c>
      <c r="AN18" s="336" t="s">
        <v>25</v>
      </c>
      <c r="AO18" s="336" t="s">
        <v>25</v>
      </c>
      <c r="AP18" s="336" t="s">
        <v>25</v>
      </c>
      <c r="AQ18" s="337" t="s">
        <v>25</v>
      </c>
    </row>
    <row r="19" spans="2:43" ht="19.95" customHeight="1" x14ac:dyDescent="0.4">
      <c r="B19" s="269">
        <v>16</v>
      </c>
      <c r="C19" s="270" t="s">
        <v>1245</v>
      </c>
      <c r="D19" s="270" t="s">
        <v>1246</v>
      </c>
      <c r="E19" s="271">
        <v>122</v>
      </c>
      <c r="F19" s="272"/>
      <c r="G19" s="334" t="s">
        <v>26</v>
      </c>
      <c r="H19" s="645" t="s">
        <v>2337</v>
      </c>
      <c r="I19" s="335" t="s">
        <v>26</v>
      </c>
      <c r="J19" s="336" t="s">
        <v>26</v>
      </c>
      <c r="K19" s="336" t="s">
        <v>26</v>
      </c>
      <c r="L19" s="336" t="s">
        <v>26</v>
      </c>
      <c r="M19" s="336" t="s">
        <v>26</v>
      </c>
      <c r="N19" s="336" t="s">
        <v>26</v>
      </c>
      <c r="O19" s="336" t="s">
        <v>26</v>
      </c>
      <c r="P19" s="336" t="s">
        <v>26</v>
      </c>
      <c r="Q19" s="336" t="s">
        <v>26</v>
      </c>
      <c r="R19" s="336" t="s">
        <v>26</v>
      </c>
      <c r="S19" s="336" t="s">
        <v>26</v>
      </c>
      <c r="T19" s="336" t="s">
        <v>26</v>
      </c>
      <c r="U19" s="336" t="s">
        <v>26</v>
      </c>
      <c r="V19" s="336" t="s">
        <v>26</v>
      </c>
      <c r="W19" s="336" t="s">
        <v>26</v>
      </c>
      <c r="X19" s="336" t="s">
        <v>26</v>
      </c>
      <c r="Y19" s="336" t="s">
        <v>26</v>
      </c>
      <c r="Z19" s="336" t="s">
        <v>26</v>
      </c>
      <c r="AA19" s="336" t="s">
        <v>26</v>
      </c>
      <c r="AB19" s="336" t="s">
        <v>26</v>
      </c>
      <c r="AC19" s="336" t="s">
        <v>26</v>
      </c>
      <c r="AD19" s="336" t="s">
        <v>26</v>
      </c>
      <c r="AE19" s="336" t="s">
        <v>26</v>
      </c>
      <c r="AF19" s="336" t="s">
        <v>26</v>
      </c>
      <c r="AG19" s="336" t="s">
        <v>26</v>
      </c>
      <c r="AH19" s="336" t="s">
        <v>26</v>
      </c>
      <c r="AI19" s="336" t="s">
        <v>26</v>
      </c>
      <c r="AJ19" s="336" t="s">
        <v>26</v>
      </c>
      <c r="AK19" s="336" t="s">
        <v>26</v>
      </c>
      <c r="AL19" s="336" t="s">
        <v>26</v>
      </c>
      <c r="AM19" s="336" t="s">
        <v>26</v>
      </c>
      <c r="AN19" s="336" t="s">
        <v>26</v>
      </c>
      <c r="AO19" s="336" t="s">
        <v>26</v>
      </c>
      <c r="AP19" s="336" t="s">
        <v>26</v>
      </c>
      <c r="AQ19" s="337" t="s">
        <v>26</v>
      </c>
    </row>
    <row r="20" spans="2:43" ht="34.799999999999997" x14ac:dyDescent="0.4">
      <c r="B20" s="269">
        <v>17</v>
      </c>
      <c r="C20" s="270" t="s">
        <v>1247</v>
      </c>
      <c r="D20" s="270" t="s">
        <v>1248</v>
      </c>
      <c r="E20" s="271">
        <v>131</v>
      </c>
      <c r="F20" s="272"/>
      <c r="G20" s="273" t="s">
        <v>1192</v>
      </c>
      <c r="H20" s="646" t="s">
        <v>2338</v>
      </c>
      <c r="I20" s="275" t="str">
        <f>'3_Setup(1)'!$I$7</f>
        <v>1 / AI2</v>
      </c>
      <c r="J20" s="276" t="str">
        <f>'3_Setup(1)'!$I$8</f>
        <v>1 / AI2</v>
      </c>
      <c r="K20" s="276" t="str">
        <f>'3_Setup(1)'!$I$9</f>
        <v>1 / AI2</v>
      </c>
      <c r="L20" s="276" t="str">
        <f>'3_Setup(1)'!$I$10</f>
        <v>1 / AI2</v>
      </c>
      <c r="M20" s="276" t="str">
        <f>'3_Setup(1)'!$I$11</f>
        <v>1 / AI2</v>
      </c>
      <c r="N20" s="276" t="str">
        <f>'3_Setup(1)'!$I$12</f>
        <v>1 / AI2</v>
      </c>
      <c r="O20" s="276" t="str">
        <f>'3_Setup(1)'!$I$13</f>
        <v>1 / AI2</v>
      </c>
      <c r="P20" s="276" t="str">
        <f>'3_Setup(1)'!$I$14</f>
        <v>1 / AI2</v>
      </c>
      <c r="Q20" s="276" t="str">
        <f>'3_Setup(1)'!$I$15</f>
        <v>1 / AI2</v>
      </c>
      <c r="R20" s="276" t="str">
        <f>'3_Setup(1)'!$I$16</f>
        <v>1 / AI2</v>
      </c>
      <c r="S20" s="276" t="str">
        <f>'3_Setup(1)'!$I$17</f>
        <v>1 / AI2</v>
      </c>
      <c r="T20" s="276" t="str">
        <f>'3_Setup(1)'!$I$18</f>
        <v>1 / AI2</v>
      </c>
      <c r="U20" s="276" t="str">
        <f>'3_Setup(1)'!$I$19</f>
        <v>1 / AI2</v>
      </c>
      <c r="V20" s="276" t="str">
        <f>'3_Setup(1)'!$I$20</f>
        <v>1 / AI2</v>
      </c>
      <c r="W20" s="276" t="str">
        <f>'3_Setup(1)'!$I$21</f>
        <v>1 / AI2</v>
      </c>
      <c r="X20" s="276" t="str">
        <f>'3_Setup(1)'!$I$22</f>
        <v>1 / AI2</v>
      </c>
      <c r="Y20" s="276" t="str">
        <f>'3_Setup(1)'!$I$23</f>
        <v>1 / AI2</v>
      </c>
      <c r="Z20" s="276" t="str">
        <f>'3_Setup(1)'!$I$24</f>
        <v>1 / AI2</v>
      </c>
      <c r="AA20" s="276" t="str">
        <f>'3_Setup(1)'!$I$25</f>
        <v>1 / AI2</v>
      </c>
      <c r="AB20" s="276" t="str">
        <f>'3_Setup(1)'!$I$26</f>
        <v>1 / AI2</v>
      </c>
      <c r="AC20" s="276" t="str">
        <f>'3_Setup(1)'!$I$27</f>
        <v>1 / AI2</v>
      </c>
      <c r="AD20" s="276" t="str">
        <f>'3_Setup(1)'!$I$28</f>
        <v>1 / AI2</v>
      </c>
      <c r="AE20" s="276" t="str">
        <f>'3_Setup(1)'!$I$29</f>
        <v>1 / AI2</v>
      </c>
      <c r="AF20" s="276" t="str">
        <f>'3_Setup(1)'!$I$30</f>
        <v>1 / AI2</v>
      </c>
      <c r="AG20" s="276" t="str">
        <f>'3_Setup(1)'!$I$31</f>
        <v>1 / AI2</v>
      </c>
      <c r="AH20" s="276" t="str">
        <f>'3_Setup(1)'!$I$32</f>
        <v>1 / AI2</v>
      </c>
      <c r="AI20" s="276" t="str">
        <f>'3_Setup(1)'!$I$33</f>
        <v>1 / AI2</v>
      </c>
      <c r="AJ20" s="276" t="str">
        <f>'3_Setup(1)'!$I$34</f>
        <v>1 / AI2</v>
      </c>
      <c r="AK20" s="276" t="str">
        <f>'3_Setup(1)'!$I$35</f>
        <v>1 / AI2</v>
      </c>
      <c r="AL20" s="276" t="str">
        <f>'3_Setup(1)'!$I$36</f>
        <v>1 / AI2</v>
      </c>
      <c r="AM20" s="276" t="str">
        <f>'3_Setup(1)'!$I$37</f>
        <v>1 / AI2</v>
      </c>
      <c r="AN20" s="276" t="str">
        <f>'3_Setup(1)'!$I$38</f>
        <v>1 / AI2</v>
      </c>
      <c r="AO20" s="276" t="str">
        <f>'3_Setup(1)'!$I$39</f>
        <v>1 / AI2</v>
      </c>
      <c r="AP20" s="276" t="str">
        <f>'3_Setup(1)'!$I$40</f>
        <v>1 / AI2</v>
      </c>
      <c r="AQ20" s="277" t="str">
        <f>'3_Setup(1)'!$I$41</f>
        <v>1 / AI2</v>
      </c>
    </row>
    <row r="21" spans="2:43" ht="19.95" customHeight="1" x14ac:dyDescent="0.4">
      <c r="B21" s="269">
        <v>18</v>
      </c>
      <c r="C21" s="270" t="s">
        <v>1249</v>
      </c>
      <c r="D21" s="270" t="s">
        <v>384</v>
      </c>
      <c r="E21" s="271">
        <v>1241</v>
      </c>
      <c r="F21" s="272" t="s">
        <v>39</v>
      </c>
      <c r="G21" s="334">
        <v>100</v>
      </c>
      <c r="H21" s="1318" t="s">
        <v>2341</v>
      </c>
      <c r="I21" s="335">
        <v>100</v>
      </c>
      <c r="J21" s="336">
        <v>100</v>
      </c>
      <c r="K21" s="336">
        <v>100</v>
      </c>
      <c r="L21" s="336">
        <v>100</v>
      </c>
      <c r="M21" s="336">
        <v>100</v>
      </c>
      <c r="N21" s="336">
        <v>100</v>
      </c>
      <c r="O21" s="336">
        <v>100</v>
      </c>
      <c r="P21" s="336">
        <v>100</v>
      </c>
      <c r="Q21" s="336">
        <v>100</v>
      </c>
      <c r="R21" s="336">
        <v>100</v>
      </c>
      <c r="S21" s="336">
        <v>100</v>
      </c>
      <c r="T21" s="336">
        <v>100</v>
      </c>
      <c r="U21" s="336">
        <v>100</v>
      </c>
      <c r="V21" s="336">
        <v>100</v>
      </c>
      <c r="W21" s="336">
        <v>100</v>
      </c>
      <c r="X21" s="336">
        <v>100</v>
      </c>
      <c r="Y21" s="336">
        <v>100</v>
      </c>
      <c r="Z21" s="336">
        <v>100</v>
      </c>
      <c r="AA21" s="336">
        <v>100</v>
      </c>
      <c r="AB21" s="336">
        <v>100</v>
      </c>
      <c r="AC21" s="336">
        <v>100</v>
      </c>
      <c r="AD21" s="336">
        <v>100</v>
      </c>
      <c r="AE21" s="336">
        <v>100</v>
      </c>
      <c r="AF21" s="336">
        <v>100</v>
      </c>
      <c r="AG21" s="336">
        <v>100</v>
      </c>
      <c r="AH21" s="336">
        <v>100</v>
      </c>
      <c r="AI21" s="336">
        <v>100</v>
      </c>
      <c r="AJ21" s="336">
        <v>100</v>
      </c>
      <c r="AK21" s="336">
        <v>100</v>
      </c>
      <c r="AL21" s="336">
        <v>100</v>
      </c>
      <c r="AM21" s="336">
        <v>100</v>
      </c>
      <c r="AN21" s="336">
        <v>100</v>
      </c>
      <c r="AO21" s="336">
        <v>100</v>
      </c>
      <c r="AP21" s="336">
        <v>100</v>
      </c>
      <c r="AQ21" s="337">
        <v>100</v>
      </c>
    </row>
    <row r="22" spans="2:43" ht="19.95" customHeight="1" x14ac:dyDescent="0.4">
      <c r="B22" s="269">
        <v>19</v>
      </c>
      <c r="C22" s="270" t="s">
        <v>1250</v>
      </c>
      <c r="D22" s="270" t="s">
        <v>385</v>
      </c>
      <c r="E22" s="271">
        <v>1248</v>
      </c>
      <c r="F22" s="272" t="s">
        <v>39</v>
      </c>
      <c r="G22" s="298">
        <v>100</v>
      </c>
      <c r="H22" s="1319"/>
      <c r="I22" s="321">
        <v>100</v>
      </c>
      <c r="J22" s="322">
        <v>100</v>
      </c>
      <c r="K22" s="322">
        <v>100</v>
      </c>
      <c r="L22" s="322">
        <v>100</v>
      </c>
      <c r="M22" s="322">
        <v>100</v>
      </c>
      <c r="N22" s="322">
        <v>100</v>
      </c>
      <c r="O22" s="322">
        <v>100</v>
      </c>
      <c r="P22" s="322">
        <v>100</v>
      </c>
      <c r="Q22" s="322">
        <v>100</v>
      </c>
      <c r="R22" s="322">
        <v>100</v>
      </c>
      <c r="S22" s="322">
        <v>100</v>
      </c>
      <c r="T22" s="322">
        <v>100</v>
      </c>
      <c r="U22" s="322">
        <v>100</v>
      </c>
      <c r="V22" s="322">
        <v>100</v>
      </c>
      <c r="W22" s="322">
        <v>100</v>
      </c>
      <c r="X22" s="322">
        <v>100</v>
      </c>
      <c r="Y22" s="322">
        <v>100</v>
      </c>
      <c r="Z22" s="322">
        <v>100</v>
      </c>
      <c r="AA22" s="322">
        <v>100</v>
      </c>
      <c r="AB22" s="322">
        <v>100</v>
      </c>
      <c r="AC22" s="322">
        <v>100</v>
      </c>
      <c r="AD22" s="322">
        <v>100</v>
      </c>
      <c r="AE22" s="322">
        <v>100</v>
      </c>
      <c r="AF22" s="322">
        <v>100</v>
      </c>
      <c r="AG22" s="322">
        <v>100</v>
      </c>
      <c r="AH22" s="322">
        <v>100</v>
      </c>
      <c r="AI22" s="322">
        <v>100</v>
      </c>
      <c r="AJ22" s="322">
        <v>100</v>
      </c>
      <c r="AK22" s="322">
        <v>100</v>
      </c>
      <c r="AL22" s="322">
        <v>100</v>
      </c>
      <c r="AM22" s="322">
        <v>100</v>
      </c>
      <c r="AN22" s="322">
        <v>100</v>
      </c>
      <c r="AO22" s="322">
        <v>100</v>
      </c>
      <c r="AP22" s="322">
        <v>100</v>
      </c>
      <c r="AQ22" s="323">
        <v>100</v>
      </c>
    </row>
    <row r="23" spans="2:43" ht="31.8" thickBot="1" x14ac:dyDescent="0.45">
      <c r="B23" s="291">
        <v>20</v>
      </c>
      <c r="C23" s="292" t="s">
        <v>1251</v>
      </c>
      <c r="D23" s="292" t="s">
        <v>1252</v>
      </c>
      <c r="E23" s="293">
        <v>101</v>
      </c>
      <c r="F23" s="294" t="s">
        <v>18</v>
      </c>
      <c r="G23" s="650">
        <v>0</v>
      </c>
      <c r="H23" s="651" t="s">
        <v>2340</v>
      </c>
      <c r="I23" s="378">
        <f>'3_Setup(1)'!$K$7</f>
        <v>0</v>
      </c>
      <c r="J23" s="379">
        <f>'3_Setup(1)'!$K$8</f>
        <v>0</v>
      </c>
      <c r="K23" s="379">
        <f>'3_Setup(1)'!$K$9</f>
        <v>0</v>
      </c>
      <c r="L23" s="379">
        <f>'3_Setup(1)'!$K$10</f>
        <v>0</v>
      </c>
      <c r="M23" s="379">
        <f>'3_Setup(1)'!$K$11</f>
        <v>0</v>
      </c>
      <c r="N23" s="379">
        <f>'3_Setup(1)'!$K$12</f>
        <v>0</v>
      </c>
      <c r="O23" s="379">
        <f>'3_Setup(1)'!$K$13</f>
        <v>0</v>
      </c>
      <c r="P23" s="379">
        <f>'3_Setup(1)'!$K$14</f>
        <v>0</v>
      </c>
      <c r="Q23" s="379">
        <f>'3_Setup(1)'!$K$15</f>
        <v>0</v>
      </c>
      <c r="R23" s="379">
        <f>'3_Setup(1)'!$K$16</f>
        <v>0</v>
      </c>
      <c r="S23" s="379">
        <f>'3_Setup(1)'!$K$17</f>
        <v>0</v>
      </c>
      <c r="T23" s="379">
        <f>'3_Setup(1)'!$K$18</f>
        <v>0</v>
      </c>
      <c r="U23" s="379">
        <f>'3_Setup(1)'!$K$19</f>
        <v>0</v>
      </c>
      <c r="V23" s="379">
        <f>'3_Setup(1)'!$K$20</f>
        <v>0</v>
      </c>
      <c r="W23" s="379">
        <f>'3_Setup(1)'!$K$21</f>
        <v>0</v>
      </c>
      <c r="X23" s="379">
        <f>'3_Setup(1)'!$K$22</f>
        <v>0</v>
      </c>
      <c r="Y23" s="379">
        <f>'3_Setup(1)'!$K$23</f>
        <v>0</v>
      </c>
      <c r="Z23" s="379">
        <f>'3_Setup(1)'!$K$24</f>
        <v>0</v>
      </c>
      <c r="AA23" s="379">
        <f>'3_Setup(1)'!$K$25</f>
        <v>0</v>
      </c>
      <c r="AB23" s="379">
        <f>'3_Setup(1)'!$K$26</f>
        <v>0</v>
      </c>
      <c r="AC23" s="379">
        <f>'3_Setup(1)'!$K$27</f>
        <v>0</v>
      </c>
      <c r="AD23" s="379">
        <f>'3_Setup(1)'!$K$28</f>
        <v>0</v>
      </c>
      <c r="AE23" s="379">
        <f>'3_Setup(1)'!$K$29</f>
        <v>0</v>
      </c>
      <c r="AF23" s="379">
        <f>'3_Setup(1)'!$K$30</f>
        <v>0</v>
      </c>
      <c r="AG23" s="379">
        <f>'3_Setup(1)'!$K$31</f>
        <v>0</v>
      </c>
      <c r="AH23" s="379">
        <f>'3_Setup(1)'!$K$32</f>
        <v>0</v>
      </c>
      <c r="AI23" s="379">
        <f>'3_Setup(1)'!$K$33</f>
        <v>0</v>
      </c>
      <c r="AJ23" s="379">
        <f>'3_Setup(1)'!$K$34</f>
        <v>0</v>
      </c>
      <c r="AK23" s="379">
        <f>'3_Setup(1)'!$K$35</f>
        <v>0</v>
      </c>
      <c r="AL23" s="379">
        <f>'3_Setup(1)'!$K$36</f>
        <v>0</v>
      </c>
      <c r="AM23" s="379">
        <f>'3_Setup(1)'!$K$37</f>
        <v>0</v>
      </c>
      <c r="AN23" s="379">
        <f>'3_Setup(1)'!$K$38</f>
        <v>0</v>
      </c>
      <c r="AO23" s="379">
        <f>'3_Setup(1)'!$K$39</f>
        <v>0</v>
      </c>
      <c r="AP23" s="379">
        <f>'3_Setup(1)'!$K$40</f>
        <v>0</v>
      </c>
      <c r="AQ23" s="380">
        <f>'3_Setup(1)'!$K$41</f>
        <v>0</v>
      </c>
    </row>
    <row r="24" spans="2:43" ht="19.95" customHeight="1" x14ac:dyDescent="0.4">
      <c r="B24" s="264">
        <v>21</v>
      </c>
      <c r="C24" s="265" t="s">
        <v>1253</v>
      </c>
      <c r="D24" s="265" t="s">
        <v>1254</v>
      </c>
      <c r="E24" s="266">
        <v>124</v>
      </c>
      <c r="F24" s="267" t="s">
        <v>18</v>
      </c>
      <c r="G24" s="557">
        <v>150</v>
      </c>
      <c r="H24" s="660" t="s">
        <v>2368</v>
      </c>
      <c r="I24" s="558">
        <f>'3_Setup(1)'!$L$7</f>
        <v>150</v>
      </c>
      <c r="J24" s="559">
        <f>'3_Setup(1)'!$L$8</f>
        <v>150</v>
      </c>
      <c r="K24" s="559">
        <f>'3_Setup(1)'!$L$9</f>
        <v>150</v>
      </c>
      <c r="L24" s="559">
        <f>'3_Setup(1)'!$L$10</f>
        <v>150</v>
      </c>
      <c r="M24" s="559">
        <f>'3_Setup(1)'!$L$11</f>
        <v>150</v>
      </c>
      <c r="N24" s="559">
        <f>'3_Setup(1)'!$L$12</f>
        <v>150</v>
      </c>
      <c r="O24" s="559">
        <f>'3_Setup(1)'!$L$13</f>
        <v>150</v>
      </c>
      <c r="P24" s="559">
        <f>'3_Setup(1)'!$L$14</f>
        <v>150</v>
      </c>
      <c r="Q24" s="559">
        <f>'3_Setup(1)'!$L$15</f>
        <v>150</v>
      </c>
      <c r="R24" s="559">
        <f>'3_Setup(1)'!$L$16</f>
        <v>150</v>
      </c>
      <c r="S24" s="559">
        <f>'3_Setup(1)'!$L$17</f>
        <v>150</v>
      </c>
      <c r="T24" s="559">
        <f>'3_Setup(1)'!$L$18</f>
        <v>150</v>
      </c>
      <c r="U24" s="559">
        <f>'3_Setup(1)'!$L$19</f>
        <v>150</v>
      </c>
      <c r="V24" s="559">
        <f>'3_Setup(1)'!$L$20</f>
        <v>150</v>
      </c>
      <c r="W24" s="559">
        <f>'3_Setup(1)'!$L$21</f>
        <v>150</v>
      </c>
      <c r="X24" s="559">
        <f>'3_Setup(1)'!$L$22</f>
        <v>150</v>
      </c>
      <c r="Y24" s="559">
        <f>'3_Setup(1)'!$L$23</f>
        <v>150</v>
      </c>
      <c r="Z24" s="559">
        <f>'3_Setup(1)'!$L$24</f>
        <v>150</v>
      </c>
      <c r="AA24" s="559">
        <f>'3_Setup(1)'!$L$25</f>
        <v>150</v>
      </c>
      <c r="AB24" s="559">
        <f>'3_Setup(1)'!$L$26</f>
        <v>150</v>
      </c>
      <c r="AC24" s="559">
        <f>'3_Setup(1)'!$L$27</f>
        <v>150</v>
      </c>
      <c r="AD24" s="559">
        <f>'3_Setup(1)'!$L$28</f>
        <v>150</v>
      </c>
      <c r="AE24" s="559">
        <f>'3_Setup(1)'!$L$29</f>
        <v>150</v>
      </c>
      <c r="AF24" s="559">
        <f>'3_Setup(1)'!$L$30</f>
        <v>150</v>
      </c>
      <c r="AG24" s="559">
        <f>'3_Setup(1)'!$L$31</f>
        <v>150</v>
      </c>
      <c r="AH24" s="559">
        <f>'3_Setup(1)'!$L$32</f>
        <v>150</v>
      </c>
      <c r="AI24" s="559">
        <f>'3_Setup(1)'!$L$33</f>
        <v>150</v>
      </c>
      <c r="AJ24" s="559">
        <f>'3_Setup(1)'!$L$34</f>
        <v>150</v>
      </c>
      <c r="AK24" s="559">
        <f>'3_Setup(1)'!$L$35</f>
        <v>150</v>
      </c>
      <c r="AL24" s="559">
        <f>'3_Setup(1)'!$L$36</f>
        <v>150</v>
      </c>
      <c r="AM24" s="559">
        <f>'3_Setup(1)'!$L$37</f>
        <v>150</v>
      </c>
      <c r="AN24" s="559">
        <f>'3_Setup(1)'!$L$38</f>
        <v>150</v>
      </c>
      <c r="AO24" s="559">
        <f>'3_Setup(1)'!$L$39</f>
        <v>150</v>
      </c>
      <c r="AP24" s="559">
        <f>'3_Setup(1)'!$L$40</f>
        <v>150</v>
      </c>
      <c r="AQ24" s="560">
        <f>'3_Setup(1)'!$L$41</f>
        <v>150</v>
      </c>
    </row>
    <row r="25" spans="2:43" x14ac:dyDescent="0.4">
      <c r="B25" s="269">
        <v>22</v>
      </c>
      <c r="C25" s="270" t="s">
        <v>1255</v>
      </c>
      <c r="D25" s="270" t="s">
        <v>1256</v>
      </c>
      <c r="E25" s="271">
        <v>1239</v>
      </c>
      <c r="F25" s="272" t="s">
        <v>18</v>
      </c>
      <c r="G25" s="422">
        <v>-60</v>
      </c>
      <c r="H25" s="1320" t="s">
        <v>2369</v>
      </c>
      <c r="I25" s="624">
        <v>-60</v>
      </c>
      <c r="J25" s="621">
        <v>-60</v>
      </c>
      <c r="K25" s="621">
        <v>-60</v>
      </c>
      <c r="L25" s="621">
        <v>-60</v>
      </c>
      <c r="M25" s="621">
        <v>-60</v>
      </c>
      <c r="N25" s="621">
        <v>-60</v>
      </c>
      <c r="O25" s="621">
        <v>-60</v>
      </c>
      <c r="P25" s="621">
        <v>-60</v>
      </c>
      <c r="Q25" s="621">
        <v>-60</v>
      </c>
      <c r="R25" s="621">
        <v>-60</v>
      </c>
      <c r="S25" s="621">
        <v>-60</v>
      </c>
      <c r="T25" s="621">
        <v>-60</v>
      </c>
      <c r="U25" s="621">
        <v>-60</v>
      </c>
      <c r="V25" s="621">
        <v>-60</v>
      </c>
      <c r="W25" s="621">
        <v>-60</v>
      </c>
      <c r="X25" s="621">
        <v>-60</v>
      </c>
      <c r="Y25" s="621">
        <v>-60</v>
      </c>
      <c r="Z25" s="621">
        <v>-60</v>
      </c>
      <c r="AA25" s="621">
        <v>-60</v>
      </c>
      <c r="AB25" s="621">
        <v>-60</v>
      </c>
      <c r="AC25" s="621">
        <v>-60</v>
      </c>
      <c r="AD25" s="621">
        <v>-60</v>
      </c>
      <c r="AE25" s="621">
        <v>-60</v>
      </c>
      <c r="AF25" s="621">
        <v>-60</v>
      </c>
      <c r="AG25" s="621">
        <v>-60</v>
      </c>
      <c r="AH25" s="621">
        <v>-60</v>
      </c>
      <c r="AI25" s="621">
        <v>-60</v>
      </c>
      <c r="AJ25" s="621">
        <v>-60</v>
      </c>
      <c r="AK25" s="621">
        <v>-60</v>
      </c>
      <c r="AL25" s="621">
        <v>-60</v>
      </c>
      <c r="AM25" s="621">
        <v>-60</v>
      </c>
      <c r="AN25" s="621">
        <v>-60</v>
      </c>
      <c r="AO25" s="621">
        <v>-60</v>
      </c>
      <c r="AP25" s="621">
        <v>-60</v>
      </c>
      <c r="AQ25" s="622">
        <v>-60</v>
      </c>
    </row>
    <row r="26" spans="2:43" ht="19.95" customHeight="1" x14ac:dyDescent="0.4">
      <c r="B26" s="269">
        <v>23</v>
      </c>
      <c r="C26" s="270" t="s">
        <v>1257</v>
      </c>
      <c r="D26" s="270" t="s">
        <v>1258</v>
      </c>
      <c r="E26" s="271">
        <v>1240</v>
      </c>
      <c r="F26" s="272" t="s">
        <v>18</v>
      </c>
      <c r="G26" s="422">
        <v>60</v>
      </c>
      <c r="H26" s="1321"/>
      <c r="I26" s="624">
        <v>60</v>
      </c>
      <c r="J26" s="621">
        <v>60</v>
      </c>
      <c r="K26" s="621">
        <v>60</v>
      </c>
      <c r="L26" s="621">
        <v>60</v>
      </c>
      <c r="M26" s="621">
        <v>60</v>
      </c>
      <c r="N26" s="621">
        <v>60</v>
      </c>
      <c r="O26" s="621">
        <v>60</v>
      </c>
      <c r="P26" s="621">
        <v>60</v>
      </c>
      <c r="Q26" s="621">
        <v>60</v>
      </c>
      <c r="R26" s="621">
        <v>60</v>
      </c>
      <c r="S26" s="621">
        <v>60</v>
      </c>
      <c r="T26" s="621">
        <v>60</v>
      </c>
      <c r="U26" s="621">
        <v>60</v>
      </c>
      <c r="V26" s="621">
        <v>60</v>
      </c>
      <c r="W26" s="621">
        <v>60</v>
      </c>
      <c r="X26" s="621">
        <v>60</v>
      </c>
      <c r="Y26" s="621">
        <v>60</v>
      </c>
      <c r="Z26" s="621">
        <v>60</v>
      </c>
      <c r="AA26" s="621">
        <v>60</v>
      </c>
      <c r="AB26" s="621">
        <v>60</v>
      </c>
      <c r="AC26" s="621">
        <v>60</v>
      </c>
      <c r="AD26" s="621">
        <v>60</v>
      </c>
      <c r="AE26" s="621">
        <v>60</v>
      </c>
      <c r="AF26" s="621">
        <v>60</v>
      </c>
      <c r="AG26" s="621">
        <v>60</v>
      </c>
      <c r="AH26" s="621">
        <v>60</v>
      </c>
      <c r="AI26" s="621">
        <v>60</v>
      </c>
      <c r="AJ26" s="621">
        <v>60</v>
      </c>
      <c r="AK26" s="621">
        <v>60</v>
      </c>
      <c r="AL26" s="621">
        <v>60</v>
      </c>
      <c r="AM26" s="621">
        <v>60</v>
      </c>
      <c r="AN26" s="621">
        <v>60</v>
      </c>
      <c r="AO26" s="621">
        <v>60</v>
      </c>
      <c r="AP26" s="621">
        <v>60</v>
      </c>
      <c r="AQ26" s="622">
        <v>60</v>
      </c>
    </row>
    <row r="27" spans="2:43" ht="19.95" customHeight="1" x14ac:dyDescent="0.4">
      <c r="B27" s="269">
        <v>24</v>
      </c>
      <c r="C27" s="270" t="s">
        <v>1259</v>
      </c>
      <c r="D27" s="270" t="s">
        <v>27</v>
      </c>
      <c r="E27" s="271">
        <v>105</v>
      </c>
      <c r="F27" s="272" t="s">
        <v>1</v>
      </c>
      <c r="G27" s="273">
        <v>10</v>
      </c>
      <c r="H27" s="1322" t="s">
        <v>2350</v>
      </c>
      <c r="I27" s="275">
        <f>'3_Setup(1)'!$N$7</f>
        <v>10</v>
      </c>
      <c r="J27" s="276">
        <f>'3_Setup(1)'!$N$8</f>
        <v>10</v>
      </c>
      <c r="K27" s="276">
        <f>'3_Setup(1)'!$N$9</f>
        <v>10</v>
      </c>
      <c r="L27" s="276">
        <f>'3_Setup(1)'!$N$10</f>
        <v>10</v>
      </c>
      <c r="M27" s="276">
        <f>'3_Setup(1)'!$N$11</f>
        <v>10</v>
      </c>
      <c r="N27" s="276">
        <f>'3_Setup(1)'!$N$12</f>
        <v>10</v>
      </c>
      <c r="O27" s="276">
        <f>'3_Setup(1)'!$N$13</f>
        <v>10</v>
      </c>
      <c r="P27" s="276">
        <f>'3_Setup(1)'!$N$14</f>
        <v>10</v>
      </c>
      <c r="Q27" s="276">
        <f>'3_Setup(1)'!$N$15</f>
        <v>10</v>
      </c>
      <c r="R27" s="276">
        <f>'3_Setup(1)'!$N$16</f>
        <v>10</v>
      </c>
      <c r="S27" s="276">
        <f>'3_Setup(1)'!$N$17</f>
        <v>10</v>
      </c>
      <c r="T27" s="276">
        <f>'3_Setup(1)'!$N$18</f>
        <v>10</v>
      </c>
      <c r="U27" s="276">
        <f>'3_Setup(1)'!$N$19</f>
        <v>10</v>
      </c>
      <c r="V27" s="276">
        <f>'3_Setup(1)'!$N$20</f>
        <v>10</v>
      </c>
      <c r="W27" s="276">
        <f>'3_Setup(1)'!$N$21</f>
        <v>10</v>
      </c>
      <c r="X27" s="276">
        <f>'3_Setup(1)'!$N$22</f>
        <v>10</v>
      </c>
      <c r="Y27" s="276">
        <f>'3_Setup(1)'!$N$23</f>
        <v>10</v>
      </c>
      <c r="Z27" s="276">
        <f>'3_Setup(1)'!$N$24</f>
        <v>10</v>
      </c>
      <c r="AA27" s="276">
        <f>'3_Setup(1)'!$N$25</f>
        <v>10</v>
      </c>
      <c r="AB27" s="276">
        <f>'3_Setup(1)'!$N$26</f>
        <v>10</v>
      </c>
      <c r="AC27" s="276">
        <f>'3_Setup(1)'!$N$27</f>
        <v>10</v>
      </c>
      <c r="AD27" s="276">
        <f>'3_Setup(1)'!$N$28</f>
        <v>10</v>
      </c>
      <c r="AE27" s="276">
        <f>'3_Setup(1)'!$N$29</f>
        <v>10</v>
      </c>
      <c r="AF27" s="276">
        <f>'3_Setup(1)'!$N$30</f>
        <v>10</v>
      </c>
      <c r="AG27" s="276">
        <f>'3_Setup(1)'!$N$31</f>
        <v>10</v>
      </c>
      <c r="AH27" s="276">
        <f>'3_Setup(1)'!$N$32</f>
        <v>10</v>
      </c>
      <c r="AI27" s="276">
        <f>'3_Setup(1)'!$N$33</f>
        <v>10</v>
      </c>
      <c r="AJ27" s="276">
        <f>'3_Setup(1)'!$N$34</f>
        <v>10</v>
      </c>
      <c r="AK27" s="276">
        <f>'3_Setup(1)'!$N$35</f>
        <v>10</v>
      </c>
      <c r="AL27" s="276">
        <f>'3_Setup(1)'!$N$36</f>
        <v>10</v>
      </c>
      <c r="AM27" s="276">
        <f>'3_Setup(1)'!$N$37</f>
        <v>10</v>
      </c>
      <c r="AN27" s="276">
        <f>'3_Setup(1)'!$N$38</f>
        <v>10</v>
      </c>
      <c r="AO27" s="276">
        <f>'3_Setup(1)'!$N$39</f>
        <v>10</v>
      </c>
      <c r="AP27" s="276">
        <f>'3_Setup(1)'!$N$40</f>
        <v>10</v>
      </c>
      <c r="AQ27" s="277">
        <f>'3_Setup(1)'!$N$41</f>
        <v>10</v>
      </c>
    </row>
    <row r="28" spans="2:43" ht="19.95" customHeight="1" x14ac:dyDescent="0.4">
      <c r="B28" s="269">
        <v>25</v>
      </c>
      <c r="C28" s="270" t="s">
        <v>1260</v>
      </c>
      <c r="D28" s="270" t="s">
        <v>28</v>
      </c>
      <c r="E28" s="271">
        <v>106</v>
      </c>
      <c r="F28" s="272" t="s">
        <v>1</v>
      </c>
      <c r="G28" s="273">
        <v>15</v>
      </c>
      <c r="H28" s="1313"/>
      <c r="I28" s="275">
        <f>'3_Setup(1)'!$O$7</f>
        <v>15</v>
      </c>
      <c r="J28" s="276">
        <f>'3_Setup(1)'!$O$8</f>
        <v>15</v>
      </c>
      <c r="K28" s="276">
        <f>'3_Setup(1)'!$O$9</f>
        <v>15</v>
      </c>
      <c r="L28" s="276">
        <f>'3_Setup(1)'!$O$10</f>
        <v>15</v>
      </c>
      <c r="M28" s="276">
        <f>'3_Setup(1)'!$O$11</f>
        <v>15</v>
      </c>
      <c r="N28" s="276">
        <f>'3_Setup(1)'!$O$12</f>
        <v>15</v>
      </c>
      <c r="O28" s="276">
        <f>'3_Setup(1)'!$O$13</f>
        <v>15</v>
      </c>
      <c r="P28" s="276">
        <f>'3_Setup(1)'!$O$14</f>
        <v>15</v>
      </c>
      <c r="Q28" s="276">
        <f>'3_Setup(1)'!$O$15</f>
        <v>15</v>
      </c>
      <c r="R28" s="276">
        <f>'3_Setup(1)'!$O$16</f>
        <v>15</v>
      </c>
      <c r="S28" s="276">
        <f>'3_Setup(1)'!$O$17</f>
        <v>15</v>
      </c>
      <c r="T28" s="276">
        <f>'3_Setup(1)'!$O$18</f>
        <v>15</v>
      </c>
      <c r="U28" s="276">
        <f>'3_Setup(1)'!$O$19</f>
        <v>15</v>
      </c>
      <c r="V28" s="276">
        <f>'3_Setup(1)'!$O$20</f>
        <v>15</v>
      </c>
      <c r="W28" s="276">
        <f>'3_Setup(1)'!$O$21</f>
        <v>15</v>
      </c>
      <c r="X28" s="276">
        <f>'3_Setup(1)'!$O$22</f>
        <v>15</v>
      </c>
      <c r="Y28" s="276">
        <f>'3_Setup(1)'!$O$23</f>
        <v>15</v>
      </c>
      <c r="Z28" s="276">
        <f>'3_Setup(1)'!$O$24</f>
        <v>15</v>
      </c>
      <c r="AA28" s="276">
        <f>'3_Setup(1)'!$O$25</f>
        <v>15</v>
      </c>
      <c r="AB28" s="276">
        <f>'3_Setup(1)'!$O$26</f>
        <v>15</v>
      </c>
      <c r="AC28" s="276">
        <f>'3_Setup(1)'!$O$27</f>
        <v>15</v>
      </c>
      <c r="AD28" s="276">
        <f>'3_Setup(1)'!$O$28</f>
        <v>15</v>
      </c>
      <c r="AE28" s="276">
        <f>'3_Setup(1)'!$O$29</f>
        <v>15</v>
      </c>
      <c r="AF28" s="276">
        <f>'3_Setup(1)'!$O$30</f>
        <v>15</v>
      </c>
      <c r="AG28" s="276">
        <f>'3_Setup(1)'!$O$31</f>
        <v>15</v>
      </c>
      <c r="AH28" s="276">
        <f>'3_Setup(1)'!$O$32</f>
        <v>15</v>
      </c>
      <c r="AI28" s="276">
        <f>'3_Setup(1)'!$O$33</f>
        <v>15</v>
      </c>
      <c r="AJ28" s="276">
        <f>'3_Setup(1)'!$O$34</f>
        <v>15</v>
      </c>
      <c r="AK28" s="276">
        <f>'3_Setup(1)'!$O$35</f>
        <v>15</v>
      </c>
      <c r="AL28" s="276">
        <f>'3_Setup(1)'!$O$36</f>
        <v>15</v>
      </c>
      <c r="AM28" s="276">
        <f>'3_Setup(1)'!$O$37</f>
        <v>15</v>
      </c>
      <c r="AN28" s="276">
        <f>'3_Setup(1)'!$O$38</f>
        <v>15</v>
      </c>
      <c r="AO28" s="276">
        <f>'3_Setup(1)'!$O$39</f>
        <v>15</v>
      </c>
      <c r="AP28" s="276">
        <f>'3_Setup(1)'!$O$40</f>
        <v>15</v>
      </c>
      <c r="AQ28" s="277">
        <f>'3_Setup(1)'!$O$41</f>
        <v>15</v>
      </c>
    </row>
    <row r="29" spans="2:43" ht="19.95" customHeight="1" x14ac:dyDescent="0.4">
      <c r="B29" s="269">
        <v>26</v>
      </c>
      <c r="C29" s="270" t="s">
        <v>1261</v>
      </c>
      <c r="D29" s="270" t="s">
        <v>29</v>
      </c>
      <c r="E29" s="271">
        <v>126</v>
      </c>
      <c r="F29" s="272" t="s">
        <v>1</v>
      </c>
      <c r="G29" s="273">
        <v>20</v>
      </c>
      <c r="H29" s="1313"/>
      <c r="I29" s="275">
        <f>'3_Setup(1)'!$P$7</f>
        <v>20</v>
      </c>
      <c r="J29" s="276">
        <f>'3_Setup(1)'!$P$8</f>
        <v>20</v>
      </c>
      <c r="K29" s="276">
        <f>'3_Setup(1)'!$P$9</f>
        <v>20</v>
      </c>
      <c r="L29" s="276">
        <f>'3_Setup(1)'!$P$10</f>
        <v>20</v>
      </c>
      <c r="M29" s="276">
        <f>'3_Setup(1)'!$P$11</f>
        <v>20</v>
      </c>
      <c r="N29" s="276">
        <f>'3_Setup(1)'!$P$12</f>
        <v>20</v>
      </c>
      <c r="O29" s="276">
        <f>'3_Setup(1)'!$P$13</f>
        <v>20</v>
      </c>
      <c r="P29" s="276">
        <f>'3_Setup(1)'!$P$14</f>
        <v>20</v>
      </c>
      <c r="Q29" s="276">
        <f>'3_Setup(1)'!$P$15</f>
        <v>20</v>
      </c>
      <c r="R29" s="276">
        <f>'3_Setup(1)'!$P$16</f>
        <v>20</v>
      </c>
      <c r="S29" s="276">
        <f>'3_Setup(1)'!$P$17</f>
        <v>20</v>
      </c>
      <c r="T29" s="276">
        <f>'3_Setup(1)'!$P$18</f>
        <v>20</v>
      </c>
      <c r="U29" s="276">
        <f>'3_Setup(1)'!$P$19</f>
        <v>20</v>
      </c>
      <c r="V29" s="276">
        <f>'3_Setup(1)'!$P$20</f>
        <v>20</v>
      </c>
      <c r="W29" s="276">
        <f>'3_Setup(1)'!$P$21</f>
        <v>20</v>
      </c>
      <c r="X29" s="276">
        <f>'3_Setup(1)'!$P$22</f>
        <v>20</v>
      </c>
      <c r="Y29" s="276">
        <f>'3_Setup(1)'!$P$23</f>
        <v>20</v>
      </c>
      <c r="Z29" s="276">
        <f>'3_Setup(1)'!$P$24</f>
        <v>20</v>
      </c>
      <c r="AA29" s="276">
        <f>'3_Setup(1)'!$P$25</f>
        <v>20</v>
      </c>
      <c r="AB29" s="276">
        <f>'3_Setup(1)'!$P$26</f>
        <v>20</v>
      </c>
      <c r="AC29" s="276">
        <f>'3_Setup(1)'!$P$27</f>
        <v>20</v>
      </c>
      <c r="AD29" s="276">
        <f>'3_Setup(1)'!$P$28</f>
        <v>20</v>
      </c>
      <c r="AE29" s="276">
        <f>'3_Setup(1)'!$P$29</f>
        <v>20</v>
      </c>
      <c r="AF29" s="276">
        <f>'3_Setup(1)'!$P$30</f>
        <v>20</v>
      </c>
      <c r="AG29" s="276">
        <f>'3_Setup(1)'!$P$31</f>
        <v>20</v>
      </c>
      <c r="AH29" s="276">
        <f>'3_Setup(1)'!$P$32</f>
        <v>20</v>
      </c>
      <c r="AI29" s="276">
        <f>'3_Setup(1)'!$P$33</f>
        <v>20</v>
      </c>
      <c r="AJ29" s="276">
        <f>'3_Setup(1)'!$P$34</f>
        <v>20</v>
      </c>
      <c r="AK29" s="276">
        <f>'3_Setup(1)'!$P$35</f>
        <v>20</v>
      </c>
      <c r="AL29" s="276">
        <f>'3_Setup(1)'!$P$36</f>
        <v>20</v>
      </c>
      <c r="AM29" s="276">
        <f>'3_Setup(1)'!$P$37</f>
        <v>20</v>
      </c>
      <c r="AN29" s="276">
        <f>'3_Setup(1)'!$P$38</f>
        <v>20</v>
      </c>
      <c r="AO29" s="276">
        <f>'3_Setup(1)'!$P$39</f>
        <v>20</v>
      </c>
      <c r="AP29" s="276">
        <f>'3_Setup(1)'!$P$40</f>
        <v>20</v>
      </c>
      <c r="AQ29" s="277">
        <f>'3_Setup(1)'!$P$41</f>
        <v>20</v>
      </c>
    </row>
    <row r="30" spans="2:43" ht="19.95" customHeight="1" x14ac:dyDescent="0.4">
      <c r="B30" s="269">
        <v>27</v>
      </c>
      <c r="C30" s="270" t="s">
        <v>1262</v>
      </c>
      <c r="D30" s="270" t="s">
        <v>30</v>
      </c>
      <c r="E30" s="271">
        <v>127</v>
      </c>
      <c r="F30" s="272" t="s">
        <v>1</v>
      </c>
      <c r="G30" s="273">
        <v>25</v>
      </c>
      <c r="H30" s="1313"/>
      <c r="I30" s="275">
        <f>'3_Setup(1)'!$Q$7</f>
        <v>25</v>
      </c>
      <c r="J30" s="276">
        <f>'3_Setup(1)'!$Q$8</f>
        <v>25</v>
      </c>
      <c r="K30" s="276">
        <f>'3_Setup(1)'!$Q$9</f>
        <v>25</v>
      </c>
      <c r="L30" s="276">
        <f>'3_Setup(1)'!$Q$10</f>
        <v>25</v>
      </c>
      <c r="M30" s="276">
        <f>'3_Setup(1)'!$Q$11</f>
        <v>25</v>
      </c>
      <c r="N30" s="276">
        <f>'3_Setup(1)'!$Q$12</f>
        <v>25</v>
      </c>
      <c r="O30" s="276">
        <f>'3_Setup(1)'!$Q$13</f>
        <v>25</v>
      </c>
      <c r="P30" s="276">
        <f>'3_Setup(1)'!$Q$14</f>
        <v>25</v>
      </c>
      <c r="Q30" s="276">
        <f>'3_Setup(1)'!$Q$15</f>
        <v>25</v>
      </c>
      <c r="R30" s="276">
        <f>'3_Setup(1)'!$Q$16</f>
        <v>25</v>
      </c>
      <c r="S30" s="276">
        <f>'3_Setup(1)'!$Q$17</f>
        <v>25</v>
      </c>
      <c r="T30" s="276">
        <f>'3_Setup(1)'!$Q$18</f>
        <v>25</v>
      </c>
      <c r="U30" s="276">
        <f>'3_Setup(1)'!$Q$19</f>
        <v>25</v>
      </c>
      <c r="V30" s="276">
        <f>'3_Setup(1)'!$Q$20</f>
        <v>25</v>
      </c>
      <c r="W30" s="276">
        <f>'3_Setup(1)'!$Q$21</f>
        <v>25</v>
      </c>
      <c r="X30" s="276">
        <f>'3_Setup(1)'!$Q$22</f>
        <v>25</v>
      </c>
      <c r="Y30" s="276">
        <f>'3_Setup(1)'!$Q$23</f>
        <v>25</v>
      </c>
      <c r="Z30" s="276">
        <f>'3_Setup(1)'!$Q$24</f>
        <v>25</v>
      </c>
      <c r="AA30" s="276">
        <f>'3_Setup(1)'!$Q$25</f>
        <v>25</v>
      </c>
      <c r="AB30" s="276">
        <f>'3_Setup(1)'!$Q$26</f>
        <v>25</v>
      </c>
      <c r="AC30" s="276">
        <f>'3_Setup(1)'!$Q$27</f>
        <v>25</v>
      </c>
      <c r="AD30" s="276">
        <f>'3_Setup(1)'!$Q$28</f>
        <v>25</v>
      </c>
      <c r="AE30" s="276">
        <f>'3_Setup(1)'!$Q$29</f>
        <v>25</v>
      </c>
      <c r="AF30" s="276">
        <f>'3_Setup(1)'!$Q$30</f>
        <v>25</v>
      </c>
      <c r="AG30" s="276">
        <f>'3_Setup(1)'!$Q$31</f>
        <v>25</v>
      </c>
      <c r="AH30" s="276">
        <f>'3_Setup(1)'!$Q$32</f>
        <v>25</v>
      </c>
      <c r="AI30" s="276">
        <f>'3_Setup(1)'!$Q$33</f>
        <v>25</v>
      </c>
      <c r="AJ30" s="276">
        <f>'3_Setup(1)'!$Q$34</f>
        <v>25</v>
      </c>
      <c r="AK30" s="276">
        <f>'3_Setup(1)'!$Q$35</f>
        <v>25</v>
      </c>
      <c r="AL30" s="276">
        <f>'3_Setup(1)'!$Q$36</f>
        <v>25</v>
      </c>
      <c r="AM30" s="276">
        <f>'3_Setup(1)'!$Q$37</f>
        <v>25</v>
      </c>
      <c r="AN30" s="276">
        <f>'3_Setup(1)'!$Q$38</f>
        <v>25</v>
      </c>
      <c r="AO30" s="276">
        <f>'3_Setup(1)'!$Q$39</f>
        <v>25</v>
      </c>
      <c r="AP30" s="276">
        <f>'3_Setup(1)'!$Q$40</f>
        <v>25</v>
      </c>
      <c r="AQ30" s="277">
        <f>'3_Setup(1)'!$Q$41</f>
        <v>25</v>
      </c>
    </row>
    <row r="31" spans="2:43" ht="19.95" customHeight="1" x14ac:dyDescent="0.4">
      <c r="B31" s="269">
        <v>28</v>
      </c>
      <c r="C31" s="270" t="s">
        <v>1263</v>
      </c>
      <c r="D31" s="270" t="s">
        <v>31</v>
      </c>
      <c r="E31" s="271">
        <v>128</v>
      </c>
      <c r="F31" s="272" t="s">
        <v>1</v>
      </c>
      <c r="G31" s="273">
        <v>30</v>
      </c>
      <c r="H31" s="1313"/>
      <c r="I31" s="275">
        <f>'3_Setup(1)'!$R$7</f>
        <v>30</v>
      </c>
      <c r="J31" s="276">
        <f>'3_Setup(1)'!$R$8</f>
        <v>30</v>
      </c>
      <c r="K31" s="276">
        <f>'3_Setup(1)'!$R$9</f>
        <v>30</v>
      </c>
      <c r="L31" s="276">
        <f>'3_Setup(1)'!$R$10</f>
        <v>30</v>
      </c>
      <c r="M31" s="276">
        <f>'3_Setup(1)'!$R$11</f>
        <v>30</v>
      </c>
      <c r="N31" s="276">
        <f>'3_Setup(1)'!$R$12</f>
        <v>30</v>
      </c>
      <c r="O31" s="276">
        <f>'3_Setup(1)'!$R$13</f>
        <v>30</v>
      </c>
      <c r="P31" s="276">
        <f>'3_Setup(1)'!$R$14</f>
        <v>30</v>
      </c>
      <c r="Q31" s="276">
        <f>'3_Setup(1)'!$R$15</f>
        <v>30</v>
      </c>
      <c r="R31" s="276">
        <f>'3_Setup(1)'!$R$16</f>
        <v>30</v>
      </c>
      <c r="S31" s="276">
        <f>'3_Setup(1)'!$R$17</f>
        <v>30</v>
      </c>
      <c r="T31" s="276">
        <f>'3_Setup(1)'!$R$18</f>
        <v>30</v>
      </c>
      <c r="U31" s="276">
        <f>'3_Setup(1)'!$R$19</f>
        <v>30</v>
      </c>
      <c r="V31" s="276">
        <f>'3_Setup(1)'!$R$20</f>
        <v>30</v>
      </c>
      <c r="W31" s="276">
        <f>'3_Setup(1)'!$R$21</f>
        <v>30</v>
      </c>
      <c r="X31" s="276">
        <f>'3_Setup(1)'!$R$22</f>
        <v>30</v>
      </c>
      <c r="Y31" s="276">
        <f>'3_Setup(1)'!$R$23</f>
        <v>30</v>
      </c>
      <c r="Z31" s="276">
        <f>'3_Setup(1)'!$R$24</f>
        <v>30</v>
      </c>
      <c r="AA31" s="276">
        <f>'3_Setup(1)'!$R$25</f>
        <v>30</v>
      </c>
      <c r="AB31" s="276">
        <f>'3_Setup(1)'!$R$26</f>
        <v>30</v>
      </c>
      <c r="AC31" s="276">
        <f>'3_Setup(1)'!$R$27</f>
        <v>30</v>
      </c>
      <c r="AD31" s="276">
        <f>'3_Setup(1)'!$R$28</f>
        <v>30</v>
      </c>
      <c r="AE31" s="276">
        <f>'3_Setup(1)'!$R$29</f>
        <v>30</v>
      </c>
      <c r="AF31" s="276">
        <f>'3_Setup(1)'!$R$30</f>
        <v>30</v>
      </c>
      <c r="AG31" s="276">
        <f>'3_Setup(1)'!$R$31</f>
        <v>30</v>
      </c>
      <c r="AH31" s="276">
        <f>'3_Setup(1)'!$R$32</f>
        <v>30</v>
      </c>
      <c r="AI31" s="276">
        <f>'3_Setup(1)'!$R$33</f>
        <v>30</v>
      </c>
      <c r="AJ31" s="276">
        <f>'3_Setup(1)'!$R$34</f>
        <v>30</v>
      </c>
      <c r="AK31" s="276">
        <f>'3_Setup(1)'!$R$35</f>
        <v>30</v>
      </c>
      <c r="AL31" s="276">
        <f>'3_Setup(1)'!$R$36</f>
        <v>30</v>
      </c>
      <c r="AM31" s="276">
        <f>'3_Setup(1)'!$R$37</f>
        <v>30</v>
      </c>
      <c r="AN31" s="276">
        <f>'3_Setup(1)'!$R$38</f>
        <v>30</v>
      </c>
      <c r="AO31" s="276">
        <f>'3_Setup(1)'!$R$39</f>
        <v>30</v>
      </c>
      <c r="AP31" s="276">
        <f>'3_Setup(1)'!$R$40</f>
        <v>30</v>
      </c>
      <c r="AQ31" s="277">
        <f>'3_Setup(1)'!$R$41</f>
        <v>30</v>
      </c>
    </row>
    <row r="32" spans="2:43" ht="19.95" customHeight="1" x14ac:dyDescent="0.4">
      <c r="B32" s="269">
        <v>29</v>
      </c>
      <c r="C32" s="270" t="s">
        <v>1264</v>
      </c>
      <c r="D32" s="270" t="s">
        <v>32</v>
      </c>
      <c r="E32" s="271">
        <v>129</v>
      </c>
      <c r="F32" s="272" t="s">
        <v>1</v>
      </c>
      <c r="G32" s="273">
        <v>40</v>
      </c>
      <c r="H32" s="1313"/>
      <c r="I32" s="275">
        <f>'3_Setup(1)'!$S$7</f>
        <v>40</v>
      </c>
      <c r="J32" s="276">
        <f>'3_Setup(1)'!$S$8</f>
        <v>40</v>
      </c>
      <c r="K32" s="276">
        <f>'3_Setup(1)'!$S$9</f>
        <v>40</v>
      </c>
      <c r="L32" s="276">
        <f>'3_Setup(1)'!$S$10</f>
        <v>40</v>
      </c>
      <c r="M32" s="276">
        <f>'3_Setup(1)'!$S$11</f>
        <v>40</v>
      </c>
      <c r="N32" s="276">
        <f>'3_Setup(1)'!$S$12</f>
        <v>40</v>
      </c>
      <c r="O32" s="276">
        <f>'3_Setup(1)'!$S$13</f>
        <v>40</v>
      </c>
      <c r="P32" s="276">
        <f>'3_Setup(1)'!$S$14</f>
        <v>40</v>
      </c>
      <c r="Q32" s="276">
        <f>'3_Setup(1)'!$S$15</f>
        <v>40</v>
      </c>
      <c r="R32" s="276">
        <f>'3_Setup(1)'!$S$16</f>
        <v>40</v>
      </c>
      <c r="S32" s="276">
        <f>'3_Setup(1)'!$S$17</f>
        <v>40</v>
      </c>
      <c r="T32" s="276">
        <f>'3_Setup(1)'!$S$18</f>
        <v>40</v>
      </c>
      <c r="U32" s="276">
        <f>'3_Setup(1)'!$S$19</f>
        <v>40</v>
      </c>
      <c r="V32" s="276">
        <f>'3_Setup(1)'!$S$20</f>
        <v>40</v>
      </c>
      <c r="W32" s="276">
        <f>'3_Setup(1)'!$S$21</f>
        <v>40</v>
      </c>
      <c r="X32" s="276">
        <f>'3_Setup(1)'!$S$22</f>
        <v>40</v>
      </c>
      <c r="Y32" s="276">
        <f>'3_Setup(1)'!$S$23</f>
        <v>40</v>
      </c>
      <c r="Z32" s="276">
        <f>'3_Setup(1)'!$S$24</f>
        <v>40</v>
      </c>
      <c r="AA32" s="276">
        <f>'3_Setup(1)'!$S$25</f>
        <v>40</v>
      </c>
      <c r="AB32" s="276">
        <f>'3_Setup(1)'!$S$26</f>
        <v>40</v>
      </c>
      <c r="AC32" s="276">
        <f>'3_Setup(1)'!$S$27</f>
        <v>40</v>
      </c>
      <c r="AD32" s="276">
        <f>'3_Setup(1)'!$S$28</f>
        <v>40</v>
      </c>
      <c r="AE32" s="276">
        <f>'3_Setup(1)'!$S$29</f>
        <v>40</v>
      </c>
      <c r="AF32" s="276">
        <f>'3_Setup(1)'!$S$30</f>
        <v>40</v>
      </c>
      <c r="AG32" s="276">
        <f>'3_Setup(1)'!$S$31</f>
        <v>40</v>
      </c>
      <c r="AH32" s="276">
        <f>'3_Setup(1)'!$S$32</f>
        <v>40</v>
      </c>
      <c r="AI32" s="276">
        <f>'3_Setup(1)'!$S$33</f>
        <v>40</v>
      </c>
      <c r="AJ32" s="276">
        <f>'3_Setup(1)'!$S$34</f>
        <v>40</v>
      </c>
      <c r="AK32" s="276">
        <f>'3_Setup(1)'!$S$35</f>
        <v>40</v>
      </c>
      <c r="AL32" s="276">
        <f>'3_Setup(1)'!$S$36</f>
        <v>40</v>
      </c>
      <c r="AM32" s="276">
        <f>'3_Setup(1)'!$S$37</f>
        <v>40</v>
      </c>
      <c r="AN32" s="276">
        <f>'3_Setup(1)'!$S$38</f>
        <v>40</v>
      </c>
      <c r="AO32" s="276">
        <f>'3_Setup(1)'!$S$39</f>
        <v>40</v>
      </c>
      <c r="AP32" s="276">
        <f>'3_Setup(1)'!$S$40</f>
        <v>40</v>
      </c>
      <c r="AQ32" s="277">
        <f>'3_Setup(1)'!$S$41</f>
        <v>40</v>
      </c>
    </row>
    <row r="33" spans="2:43" ht="19.95" customHeight="1" thickBot="1" x14ac:dyDescent="0.45">
      <c r="B33" s="291">
        <v>30</v>
      </c>
      <c r="C33" s="292" t="s">
        <v>1265</v>
      </c>
      <c r="D33" s="292" t="s">
        <v>33</v>
      </c>
      <c r="E33" s="293">
        <v>130</v>
      </c>
      <c r="F33" s="294" t="s">
        <v>1</v>
      </c>
      <c r="G33" s="662">
        <v>50</v>
      </c>
      <c r="H33" s="1314"/>
      <c r="I33" s="663">
        <f>'3_Setup(1)'!$T$7</f>
        <v>50</v>
      </c>
      <c r="J33" s="664">
        <f>'3_Setup(1)'!$T$8</f>
        <v>50</v>
      </c>
      <c r="K33" s="664">
        <f>'3_Setup(1)'!$T$9</f>
        <v>50</v>
      </c>
      <c r="L33" s="664">
        <f>'3_Setup(1)'!$T$10</f>
        <v>50</v>
      </c>
      <c r="M33" s="664">
        <f>'3_Setup(1)'!$T$11</f>
        <v>50</v>
      </c>
      <c r="N33" s="664">
        <f>'3_Setup(1)'!$T$12</f>
        <v>50</v>
      </c>
      <c r="O33" s="664">
        <f>'3_Setup(1)'!$T$13</f>
        <v>50</v>
      </c>
      <c r="P33" s="664">
        <f>'3_Setup(1)'!$T$14</f>
        <v>50</v>
      </c>
      <c r="Q33" s="664">
        <f>'3_Setup(1)'!$T$15</f>
        <v>50</v>
      </c>
      <c r="R33" s="664">
        <f>'3_Setup(1)'!$T$16</f>
        <v>50</v>
      </c>
      <c r="S33" s="664">
        <f>'3_Setup(1)'!$T$17</f>
        <v>50</v>
      </c>
      <c r="T33" s="664">
        <f>'3_Setup(1)'!$T$18</f>
        <v>50</v>
      </c>
      <c r="U33" s="664">
        <f>'3_Setup(1)'!$T$19</f>
        <v>50</v>
      </c>
      <c r="V33" s="664">
        <f>'3_Setup(1)'!$T$20</f>
        <v>50</v>
      </c>
      <c r="W33" s="664">
        <f>'3_Setup(1)'!$T$21</f>
        <v>50</v>
      </c>
      <c r="X33" s="664">
        <f>'3_Setup(1)'!$T$22</f>
        <v>50</v>
      </c>
      <c r="Y33" s="664">
        <f>'3_Setup(1)'!$T$23</f>
        <v>50</v>
      </c>
      <c r="Z33" s="664">
        <f>'3_Setup(1)'!$T$24</f>
        <v>50</v>
      </c>
      <c r="AA33" s="664">
        <f>'3_Setup(1)'!$T$25</f>
        <v>50</v>
      </c>
      <c r="AB33" s="664">
        <f>'3_Setup(1)'!$T$26</f>
        <v>50</v>
      </c>
      <c r="AC33" s="664">
        <f>'3_Setup(1)'!$T$27</f>
        <v>50</v>
      </c>
      <c r="AD33" s="664">
        <f>'3_Setup(1)'!$T$28</f>
        <v>50</v>
      </c>
      <c r="AE33" s="664">
        <f>'3_Setup(1)'!$T$29</f>
        <v>50</v>
      </c>
      <c r="AF33" s="664">
        <f>'3_Setup(1)'!$T$30</f>
        <v>50</v>
      </c>
      <c r="AG33" s="664">
        <f>'3_Setup(1)'!$T$31</f>
        <v>50</v>
      </c>
      <c r="AH33" s="664">
        <f>'3_Setup(1)'!$T$32</f>
        <v>50</v>
      </c>
      <c r="AI33" s="664">
        <f>'3_Setup(1)'!$T$33</f>
        <v>50</v>
      </c>
      <c r="AJ33" s="664">
        <f>'3_Setup(1)'!$T$34</f>
        <v>50</v>
      </c>
      <c r="AK33" s="664">
        <f>'3_Setup(1)'!$T$35</f>
        <v>50</v>
      </c>
      <c r="AL33" s="664">
        <f>'3_Setup(1)'!$T$36</f>
        <v>50</v>
      </c>
      <c r="AM33" s="664">
        <f>'3_Setup(1)'!$T$37</f>
        <v>50</v>
      </c>
      <c r="AN33" s="664">
        <f>'3_Setup(1)'!$T$38</f>
        <v>50</v>
      </c>
      <c r="AO33" s="664">
        <f>'3_Setup(1)'!$T$39</f>
        <v>50</v>
      </c>
      <c r="AP33" s="664">
        <f>'3_Setup(1)'!$T$40</f>
        <v>50</v>
      </c>
      <c r="AQ33" s="665">
        <f>'3_Setup(1)'!$T$41</f>
        <v>50</v>
      </c>
    </row>
    <row r="34" spans="2:43" ht="19.95" customHeight="1" x14ac:dyDescent="0.4">
      <c r="B34" s="264">
        <v>31</v>
      </c>
      <c r="C34" s="265" t="s">
        <v>1266</v>
      </c>
      <c r="D34" s="265" t="s">
        <v>355</v>
      </c>
      <c r="E34" s="266">
        <v>641</v>
      </c>
      <c r="F34" s="267"/>
      <c r="G34" s="268" t="s">
        <v>37</v>
      </c>
      <c r="H34" s="667" t="s">
        <v>2351</v>
      </c>
      <c r="I34" s="668" t="s">
        <v>37</v>
      </c>
      <c r="J34" s="669" t="s">
        <v>37</v>
      </c>
      <c r="K34" s="669" t="s">
        <v>37</v>
      </c>
      <c r="L34" s="669" t="s">
        <v>37</v>
      </c>
      <c r="M34" s="669" t="s">
        <v>37</v>
      </c>
      <c r="N34" s="669" t="s">
        <v>37</v>
      </c>
      <c r="O34" s="669" t="s">
        <v>37</v>
      </c>
      <c r="P34" s="669" t="s">
        <v>37</v>
      </c>
      <c r="Q34" s="669" t="s">
        <v>37</v>
      </c>
      <c r="R34" s="669" t="s">
        <v>37</v>
      </c>
      <c r="S34" s="669" t="s">
        <v>37</v>
      </c>
      <c r="T34" s="669" t="s">
        <v>37</v>
      </c>
      <c r="U34" s="669" t="s">
        <v>37</v>
      </c>
      <c r="V34" s="669" t="s">
        <v>37</v>
      </c>
      <c r="W34" s="669" t="s">
        <v>37</v>
      </c>
      <c r="X34" s="669" t="s">
        <v>37</v>
      </c>
      <c r="Y34" s="669" t="s">
        <v>37</v>
      </c>
      <c r="Z34" s="669" t="s">
        <v>37</v>
      </c>
      <c r="AA34" s="669" t="s">
        <v>37</v>
      </c>
      <c r="AB34" s="669" t="s">
        <v>37</v>
      </c>
      <c r="AC34" s="669" t="s">
        <v>37</v>
      </c>
      <c r="AD34" s="669" t="s">
        <v>37</v>
      </c>
      <c r="AE34" s="669" t="s">
        <v>37</v>
      </c>
      <c r="AF34" s="669" t="s">
        <v>37</v>
      </c>
      <c r="AG34" s="669" t="s">
        <v>37</v>
      </c>
      <c r="AH34" s="669" t="s">
        <v>37</v>
      </c>
      <c r="AI34" s="669" t="s">
        <v>37</v>
      </c>
      <c r="AJ34" s="669" t="s">
        <v>37</v>
      </c>
      <c r="AK34" s="669" t="s">
        <v>37</v>
      </c>
      <c r="AL34" s="669" t="s">
        <v>37</v>
      </c>
      <c r="AM34" s="669" t="s">
        <v>37</v>
      </c>
      <c r="AN34" s="669" t="s">
        <v>37</v>
      </c>
      <c r="AO34" s="669" t="s">
        <v>37</v>
      </c>
      <c r="AP34" s="669" t="s">
        <v>37</v>
      </c>
      <c r="AQ34" s="670" t="s">
        <v>37</v>
      </c>
    </row>
    <row r="35" spans="2:43" ht="19.95" customHeight="1" x14ac:dyDescent="0.4">
      <c r="B35" s="269">
        <v>32</v>
      </c>
      <c r="C35" s="270" t="s">
        <v>1267</v>
      </c>
      <c r="D35" s="270" t="s">
        <v>357</v>
      </c>
      <c r="E35" s="271">
        <v>642</v>
      </c>
      <c r="F35" s="272" t="s">
        <v>39</v>
      </c>
      <c r="G35" s="422">
        <v>1000</v>
      </c>
      <c r="H35" s="423"/>
      <c r="I35" s="624">
        <v>1000</v>
      </c>
      <c r="J35" s="621">
        <v>1000</v>
      </c>
      <c r="K35" s="621">
        <v>1000</v>
      </c>
      <c r="L35" s="621">
        <v>1000</v>
      </c>
      <c r="M35" s="621">
        <v>1000</v>
      </c>
      <c r="N35" s="621">
        <v>1000</v>
      </c>
      <c r="O35" s="621">
        <v>1000</v>
      </c>
      <c r="P35" s="621">
        <v>1000</v>
      </c>
      <c r="Q35" s="621">
        <v>1000</v>
      </c>
      <c r="R35" s="621">
        <v>1000</v>
      </c>
      <c r="S35" s="621">
        <v>1000</v>
      </c>
      <c r="T35" s="621">
        <v>1000</v>
      </c>
      <c r="U35" s="621">
        <v>1000</v>
      </c>
      <c r="V35" s="621">
        <v>1000</v>
      </c>
      <c r="W35" s="621">
        <v>1000</v>
      </c>
      <c r="X35" s="621">
        <v>1000</v>
      </c>
      <c r="Y35" s="621">
        <v>1000</v>
      </c>
      <c r="Z35" s="621">
        <v>1000</v>
      </c>
      <c r="AA35" s="621">
        <v>1000</v>
      </c>
      <c r="AB35" s="621">
        <v>1000</v>
      </c>
      <c r="AC35" s="621">
        <v>1000</v>
      </c>
      <c r="AD35" s="621">
        <v>1000</v>
      </c>
      <c r="AE35" s="621">
        <v>1000</v>
      </c>
      <c r="AF35" s="621">
        <v>1000</v>
      </c>
      <c r="AG35" s="621">
        <v>1000</v>
      </c>
      <c r="AH35" s="621">
        <v>1000</v>
      </c>
      <c r="AI35" s="621">
        <v>1000</v>
      </c>
      <c r="AJ35" s="621">
        <v>1000</v>
      </c>
      <c r="AK35" s="621">
        <v>1000</v>
      </c>
      <c r="AL35" s="621">
        <v>1000</v>
      </c>
      <c r="AM35" s="621">
        <v>1000</v>
      </c>
      <c r="AN35" s="621">
        <v>1000</v>
      </c>
      <c r="AO35" s="621">
        <v>1000</v>
      </c>
      <c r="AP35" s="621">
        <v>1000</v>
      </c>
      <c r="AQ35" s="622">
        <v>1000</v>
      </c>
    </row>
    <row r="36" spans="2:43" ht="19.95" customHeight="1" x14ac:dyDescent="0.4">
      <c r="B36" s="269">
        <v>33</v>
      </c>
      <c r="C36" s="270" t="s">
        <v>1268</v>
      </c>
      <c r="D36" s="270" t="s">
        <v>359</v>
      </c>
      <c r="E36" s="271">
        <v>643</v>
      </c>
      <c r="F36" s="272" t="s">
        <v>39</v>
      </c>
      <c r="G36" s="422">
        <v>0</v>
      </c>
      <c r="H36" s="423"/>
      <c r="I36" s="624">
        <v>0</v>
      </c>
      <c r="J36" s="621">
        <v>0</v>
      </c>
      <c r="K36" s="621">
        <v>0</v>
      </c>
      <c r="L36" s="621">
        <v>0</v>
      </c>
      <c r="M36" s="621">
        <v>0</v>
      </c>
      <c r="N36" s="621">
        <v>0</v>
      </c>
      <c r="O36" s="621">
        <v>0</v>
      </c>
      <c r="P36" s="621">
        <v>0</v>
      </c>
      <c r="Q36" s="621">
        <v>0</v>
      </c>
      <c r="R36" s="621">
        <v>0</v>
      </c>
      <c r="S36" s="621">
        <v>0</v>
      </c>
      <c r="T36" s="621">
        <v>0</v>
      </c>
      <c r="U36" s="621">
        <v>0</v>
      </c>
      <c r="V36" s="621">
        <v>0</v>
      </c>
      <c r="W36" s="621">
        <v>0</v>
      </c>
      <c r="X36" s="621">
        <v>0</v>
      </c>
      <c r="Y36" s="621">
        <v>0</v>
      </c>
      <c r="Z36" s="621">
        <v>0</v>
      </c>
      <c r="AA36" s="621">
        <v>0</v>
      </c>
      <c r="AB36" s="621">
        <v>0</v>
      </c>
      <c r="AC36" s="621">
        <v>0</v>
      </c>
      <c r="AD36" s="621">
        <v>0</v>
      </c>
      <c r="AE36" s="621">
        <v>0</v>
      </c>
      <c r="AF36" s="621">
        <v>0</v>
      </c>
      <c r="AG36" s="621">
        <v>0</v>
      </c>
      <c r="AH36" s="621">
        <v>0</v>
      </c>
      <c r="AI36" s="621">
        <v>0</v>
      </c>
      <c r="AJ36" s="621">
        <v>0</v>
      </c>
      <c r="AK36" s="621">
        <v>0</v>
      </c>
      <c r="AL36" s="621">
        <v>0</v>
      </c>
      <c r="AM36" s="621">
        <v>0</v>
      </c>
      <c r="AN36" s="621">
        <v>0</v>
      </c>
      <c r="AO36" s="621">
        <v>0</v>
      </c>
      <c r="AP36" s="621">
        <v>0</v>
      </c>
      <c r="AQ36" s="622">
        <v>0</v>
      </c>
    </row>
    <row r="37" spans="2:43" ht="19.95" customHeight="1" x14ac:dyDescent="0.4">
      <c r="B37" s="269">
        <v>34</v>
      </c>
      <c r="C37" s="270" t="s">
        <v>1269</v>
      </c>
      <c r="D37" s="270" t="s">
        <v>368</v>
      </c>
      <c r="E37" s="271">
        <v>1244</v>
      </c>
      <c r="F37" s="272" t="s">
        <v>200</v>
      </c>
      <c r="G37" s="422">
        <v>0</v>
      </c>
      <c r="H37" s="423"/>
      <c r="I37" s="624">
        <v>0</v>
      </c>
      <c r="J37" s="621">
        <v>0</v>
      </c>
      <c r="K37" s="621">
        <v>0</v>
      </c>
      <c r="L37" s="621">
        <v>0</v>
      </c>
      <c r="M37" s="621">
        <v>0</v>
      </c>
      <c r="N37" s="621">
        <v>0</v>
      </c>
      <c r="O37" s="621">
        <v>0</v>
      </c>
      <c r="P37" s="621">
        <v>0</v>
      </c>
      <c r="Q37" s="621">
        <v>0</v>
      </c>
      <c r="R37" s="621">
        <v>0</v>
      </c>
      <c r="S37" s="621">
        <v>0</v>
      </c>
      <c r="T37" s="621">
        <v>0</v>
      </c>
      <c r="U37" s="621">
        <v>0</v>
      </c>
      <c r="V37" s="621">
        <v>0</v>
      </c>
      <c r="W37" s="621">
        <v>0</v>
      </c>
      <c r="X37" s="621">
        <v>0</v>
      </c>
      <c r="Y37" s="621">
        <v>0</v>
      </c>
      <c r="Z37" s="621">
        <v>0</v>
      </c>
      <c r="AA37" s="621">
        <v>0</v>
      </c>
      <c r="AB37" s="621">
        <v>0</v>
      </c>
      <c r="AC37" s="621">
        <v>0</v>
      </c>
      <c r="AD37" s="621">
        <v>0</v>
      </c>
      <c r="AE37" s="621">
        <v>0</v>
      </c>
      <c r="AF37" s="621">
        <v>0</v>
      </c>
      <c r="AG37" s="621">
        <v>0</v>
      </c>
      <c r="AH37" s="621">
        <v>0</v>
      </c>
      <c r="AI37" s="621">
        <v>0</v>
      </c>
      <c r="AJ37" s="621">
        <v>0</v>
      </c>
      <c r="AK37" s="621">
        <v>0</v>
      </c>
      <c r="AL37" s="621">
        <v>0</v>
      </c>
      <c r="AM37" s="621">
        <v>0</v>
      </c>
      <c r="AN37" s="621">
        <v>0</v>
      </c>
      <c r="AO37" s="621">
        <v>0</v>
      </c>
      <c r="AP37" s="621">
        <v>0</v>
      </c>
      <c r="AQ37" s="622">
        <v>0</v>
      </c>
    </row>
    <row r="38" spans="2:43" ht="19.95" customHeight="1" x14ac:dyDescent="0.4">
      <c r="B38" s="269">
        <v>35</v>
      </c>
      <c r="C38" s="270" t="s">
        <v>1270</v>
      </c>
      <c r="D38" s="270" t="s">
        <v>1271</v>
      </c>
      <c r="E38" s="271">
        <v>1246</v>
      </c>
      <c r="F38" s="272" t="s">
        <v>39</v>
      </c>
      <c r="G38" s="422">
        <v>0</v>
      </c>
      <c r="H38" s="423"/>
      <c r="I38" s="624">
        <v>0</v>
      </c>
      <c r="J38" s="621">
        <v>0</v>
      </c>
      <c r="K38" s="621">
        <v>0</v>
      </c>
      <c r="L38" s="621">
        <v>0</v>
      </c>
      <c r="M38" s="621">
        <v>0</v>
      </c>
      <c r="N38" s="621">
        <v>0</v>
      </c>
      <c r="O38" s="621">
        <v>0</v>
      </c>
      <c r="P38" s="621">
        <v>0</v>
      </c>
      <c r="Q38" s="621">
        <v>0</v>
      </c>
      <c r="R38" s="621">
        <v>0</v>
      </c>
      <c r="S38" s="621">
        <v>0</v>
      </c>
      <c r="T38" s="621">
        <v>0</v>
      </c>
      <c r="U38" s="621">
        <v>0</v>
      </c>
      <c r="V38" s="621">
        <v>0</v>
      </c>
      <c r="W38" s="621">
        <v>0</v>
      </c>
      <c r="X38" s="621">
        <v>0</v>
      </c>
      <c r="Y38" s="621">
        <v>0</v>
      </c>
      <c r="Z38" s="621">
        <v>0</v>
      </c>
      <c r="AA38" s="621">
        <v>0</v>
      </c>
      <c r="AB38" s="621">
        <v>0</v>
      </c>
      <c r="AC38" s="621">
        <v>0</v>
      </c>
      <c r="AD38" s="621">
        <v>0</v>
      </c>
      <c r="AE38" s="621">
        <v>0</v>
      </c>
      <c r="AF38" s="621">
        <v>0</v>
      </c>
      <c r="AG38" s="621">
        <v>0</v>
      </c>
      <c r="AH38" s="621">
        <v>0</v>
      </c>
      <c r="AI38" s="621">
        <v>0</v>
      </c>
      <c r="AJ38" s="621">
        <v>0</v>
      </c>
      <c r="AK38" s="621">
        <v>0</v>
      </c>
      <c r="AL38" s="621">
        <v>0</v>
      </c>
      <c r="AM38" s="621">
        <v>0</v>
      </c>
      <c r="AN38" s="621">
        <v>0</v>
      </c>
      <c r="AO38" s="621">
        <v>0</v>
      </c>
      <c r="AP38" s="621">
        <v>0</v>
      </c>
      <c r="AQ38" s="622">
        <v>0</v>
      </c>
    </row>
    <row r="39" spans="2:43" ht="19.95" customHeight="1" x14ac:dyDescent="0.4">
      <c r="B39" s="269">
        <v>36</v>
      </c>
      <c r="C39" s="270" t="s">
        <v>1272</v>
      </c>
      <c r="D39" s="270" t="s">
        <v>1273</v>
      </c>
      <c r="E39" s="271">
        <v>1245</v>
      </c>
      <c r="F39" s="272" t="s">
        <v>39</v>
      </c>
      <c r="G39" s="422">
        <v>0</v>
      </c>
      <c r="H39" s="423"/>
      <c r="I39" s="624">
        <v>0</v>
      </c>
      <c r="J39" s="621">
        <v>0</v>
      </c>
      <c r="K39" s="621">
        <v>0</v>
      </c>
      <c r="L39" s="621">
        <v>0</v>
      </c>
      <c r="M39" s="621">
        <v>0</v>
      </c>
      <c r="N39" s="621">
        <v>0</v>
      </c>
      <c r="O39" s="621">
        <v>0</v>
      </c>
      <c r="P39" s="621">
        <v>0</v>
      </c>
      <c r="Q39" s="621">
        <v>0</v>
      </c>
      <c r="R39" s="621">
        <v>0</v>
      </c>
      <c r="S39" s="621">
        <v>0</v>
      </c>
      <c r="T39" s="621">
        <v>0</v>
      </c>
      <c r="U39" s="621">
        <v>0</v>
      </c>
      <c r="V39" s="621">
        <v>0</v>
      </c>
      <c r="W39" s="621">
        <v>0</v>
      </c>
      <c r="X39" s="621">
        <v>0</v>
      </c>
      <c r="Y39" s="621">
        <v>0</v>
      </c>
      <c r="Z39" s="621">
        <v>0</v>
      </c>
      <c r="AA39" s="621">
        <v>0</v>
      </c>
      <c r="AB39" s="621">
        <v>0</v>
      </c>
      <c r="AC39" s="621">
        <v>0</v>
      </c>
      <c r="AD39" s="621">
        <v>0</v>
      </c>
      <c r="AE39" s="621">
        <v>0</v>
      </c>
      <c r="AF39" s="621">
        <v>0</v>
      </c>
      <c r="AG39" s="621">
        <v>0</v>
      </c>
      <c r="AH39" s="621">
        <v>0</v>
      </c>
      <c r="AI39" s="621">
        <v>0</v>
      </c>
      <c r="AJ39" s="621">
        <v>0</v>
      </c>
      <c r="AK39" s="621">
        <v>0</v>
      </c>
      <c r="AL39" s="621">
        <v>0</v>
      </c>
      <c r="AM39" s="621">
        <v>0</v>
      </c>
      <c r="AN39" s="621">
        <v>0</v>
      </c>
      <c r="AO39" s="621">
        <v>0</v>
      </c>
      <c r="AP39" s="621">
        <v>0</v>
      </c>
      <c r="AQ39" s="622">
        <v>0</v>
      </c>
    </row>
    <row r="40" spans="2:43" ht="19.95" customHeight="1" x14ac:dyDescent="0.4">
      <c r="B40" s="269">
        <v>37</v>
      </c>
      <c r="C40" s="270" t="s">
        <v>1274</v>
      </c>
      <c r="D40" s="270" t="s">
        <v>369</v>
      </c>
      <c r="E40" s="271">
        <v>1305</v>
      </c>
      <c r="F40" s="272" t="s">
        <v>18</v>
      </c>
      <c r="G40" s="422">
        <v>20</v>
      </c>
      <c r="H40" s="1320" t="s">
        <v>2352</v>
      </c>
      <c r="I40" s="624">
        <v>20</v>
      </c>
      <c r="J40" s="621">
        <v>20</v>
      </c>
      <c r="K40" s="621">
        <v>20</v>
      </c>
      <c r="L40" s="621">
        <v>20</v>
      </c>
      <c r="M40" s="621">
        <v>20</v>
      </c>
      <c r="N40" s="621">
        <v>20</v>
      </c>
      <c r="O40" s="621">
        <v>20</v>
      </c>
      <c r="P40" s="621">
        <v>20</v>
      </c>
      <c r="Q40" s="621">
        <v>20</v>
      </c>
      <c r="R40" s="621">
        <v>20</v>
      </c>
      <c r="S40" s="621">
        <v>20</v>
      </c>
      <c r="T40" s="621">
        <v>20</v>
      </c>
      <c r="U40" s="621">
        <v>20</v>
      </c>
      <c r="V40" s="621">
        <v>20</v>
      </c>
      <c r="W40" s="621">
        <v>20</v>
      </c>
      <c r="X40" s="621">
        <v>20</v>
      </c>
      <c r="Y40" s="621">
        <v>20</v>
      </c>
      <c r="Z40" s="621">
        <v>20</v>
      </c>
      <c r="AA40" s="621">
        <v>20</v>
      </c>
      <c r="AB40" s="621">
        <v>20</v>
      </c>
      <c r="AC40" s="621">
        <v>20</v>
      </c>
      <c r="AD40" s="621">
        <v>20</v>
      </c>
      <c r="AE40" s="621">
        <v>20</v>
      </c>
      <c r="AF40" s="621">
        <v>20</v>
      </c>
      <c r="AG40" s="621">
        <v>20</v>
      </c>
      <c r="AH40" s="621">
        <v>20</v>
      </c>
      <c r="AI40" s="621">
        <v>20</v>
      </c>
      <c r="AJ40" s="621">
        <v>20</v>
      </c>
      <c r="AK40" s="621">
        <v>20</v>
      </c>
      <c r="AL40" s="621">
        <v>20</v>
      </c>
      <c r="AM40" s="621">
        <v>20</v>
      </c>
      <c r="AN40" s="621">
        <v>20</v>
      </c>
      <c r="AO40" s="621">
        <v>20</v>
      </c>
      <c r="AP40" s="621">
        <v>20</v>
      </c>
      <c r="AQ40" s="622">
        <v>20</v>
      </c>
    </row>
    <row r="41" spans="2:43" ht="19.95" customHeight="1" x14ac:dyDescent="0.4">
      <c r="B41" s="269">
        <v>38</v>
      </c>
      <c r="C41" s="270" t="s">
        <v>1275</v>
      </c>
      <c r="D41" s="270" t="s">
        <v>370</v>
      </c>
      <c r="E41" s="271">
        <v>1304</v>
      </c>
      <c r="F41" s="272" t="s">
        <v>18</v>
      </c>
      <c r="G41" s="422">
        <v>20</v>
      </c>
      <c r="H41" s="1304"/>
      <c r="I41" s="624">
        <v>20</v>
      </c>
      <c r="J41" s="621">
        <v>20</v>
      </c>
      <c r="K41" s="621">
        <v>20</v>
      </c>
      <c r="L41" s="621">
        <v>20</v>
      </c>
      <c r="M41" s="621">
        <v>20</v>
      </c>
      <c r="N41" s="621">
        <v>20</v>
      </c>
      <c r="O41" s="621">
        <v>20</v>
      </c>
      <c r="P41" s="621">
        <v>20</v>
      </c>
      <c r="Q41" s="621">
        <v>20</v>
      </c>
      <c r="R41" s="621">
        <v>20</v>
      </c>
      <c r="S41" s="621">
        <v>20</v>
      </c>
      <c r="T41" s="621">
        <v>20</v>
      </c>
      <c r="U41" s="621">
        <v>20</v>
      </c>
      <c r="V41" s="621">
        <v>20</v>
      </c>
      <c r="W41" s="621">
        <v>20</v>
      </c>
      <c r="X41" s="621">
        <v>20</v>
      </c>
      <c r="Y41" s="621">
        <v>20</v>
      </c>
      <c r="Z41" s="621">
        <v>20</v>
      </c>
      <c r="AA41" s="621">
        <v>20</v>
      </c>
      <c r="AB41" s="621">
        <v>20</v>
      </c>
      <c r="AC41" s="621">
        <v>20</v>
      </c>
      <c r="AD41" s="621">
        <v>20</v>
      </c>
      <c r="AE41" s="621">
        <v>20</v>
      </c>
      <c r="AF41" s="621">
        <v>20</v>
      </c>
      <c r="AG41" s="621">
        <v>20</v>
      </c>
      <c r="AH41" s="621">
        <v>20</v>
      </c>
      <c r="AI41" s="621">
        <v>20</v>
      </c>
      <c r="AJ41" s="621">
        <v>20</v>
      </c>
      <c r="AK41" s="621">
        <v>20</v>
      </c>
      <c r="AL41" s="621">
        <v>20</v>
      </c>
      <c r="AM41" s="621">
        <v>20</v>
      </c>
      <c r="AN41" s="621">
        <v>20</v>
      </c>
      <c r="AO41" s="621">
        <v>20</v>
      </c>
      <c r="AP41" s="621">
        <v>20</v>
      </c>
      <c r="AQ41" s="622">
        <v>20</v>
      </c>
    </row>
    <row r="42" spans="2:43" ht="19.95" customHeight="1" x14ac:dyDescent="0.4">
      <c r="B42" s="269">
        <v>39</v>
      </c>
      <c r="C42" s="270" t="s">
        <v>1276</v>
      </c>
      <c r="D42" s="270" t="s">
        <v>371</v>
      </c>
      <c r="E42" s="271">
        <v>1307</v>
      </c>
      <c r="F42" s="272" t="s">
        <v>18</v>
      </c>
      <c r="G42" s="422">
        <v>0</v>
      </c>
      <c r="H42" s="1320" t="s">
        <v>2353</v>
      </c>
      <c r="I42" s="624">
        <v>0</v>
      </c>
      <c r="J42" s="621">
        <v>0</v>
      </c>
      <c r="K42" s="621">
        <v>0</v>
      </c>
      <c r="L42" s="621">
        <v>0</v>
      </c>
      <c r="M42" s="621">
        <v>0</v>
      </c>
      <c r="N42" s="621">
        <v>0</v>
      </c>
      <c r="O42" s="621">
        <v>0</v>
      </c>
      <c r="P42" s="621">
        <v>0</v>
      </c>
      <c r="Q42" s="621">
        <v>0</v>
      </c>
      <c r="R42" s="621">
        <v>0</v>
      </c>
      <c r="S42" s="621">
        <v>0</v>
      </c>
      <c r="T42" s="621">
        <v>0</v>
      </c>
      <c r="U42" s="621">
        <v>0</v>
      </c>
      <c r="V42" s="621">
        <v>0</v>
      </c>
      <c r="W42" s="621">
        <v>0</v>
      </c>
      <c r="X42" s="621">
        <v>0</v>
      </c>
      <c r="Y42" s="621">
        <v>0</v>
      </c>
      <c r="Z42" s="621">
        <v>0</v>
      </c>
      <c r="AA42" s="621">
        <v>0</v>
      </c>
      <c r="AB42" s="621">
        <v>0</v>
      </c>
      <c r="AC42" s="621">
        <v>0</v>
      </c>
      <c r="AD42" s="621">
        <v>0</v>
      </c>
      <c r="AE42" s="621">
        <v>0</v>
      </c>
      <c r="AF42" s="621">
        <v>0</v>
      </c>
      <c r="AG42" s="621">
        <v>0</v>
      </c>
      <c r="AH42" s="621">
        <v>0</v>
      </c>
      <c r="AI42" s="621">
        <v>0</v>
      </c>
      <c r="AJ42" s="621">
        <v>0</v>
      </c>
      <c r="AK42" s="621">
        <v>0</v>
      </c>
      <c r="AL42" s="621">
        <v>0</v>
      </c>
      <c r="AM42" s="621">
        <v>0</v>
      </c>
      <c r="AN42" s="621">
        <v>0</v>
      </c>
      <c r="AO42" s="621">
        <v>0</v>
      </c>
      <c r="AP42" s="621">
        <v>0</v>
      </c>
      <c r="AQ42" s="622">
        <v>0</v>
      </c>
    </row>
    <row r="43" spans="2:43" ht="19.95" customHeight="1" x14ac:dyDescent="0.4">
      <c r="B43" s="269">
        <v>40</v>
      </c>
      <c r="C43" s="270" t="s">
        <v>1277</v>
      </c>
      <c r="D43" s="270" t="s">
        <v>372</v>
      </c>
      <c r="E43" s="271">
        <v>1306</v>
      </c>
      <c r="F43" s="272" t="s">
        <v>18</v>
      </c>
      <c r="G43" s="422">
        <v>0</v>
      </c>
      <c r="H43" s="1304"/>
      <c r="I43" s="624">
        <v>0</v>
      </c>
      <c r="J43" s="621">
        <v>0</v>
      </c>
      <c r="K43" s="621">
        <v>0</v>
      </c>
      <c r="L43" s="621">
        <v>0</v>
      </c>
      <c r="M43" s="621">
        <v>0</v>
      </c>
      <c r="N43" s="621">
        <v>0</v>
      </c>
      <c r="O43" s="621">
        <v>0</v>
      </c>
      <c r="P43" s="621">
        <v>0</v>
      </c>
      <c r="Q43" s="621">
        <v>0</v>
      </c>
      <c r="R43" s="621">
        <v>0</v>
      </c>
      <c r="S43" s="621">
        <v>0</v>
      </c>
      <c r="T43" s="621">
        <v>0</v>
      </c>
      <c r="U43" s="621">
        <v>0</v>
      </c>
      <c r="V43" s="621">
        <v>0</v>
      </c>
      <c r="W43" s="621">
        <v>0</v>
      </c>
      <c r="X43" s="621">
        <v>0</v>
      </c>
      <c r="Y43" s="621">
        <v>0</v>
      </c>
      <c r="Z43" s="621">
        <v>0</v>
      </c>
      <c r="AA43" s="621">
        <v>0</v>
      </c>
      <c r="AB43" s="621">
        <v>0</v>
      </c>
      <c r="AC43" s="621">
        <v>0</v>
      </c>
      <c r="AD43" s="621">
        <v>0</v>
      </c>
      <c r="AE43" s="621">
        <v>0</v>
      </c>
      <c r="AF43" s="621">
        <v>0</v>
      </c>
      <c r="AG43" s="621">
        <v>0</v>
      </c>
      <c r="AH43" s="621">
        <v>0</v>
      </c>
      <c r="AI43" s="621">
        <v>0</v>
      </c>
      <c r="AJ43" s="621">
        <v>0</v>
      </c>
      <c r="AK43" s="621">
        <v>0</v>
      </c>
      <c r="AL43" s="621">
        <v>0</v>
      </c>
      <c r="AM43" s="621">
        <v>0</v>
      </c>
      <c r="AN43" s="621">
        <v>0</v>
      </c>
      <c r="AO43" s="621">
        <v>0</v>
      </c>
      <c r="AP43" s="621">
        <v>0</v>
      </c>
      <c r="AQ43" s="622">
        <v>0</v>
      </c>
    </row>
    <row r="44" spans="2:43" ht="34.799999999999997" x14ac:dyDescent="0.4">
      <c r="B44" s="269">
        <v>41</v>
      </c>
      <c r="C44" s="270" t="s">
        <v>1278</v>
      </c>
      <c r="D44" s="270" t="s">
        <v>1279</v>
      </c>
      <c r="E44" s="271">
        <v>1249</v>
      </c>
      <c r="F44" s="272" t="s">
        <v>200</v>
      </c>
      <c r="G44" s="422">
        <v>0</v>
      </c>
      <c r="H44" s="661" t="s">
        <v>2354</v>
      </c>
      <c r="I44" s="624">
        <v>0</v>
      </c>
      <c r="J44" s="621">
        <v>0</v>
      </c>
      <c r="K44" s="621">
        <v>0</v>
      </c>
      <c r="L44" s="621">
        <v>0</v>
      </c>
      <c r="M44" s="621">
        <v>0</v>
      </c>
      <c r="N44" s="621">
        <v>0</v>
      </c>
      <c r="O44" s="621">
        <v>0</v>
      </c>
      <c r="P44" s="621">
        <v>0</v>
      </c>
      <c r="Q44" s="621">
        <v>0</v>
      </c>
      <c r="R44" s="621">
        <v>0</v>
      </c>
      <c r="S44" s="621">
        <v>0</v>
      </c>
      <c r="T44" s="621">
        <v>0</v>
      </c>
      <c r="U44" s="621">
        <v>0</v>
      </c>
      <c r="V44" s="621">
        <v>0</v>
      </c>
      <c r="W44" s="621">
        <v>0</v>
      </c>
      <c r="X44" s="621">
        <v>0</v>
      </c>
      <c r="Y44" s="621">
        <v>0</v>
      </c>
      <c r="Z44" s="621">
        <v>0</v>
      </c>
      <c r="AA44" s="621">
        <v>0</v>
      </c>
      <c r="AB44" s="621">
        <v>0</v>
      </c>
      <c r="AC44" s="621">
        <v>0</v>
      </c>
      <c r="AD44" s="621">
        <v>0</v>
      </c>
      <c r="AE44" s="621">
        <v>0</v>
      </c>
      <c r="AF44" s="621">
        <v>0</v>
      </c>
      <c r="AG44" s="621">
        <v>0</v>
      </c>
      <c r="AH44" s="621">
        <v>0</v>
      </c>
      <c r="AI44" s="621">
        <v>0</v>
      </c>
      <c r="AJ44" s="621">
        <v>0</v>
      </c>
      <c r="AK44" s="621">
        <v>0</v>
      </c>
      <c r="AL44" s="621">
        <v>0</v>
      </c>
      <c r="AM44" s="621">
        <v>0</v>
      </c>
      <c r="AN44" s="621">
        <v>0</v>
      </c>
      <c r="AO44" s="621">
        <v>0</v>
      </c>
      <c r="AP44" s="621">
        <v>0</v>
      </c>
      <c r="AQ44" s="622">
        <v>0</v>
      </c>
    </row>
    <row r="45" spans="2:43" ht="19.95" customHeight="1" x14ac:dyDescent="0.4">
      <c r="B45" s="269">
        <v>42</v>
      </c>
      <c r="C45" s="270" t="s">
        <v>1280</v>
      </c>
      <c r="D45" s="270" t="s">
        <v>267</v>
      </c>
      <c r="E45" s="271">
        <v>1253</v>
      </c>
      <c r="F45" s="272" t="s">
        <v>39</v>
      </c>
      <c r="G45" s="422">
        <v>0</v>
      </c>
      <c r="H45" s="423"/>
      <c r="I45" s="624">
        <v>0</v>
      </c>
      <c r="J45" s="621">
        <v>0</v>
      </c>
      <c r="K45" s="621">
        <v>0</v>
      </c>
      <c r="L45" s="621">
        <v>0</v>
      </c>
      <c r="M45" s="621">
        <v>0</v>
      </c>
      <c r="N45" s="621">
        <v>0</v>
      </c>
      <c r="O45" s="621">
        <v>0</v>
      </c>
      <c r="P45" s="621">
        <v>0</v>
      </c>
      <c r="Q45" s="621">
        <v>0</v>
      </c>
      <c r="R45" s="621">
        <v>0</v>
      </c>
      <c r="S45" s="621">
        <v>0</v>
      </c>
      <c r="T45" s="621">
        <v>0</v>
      </c>
      <c r="U45" s="621">
        <v>0</v>
      </c>
      <c r="V45" s="621">
        <v>0</v>
      </c>
      <c r="W45" s="621">
        <v>0</v>
      </c>
      <c r="X45" s="621">
        <v>0</v>
      </c>
      <c r="Y45" s="621">
        <v>0</v>
      </c>
      <c r="Z45" s="621">
        <v>0</v>
      </c>
      <c r="AA45" s="621">
        <v>0</v>
      </c>
      <c r="AB45" s="621">
        <v>0</v>
      </c>
      <c r="AC45" s="621">
        <v>0</v>
      </c>
      <c r="AD45" s="621">
        <v>0</v>
      </c>
      <c r="AE45" s="621">
        <v>0</v>
      </c>
      <c r="AF45" s="621">
        <v>0</v>
      </c>
      <c r="AG45" s="621">
        <v>0</v>
      </c>
      <c r="AH45" s="621">
        <v>0</v>
      </c>
      <c r="AI45" s="621">
        <v>0</v>
      </c>
      <c r="AJ45" s="621">
        <v>0</v>
      </c>
      <c r="AK45" s="621">
        <v>0</v>
      </c>
      <c r="AL45" s="621">
        <v>0</v>
      </c>
      <c r="AM45" s="621">
        <v>0</v>
      </c>
      <c r="AN45" s="621">
        <v>0</v>
      </c>
      <c r="AO45" s="621">
        <v>0</v>
      </c>
      <c r="AP45" s="621">
        <v>0</v>
      </c>
      <c r="AQ45" s="622">
        <v>0</v>
      </c>
    </row>
    <row r="46" spans="2:43" ht="19.95" customHeight="1" x14ac:dyDescent="0.4">
      <c r="B46" s="269">
        <v>43</v>
      </c>
      <c r="C46" s="270" t="s">
        <v>1281</v>
      </c>
      <c r="D46" s="270" t="s">
        <v>1282</v>
      </c>
      <c r="E46" s="271">
        <v>1264</v>
      </c>
      <c r="F46" s="272" t="s">
        <v>39</v>
      </c>
      <c r="G46" s="422">
        <v>0</v>
      </c>
      <c r="H46" s="423"/>
      <c r="I46" s="624">
        <v>0</v>
      </c>
      <c r="J46" s="621">
        <v>0</v>
      </c>
      <c r="K46" s="621">
        <v>0</v>
      </c>
      <c r="L46" s="621">
        <v>0</v>
      </c>
      <c r="M46" s="621">
        <v>0</v>
      </c>
      <c r="N46" s="621">
        <v>0</v>
      </c>
      <c r="O46" s="621">
        <v>0</v>
      </c>
      <c r="P46" s="621">
        <v>0</v>
      </c>
      <c r="Q46" s="621">
        <v>0</v>
      </c>
      <c r="R46" s="621">
        <v>0</v>
      </c>
      <c r="S46" s="621">
        <v>0</v>
      </c>
      <c r="T46" s="621">
        <v>0</v>
      </c>
      <c r="U46" s="621">
        <v>0</v>
      </c>
      <c r="V46" s="621">
        <v>0</v>
      </c>
      <c r="W46" s="621">
        <v>0</v>
      </c>
      <c r="X46" s="621">
        <v>0</v>
      </c>
      <c r="Y46" s="621">
        <v>0</v>
      </c>
      <c r="Z46" s="621">
        <v>0</v>
      </c>
      <c r="AA46" s="621">
        <v>0</v>
      </c>
      <c r="AB46" s="621">
        <v>0</v>
      </c>
      <c r="AC46" s="621">
        <v>0</v>
      </c>
      <c r="AD46" s="621">
        <v>0</v>
      </c>
      <c r="AE46" s="621">
        <v>0</v>
      </c>
      <c r="AF46" s="621">
        <v>0</v>
      </c>
      <c r="AG46" s="621">
        <v>0</v>
      </c>
      <c r="AH46" s="621">
        <v>0</v>
      </c>
      <c r="AI46" s="621">
        <v>0</v>
      </c>
      <c r="AJ46" s="621">
        <v>0</v>
      </c>
      <c r="AK46" s="621">
        <v>0</v>
      </c>
      <c r="AL46" s="621">
        <v>0</v>
      </c>
      <c r="AM46" s="621">
        <v>0</v>
      </c>
      <c r="AN46" s="621">
        <v>0</v>
      </c>
      <c r="AO46" s="621">
        <v>0</v>
      </c>
      <c r="AP46" s="621">
        <v>0</v>
      </c>
      <c r="AQ46" s="622">
        <v>0</v>
      </c>
    </row>
    <row r="47" spans="2:43" ht="19.95" customHeight="1" x14ac:dyDescent="0.4">
      <c r="B47" s="269">
        <v>44</v>
      </c>
      <c r="C47" s="270" t="s">
        <v>1283</v>
      </c>
      <c r="D47" s="270" t="s">
        <v>1284</v>
      </c>
      <c r="E47" s="271">
        <v>636</v>
      </c>
      <c r="F47" s="272" t="s">
        <v>18</v>
      </c>
      <c r="G47" s="422">
        <v>100</v>
      </c>
      <c r="H47" s="423"/>
      <c r="I47" s="624">
        <v>100</v>
      </c>
      <c r="J47" s="621">
        <v>100</v>
      </c>
      <c r="K47" s="621">
        <v>100</v>
      </c>
      <c r="L47" s="621">
        <v>100</v>
      </c>
      <c r="M47" s="621">
        <v>100</v>
      </c>
      <c r="N47" s="621">
        <v>100</v>
      </c>
      <c r="O47" s="621">
        <v>100</v>
      </c>
      <c r="P47" s="621">
        <v>100</v>
      </c>
      <c r="Q47" s="621">
        <v>100</v>
      </c>
      <c r="R47" s="621">
        <v>100</v>
      </c>
      <c r="S47" s="621">
        <v>100</v>
      </c>
      <c r="T47" s="621">
        <v>100</v>
      </c>
      <c r="U47" s="621">
        <v>100</v>
      </c>
      <c r="V47" s="621">
        <v>100</v>
      </c>
      <c r="W47" s="621">
        <v>100</v>
      </c>
      <c r="X47" s="621">
        <v>100</v>
      </c>
      <c r="Y47" s="621">
        <v>100</v>
      </c>
      <c r="Z47" s="621">
        <v>100</v>
      </c>
      <c r="AA47" s="621">
        <v>100</v>
      </c>
      <c r="AB47" s="621">
        <v>100</v>
      </c>
      <c r="AC47" s="621">
        <v>100</v>
      </c>
      <c r="AD47" s="621">
        <v>100</v>
      </c>
      <c r="AE47" s="621">
        <v>100</v>
      </c>
      <c r="AF47" s="621">
        <v>100</v>
      </c>
      <c r="AG47" s="621">
        <v>100</v>
      </c>
      <c r="AH47" s="621">
        <v>100</v>
      </c>
      <c r="AI47" s="621">
        <v>100</v>
      </c>
      <c r="AJ47" s="621">
        <v>100</v>
      </c>
      <c r="AK47" s="621">
        <v>100</v>
      </c>
      <c r="AL47" s="621">
        <v>100</v>
      </c>
      <c r="AM47" s="621">
        <v>100</v>
      </c>
      <c r="AN47" s="621">
        <v>100</v>
      </c>
      <c r="AO47" s="621">
        <v>100</v>
      </c>
      <c r="AP47" s="621">
        <v>100</v>
      </c>
      <c r="AQ47" s="622">
        <v>100</v>
      </c>
    </row>
    <row r="48" spans="2:43" ht="19.95" customHeight="1" x14ac:dyDescent="0.4">
      <c r="B48" s="269">
        <v>45</v>
      </c>
      <c r="C48" s="270" t="s">
        <v>1285</v>
      </c>
      <c r="D48" s="270" t="s">
        <v>363</v>
      </c>
      <c r="E48" s="271">
        <v>639</v>
      </c>
      <c r="F48" s="272" t="s">
        <v>23</v>
      </c>
      <c r="G48" s="422">
        <v>150</v>
      </c>
      <c r="H48" s="423"/>
      <c r="I48" s="624">
        <v>150</v>
      </c>
      <c r="J48" s="621">
        <v>150</v>
      </c>
      <c r="K48" s="621">
        <v>150</v>
      </c>
      <c r="L48" s="621">
        <v>150</v>
      </c>
      <c r="M48" s="621">
        <v>150</v>
      </c>
      <c r="N48" s="621">
        <v>150</v>
      </c>
      <c r="O48" s="621">
        <v>150</v>
      </c>
      <c r="P48" s="621">
        <v>150</v>
      </c>
      <c r="Q48" s="621">
        <v>150</v>
      </c>
      <c r="R48" s="621">
        <v>150</v>
      </c>
      <c r="S48" s="621">
        <v>150</v>
      </c>
      <c r="T48" s="621">
        <v>150</v>
      </c>
      <c r="U48" s="621">
        <v>150</v>
      </c>
      <c r="V48" s="621">
        <v>150</v>
      </c>
      <c r="W48" s="621">
        <v>150</v>
      </c>
      <c r="X48" s="621">
        <v>150</v>
      </c>
      <c r="Y48" s="621">
        <v>150</v>
      </c>
      <c r="Z48" s="621">
        <v>150</v>
      </c>
      <c r="AA48" s="621">
        <v>150</v>
      </c>
      <c r="AB48" s="621">
        <v>150</v>
      </c>
      <c r="AC48" s="621">
        <v>150</v>
      </c>
      <c r="AD48" s="621">
        <v>150</v>
      </c>
      <c r="AE48" s="621">
        <v>150</v>
      </c>
      <c r="AF48" s="621">
        <v>150</v>
      </c>
      <c r="AG48" s="621">
        <v>150</v>
      </c>
      <c r="AH48" s="621">
        <v>150</v>
      </c>
      <c r="AI48" s="621">
        <v>150</v>
      </c>
      <c r="AJ48" s="621">
        <v>150</v>
      </c>
      <c r="AK48" s="621">
        <v>150</v>
      </c>
      <c r="AL48" s="621">
        <v>150</v>
      </c>
      <c r="AM48" s="621">
        <v>150</v>
      </c>
      <c r="AN48" s="621">
        <v>150</v>
      </c>
      <c r="AO48" s="621">
        <v>150</v>
      </c>
      <c r="AP48" s="621">
        <v>150</v>
      </c>
      <c r="AQ48" s="622">
        <v>150</v>
      </c>
    </row>
    <row r="49" spans="2:43" ht="19.95" customHeight="1" thickBot="1" x14ac:dyDescent="0.45">
      <c r="B49" s="291">
        <v>46</v>
      </c>
      <c r="C49" s="292" t="s">
        <v>1286</v>
      </c>
      <c r="D49" s="292" t="s">
        <v>365</v>
      </c>
      <c r="E49" s="293">
        <v>640</v>
      </c>
      <c r="F49" s="294" t="s">
        <v>23</v>
      </c>
      <c r="G49" s="450">
        <v>10</v>
      </c>
      <c r="H49" s="666"/>
      <c r="I49" s="625">
        <v>10</v>
      </c>
      <c r="J49" s="626">
        <v>10</v>
      </c>
      <c r="K49" s="626">
        <v>10</v>
      </c>
      <c r="L49" s="626">
        <v>10</v>
      </c>
      <c r="M49" s="626">
        <v>10</v>
      </c>
      <c r="N49" s="626">
        <v>10</v>
      </c>
      <c r="O49" s="626">
        <v>10</v>
      </c>
      <c r="P49" s="626">
        <v>10</v>
      </c>
      <c r="Q49" s="626">
        <v>10</v>
      </c>
      <c r="R49" s="626">
        <v>10</v>
      </c>
      <c r="S49" s="626">
        <v>10</v>
      </c>
      <c r="T49" s="626">
        <v>10</v>
      </c>
      <c r="U49" s="626">
        <v>10</v>
      </c>
      <c r="V49" s="626">
        <v>10</v>
      </c>
      <c r="W49" s="626">
        <v>10</v>
      </c>
      <c r="X49" s="626">
        <v>10</v>
      </c>
      <c r="Y49" s="626">
        <v>10</v>
      </c>
      <c r="Z49" s="626">
        <v>10</v>
      </c>
      <c r="AA49" s="626">
        <v>10</v>
      </c>
      <c r="AB49" s="626">
        <v>10</v>
      </c>
      <c r="AC49" s="626">
        <v>10</v>
      </c>
      <c r="AD49" s="626">
        <v>10</v>
      </c>
      <c r="AE49" s="626">
        <v>10</v>
      </c>
      <c r="AF49" s="626">
        <v>10</v>
      </c>
      <c r="AG49" s="626">
        <v>10</v>
      </c>
      <c r="AH49" s="626">
        <v>10</v>
      </c>
      <c r="AI49" s="626">
        <v>10</v>
      </c>
      <c r="AJ49" s="626">
        <v>10</v>
      </c>
      <c r="AK49" s="626">
        <v>10</v>
      </c>
      <c r="AL49" s="626">
        <v>10</v>
      </c>
      <c r="AM49" s="626">
        <v>10</v>
      </c>
      <c r="AN49" s="626">
        <v>10</v>
      </c>
      <c r="AO49" s="626">
        <v>10</v>
      </c>
      <c r="AP49" s="626">
        <v>10</v>
      </c>
      <c r="AQ49" s="627">
        <v>10</v>
      </c>
    </row>
    <row r="50" spans="2:43" ht="19.95" customHeight="1" x14ac:dyDescent="0.4">
      <c r="B50" s="312">
        <v>47</v>
      </c>
      <c r="C50" s="313" t="s">
        <v>1287</v>
      </c>
      <c r="D50" s="313" t="s">
        <v>186</v>
      </c>
      <c r="E50" s="314">
        <v>509</v>
      </c>
      <c r="F50" s="315" t="s">
        <v>18</v>
      </c>
      <c r="G50" s="671">
        <v>0</v>
      </c>
      <c r="H50" s="1303" t="s">
        <v>2355</v>
      </c>
      <c r="I50" s="672">
        <v>0</v>
      </c>
      <c r="J50" s="673">
        <v>0</v>
      </c>
      <c r="K50" s="673">
        <v>0</v>
      </c>
      <c r="L50" s="673">
        <v>0</v>
      </c>
      <c r="M50" s="673">
        <v>0</v>
      </c>
      <c r="N50" s="673">
        <v>0</v>
      </c>
      <c r="O50" s="673">
        <v>0</v>
      </c>
      <c r="P50" s="673">
        <v>0</v>
      </c>
      <c r="Q50" s="673">
        <v>0</v>
      </c>
      <c r="R50" s="673">
        <v>0</v>
      </c>
      <c r="S50" s="673">
        <v>0</v>
      </c>
      <c r="T50" s="673">
        <v>0</v>
      </c>
      <c r="U50" s="673">
        <v>0</v>
      </c>
      <c r="V50" s="673">
        <v>0</v>
      </c>
      <c r="W50" s="673">
        <v>0</v>
      </c>
      <c r="X50" s="673">
        <v>0</v>
      </c>
      <c r="Y50" s="673">
        <v>0</v>
      </c>
      <c r="Z50" s="673">
        <v>0</v>
      </c>
      <c r="AA50" s="673">
        <v>0</v>
      </c>
      <c r="AB50" s="673">
        <v>0</v>
      </c>
      <c r="AC50" s="673">
        <v>0</v>
      </c>
      <c r="AD50" s="673">
        <v>0</v>
      </c>
      <c r="AE50" s="673">
        <v>0</v>
      </c>
      <c r="AF50" s="673">
        <v>0</v>
      </c>
      <c r="AG50" s="673">
        <v>0</v>
      </c>
      <c r="AH50" s="673">
        <v>0</v>
      </c>
      <c r="AI50" s="673">
        <v>0</v>
      </c>
      <c r="AJ50" s="673">
        <v>0</v>
      </c>
      <c r="AK50" s="673">
        <v>0</v>
      </c>
      <c r="AL50" s="673">
        <v>0</v>
      </c>
      <c r="AM50" s="673">
        <v>0</v>
      </c>
      <c r="AN50" s="673">
        <v>0</v>
      </c>
      <c r="AO50" s="673">
        <v>0</v>
      </c>
      <c r="AP50" s="673">
        <v>0</v>
      </c>
      <c r="AQ50" s="674">
        <v>0</v>
      </c>
    </row>
    <row r="51" spans="2:43" ht="19.95" customHeight="1" x14ac:dyDescent="0.4">
      <c r="B51" s="269">
        <v>48</v>
      </c>
      <c r="C51" s="270" t="s">
        <v>1288</v>
      </c>
      <c r="D51" s="270" t="s">
        <v>187</v>
      </c>
      <c r="E51" s="271">
        <v>510</v>
      </c>
      <c r="F51" s="272" t="s">
        <v>18</v>
      </c>
      <c r="G51" s="422">
        <v>0</v>
      </c>
      <c r="H51" s="1304"/>
      <c r="I51" s="400">
        <v>0</v>
      </c>
      <c r="J51" s="401">
        <v>0</v>
      </c>
      <c r="K51" s="401">
        <v>0</v>
      </c>
      <c r="L51" s="401">
        <v>0</v>
      </c>
      <c r="M51" s="401">
        <v>0</v>
      </c>
      <c r="N51" s="401">
        <v>0</v>
      </c>
      <c r="O51" s="401">
        <v>0</v>
      </c>
      <c r="P51" s="401">
        <v>0</v>
      </c>
      <c r="Q51" s="401">
        <v>0</v>
      </c>
      <c r="R51" s="401">
        <v>0</v>
      </c>
      <c r="S51" s="401">
        <v>0</v>
      </c>
      <c r="T51" s="401">
        <v>0</v>
      </c>
      <c r="U51" s="401">
        <v>0</v>
      </c>
      <c r="V51" s="401">
        <v>0</v>
      </c>
      <c r="W51" s="401">
        <v>0</v>
      </c>
      <c r="X51" s="401">
        <v>0</v>
      </c>
      <c r="Y51" s="401">
        <v>0</v>
      </c>
      <c r="Z51" s="401">
        <v>0</v>
      </c>
      <c r="AA51" s="401">
        <v>0</v>
      </c>
      <c r="AB51" s="401">
        <v>0</v>
      </c>
      <c r="AC51" s="401">
        <v>0</v>
      </c>
      <c r="AD51" s="401">
        <v>0</v>
      </c>
      <c r="AE51" s="401">
        <v>0</v>
      </c>
      <c r="AF51" s="401">
        <v>0</v>
      </c>
      <c r="AG51" s="401">
        <v>0</v>
      </c>
      <c r="AH51" s="401">
        <v>0</v>
      </c>
      <c r="AI51" s="401">
        <v>0</v>
      </c>
      <c r="AJ51" s="401">
        <v>0</v>
      </c>
      <c r="AK51" s="401">
        <v>0</v>
      </c>
      <c r="AL51" s="401">
        <v>0</v>
      </c>
      <c r="AM51" s="401">
        <v>0</v>
      </c>
      <c r="AN51" s="401">
        <v>0</v>
      </c>
      <c r="AO51" s="401">
        <v>0</v>
      </c>
      <c r="AP51" s="401">
        <v>0</v>
      </c>
      <c r="AQ51" s="367">
        <v>0</v>
      </c>
    </row>
    <row r="52" spans="2:43" ht="35.4" thickBot="1" x14ac:dyDescent="0.45">
      <c r="B52" s="291">
        <v>49</v>
      </c>
      <c r="C52" s="292" t="s">
        <v>1289</v>
      </c>
      <c r="D52" s="292" t="s">
        <v>1290</v>
      </c>
      <c r="E52" s="293">
        <v>518</v>
      </c>
      <c r="F52" s="294" t="s">
        <v>188</v>
      </c>
      <c r="G52" s="330">
        <v>1</v>
      </c>
      <c r="H52" s="498" t="s">
        <v>2356</v>
      </c>
      <c r="I52" s="383">
        <v>1</v>
      </c>
      <c r="J52" s="384">
        <v>1</v>
      </c>
      <c r="K52" s="384">
        <v>1</v>
      </c>
      <c r="L52" s="384">
        <v>1</v>
      </c>
      <c r="M52" s="384">
        <v>1</v>
      </c>
      <c r="N52" s="384">
        <v>1</v>
      </c>
      <c r="O52" s="384">
        <v>1</v>
      </c>
      <c r="P52" s="384">
        <v>1</v>
      </c>
      <c r="Q52" s="384">
        <v>1</v>
      </c>
      <c r="R52" s="384">
        <v>1</v>
      </c>
      <c r="S52" s="384">
        <v>1</v>
      </c>
      <c r="T52" s="384">
        <v>1</v>
      </c>
      <c r="U52" s="384">
        <v>1</v>
      </c>
      <c r="V52" s="384">
        <v>1</v>
      </c>
      <c r="W52" s="384">
        <v>1</v>
      </c>
      <c r="X52" s="384">
        <v>1</v>
      </c>
      <c r="Y52" s="384">
        <v>1</v>
      </c>
      <c r="Z52" s="384">
        <v>1</v>
      </c>
      <c r="AA52" s="384">
        <v>1</v>
      </c>
      <c r="AB52" s="384">
        <v>1</v>
      </c>
      <c r="AC52" s="384">
        <v>1</v>
      </c>
      <c r="AD52" s="384">
        <v>1</v>
      </c>
      <c r="AE52" s="384">
        <v>1</v>
      </c>
      <c r="AF52" s="384">
        <v>1</v>
      </c>
      <c r="AG52" s="384">
        <v>1</v>
      </c>
      <c r="AH52" s="384">
        <v>1</v>
      </c>
      <c r="AI52" s="384">
        <v>1</v>
      </c>
      <c r="AJ52" s="384">
        <v>1</v>
      </c>
      <c r="AK52" s="384">
        <v>1</v>
      </c>
      <c r="AL52" s="384">
        <v>1</v>
      </c>
      <c r="AM52" s="384">
        <v>1</v>
      </c>
      <c r="AN52" s="384">
        <v>1</v>
      </c>
      <c r="AO52" s="384">
        <v>1</v>
      </c>
      <c r="AP52" s="384">
        <v>1</v>
      </c>
      <c r="AQ52" s="366">
        <v>1</v>
      </c>
    </row>
    <row r="53" spans="2:43" ht="19.95" customHeight="1" x14ac:dyDescent="0.4">
      <c r="B53" s="264">
        <v>50</v>
      </c>
      <c r="C53" s="265" t="s">
        <v>1291</v>
      </c>
      <c r="D53" s="265" t="s">
        <v>1292</v>
      </c>
      <c r="E53" s="266">
        <v>331</v>
      </c>
      <c r="F53" s="267" t="s">
        <v>35</v>
      </c>
      <c r="G53" s="268">
        <v>1</v>
      </c>
      <c r="H53" s="1312" t="s">
        <v>2358</v>
      </c>
      <c r="I53" s="668">
        <v>1</v>
      </c>
      <c r="J53" s="669">
        <v>1</v>
      </c>
      <c r="K53" s="669">
        <v>1</v>
      </c>
      <c r="L53" s="669">
        <v>1</v>
      </c>
      <c r="M53" s="669">
        <v>1</v>
      </c>
      <c r="N53" s="669">
        <v>1</v>
      </c>
      <c r="O53" s="669">
        <v>1</v>
      </c>
      <c r="P53" s="669">
        <v>1</v>
      </c>
      <c r="Q53" s="669">
        <v>1</v>
      </c>
      <c r="R53" s="669">
        <v>1</v>
      </c>
      <c r="S53" s="669">
        <v>1</v>
      </c>
      <c r="T53" s="669">
        <v>1</v>
      </c>
      <c r="U53" s="669">
        <v>1</v>
      </c>
      <c r="V53" s="669">
        <v>1</v>
      </c>
      <c r="W53" s="669">
        <v>1</v>
      </c>
      <c r="X53" s="669">
        <v>1</v>
      </c>
      <c r="Y53" s="669">
        <v>1</v>
      </c>
      <c r="Z53" s="669">
        <v>1</v>
      </c>
      <c r="AA53" s="669">
        <v>1</v>
      </c>
      <c r="AB53" s="669">
        <v>1</v>
      </c>
      <c r="AC53" s="669">
        <v>1</v>
      </c>
      <c r="AD53" s="669">
        <v>1</v>
      </c>
      <c r="AE53" s="669">
        <v>1</v>
      </c>
      <c r="AF53" s="669">
        <v>1</v>
      </c>
      <c r="AG53" s="669">
        <v>1</v>
      </c>
      <c r="AH53" s="669">
        <v>1</v>
      </c>
      <c r="AI53" s="669">
        <v>1</v>
      </c>
      <c r="AJ53" s="669">
        <v>1</v>
      </c>
      <c r="AK53" s="669">
        <v>1</v>
      </c>
      <c r="AL53" s="669">
        <v>1</v>
      </c>
      <c r="AM53" s="669">
        <v>1</v>
      </c>
      <c r="AN53" s="669">
        <v>1</v>
      </c>
      <c r="AO53" s="669">
        <v>1</v>
      </c>
      <c r="AP53" s="669">
        <v>1</v>
      </c>
      <c r="AQ53" s="670">
        <v>1</v>
      </c>
    </row>
    <row r="54" spans="2:43" ht="19.95" customHeight="1" x14ac:dyDescent="0.4">
      <c r="B54" s="269">
        <v>51</v>
      </c>
      <c r="C54" s="270" t="s">
        <v>1293</v>
      </c>
      <c r="D54" s="270" t="s">
        <v>1294</v>
      </c>
      <c r="E54" s="271">
        <v>367</v>
      </c>
      <c r="F54" s="272"/>
      <c r="G54" s="334" t="s">
        <v>1295</v>
      </c>
      <c r="H54" s="1313"/>
      <c r="I54" s="335" t="s">
        <v>1295</v>
      </c>
      <c r="J54" s="336" t="s">
        <v>1295</v>
      </c>
      <c r="K54" s="336" t="s">
        <v>1295</v>
      </c>
      <c r="L54" s="336" t="s">
        <v>1295</v>
      </c>
      <c r="M54" s="336" t="s">
        <v>1295</v>
      </c>
      <c r="N54" s="336" t="s">
        <v>1295</v>
      </c>
      <c r="O54" s="336" t="s">
        <v>1295</v>
      </c>
      <c r="P54" s="336" t="s">
        <v>1295</v>
      </c>
      <c r="Q54" s="336" t="s">
        <v>1295</v>
      </c>
      <c r="R54" s="336" t="s">
        <v>1295</v>
      </c>
      <c r="S54" s="336" t="s">
        <v>1295</v>
      </c>
      <c r="T54" s="336" t="s">
        <v>1295</v>
      </c>
      <c r="U54" s="336" t="s">
        <v>1295</v>
      </c>
      <c r="V54" s="336" t="s">
        <v>1295</v>
      </c>
      <c r="W54" s="336" t="s">
        <v>1295</v>
      </c>
      <c r="X54" s="336" t="s">
        <v>1295</v>
      </c>
      <c r="Y54" s="336" t="s">
        <v>1295</v>
      </c>
      <c r="Z54" s="336" t="s">
        <v>1295</v>
      </c>
      <c r="AA54" s="336" t="s">
        <v>1295</v>
      </c>
      <c r="AB54" s="336" t="s">
        <v>1295</v>
      </c>
      <c r="AC54" s="336" t="s">
        <v>1295</v>
      </c>
      <c r="AD54" s="336" t="s">
        <v>1295</v>
      </c>
      <c r="AE54" s="336" t="s">
        <v>1295</v>
      </c>
      <c r="AF54" s="336" t="s">
        <v>1295</v>
      </c>
      <c r="AG54" s="336" t="s">
        <v>1295</v>
      </c>
      <c r="AH54" s="336" t="s">
        <v>1295</v>
      </c>
      <c r="AI54" s="336" t="s">
        <v>1295</v>
      </c>
      <c r="AJ54" s="336" t="s">
        <v>1295</v>
      </c>
      <c r="AK54" s="336" t="s">
        <v>1295</v>
      </c>
      <c r="AL54" s="336" t="s">
        <v>1295</v>
      </c>
      <c r="AM54" s="336" t="s">
        <v>1295</v>
      </c>
      <c r="AN54" s="336" t="s">
        <v>1295</v>
      </c>
      <c r="AO54" s="336" t="s">
        <v>1295</v>
      </c>
      <c r="AP54" s="336" t="s">
        <v>1295</v>
      </c>
      <c r="AQ54" s="337" t="s">
        <v>1295</v>
      </c>
    </row>
    <row r="55" spans="2:43" ht="19.95" customHeight="1" thickBot="1" x14ac:dyDescent="0.45">
      <c r="B55" s="291">
        <v>52</v>
      </c>
      <c r="C55" s="292" t="s">
        <v>1296</v>
      </c>
      <c r="D55" s="292" t="s">
        <v>1297</v>
      </c>
      <c r="E55" s="293">
        <v>366</v>
      </c>
      <c r="F55" s="294"/>
      <c r="G55" s="302" t="s">
        <v>1298</v>
      </c>
      <c r="H55" s="1314"/>
      <c r="I55" s="561" t="s">
        <v>1298</v>
      </c>
      <c r="J55" s="562" t="s">
        <v>1298</v>
      </c>
      <c r="K55" s="562" t="s">
        <v>1298</v>
      </c>
      <c r="L55" s="562" t="s">
        <v>1298</v>
      </c>
      <c r="M55" s="562" t="s">
        <v>1298</v>
      </c>
      <c r="N55" s="562" t="s">
        <v>1298</v>
      </c>
      <c r="O55" s="562" t="s">
        <v>1298</v>
      </c>
      <c r="P55" s="562" t="s">
        <v>1298</v>
      </c>
      <c r="Q55" s="562" t="s">
        <v>1298</v>
      </c>
      <c r="R55" s="562" t="s">
        <v>1298</v>
      </c>
      <c r="S55" s="562" t="s">
        <v>1298</v>
      </c>
      <c r="T55" s="562" t="s">
        <v>1298</v>
      </c>
      <c r="U55" s="562" t="s">
        <v>1298</v>
      </c>
      <c r="V55" s="562" t="s">
        <v>1298</v>
      </c>
      <c r="W55" s="562" t="s">
        <v>1298</v>
      </c>
      <c r="X55" s="562" t="s">
        <v>1298</v>
      </c>
      <c r="Y55" s="562" t="s">
        <v>1298</v>
      </c>
      <c r="Z55" s="562" t="s">
        <v>1298</v>
      </c>
      <c r="AA55" s="562" t="s">
        <v>1298</v>
      </c>
      <c r="AB55" s="562" t="s">
        <v>1298</v>
      </c>
      <c r="AC55" s="562" t="s">
        <v>1298</v>
      </c>
      <c r="AD55" s="562" t="s">
        <v>1298</v>
      </c>
      <c r="AE55" s="562" t="s">
        <v>1298</v>
      </c>
      <c r="AF55" s="562" t="s">
        <v>1298</v>
      </c>
      <c r="AG55" s="562" t="s">
        <v>1298</v>
      </c>
      <c r="AH55" s="562" t="s">
        <v>1298</v>
      </c>
      <c r="AI55" s="562" t="s">
        <v>1298</v>
      </c>
      <c r="AJ55" s="562" t="s">
        <v>1298</v>
      </c>
      <c r="AK55" s="562" t="s">
        <v>1298</v>
      </c>
      <c r="AL55" s="562" t="s">
        <v>1298</v>
      </c>
      <c r="AM55" s="562" t="s">
        <v>1298</v>
      </c>
      <c r="AN55" s="562" t="s">
        <v>1298</v>
      </c>
      <c r="AO55" s="562" t="s">
        <v>1298</v>
      </c>
      <c r="AP55" s="562" t="s">
        <v>1298</v>
      </c>
      <c r="AQ55" s="563" t="s">
        <v>1298</v>
      </c>
    </row>
    <row r="56" spans="2:43" ht="19.95" customHeight="1" x14ac:dyDescent="0.4">
      <c r="B56" s="264">
        <v>53</v>
      </c>
      <c r="C56" s="265" t="s">
        <v>1299</v>
      </c>
      <c r="D56" s="265" t="s">
        <v>36</v>
      </c>
      <c r="E56" s="266">
        <v>493</v>
      </c>
      <c r="F56" s="267"/>
      <c r="G56" s="268" t="s">
        <v>37</v>
      </c>
      <c r="H56" s="1312" t="s">
        <v>2359</v>
      </c>
      <c r="I56" s="252" t="s">
        <v>37</v>
      </c>
      <c r="J56" s="253" t="s">
        <v>37</v>
      </c>
      <c r="K56" s="253" t="s">
        <v>37</v>
      </c>
      <c r="L56" s="253" t="s">
        <v>37</v>
      </c>
      <c r="M56" s="253" t="s">
        <v>37</v>
      </c>
      <c r="N56" s="253" t="s">
        <v>37</v>
      </c>
      <c r="O56" s="253" t="s">
        <v>37</v>
      </c>
      <c r="P56" s="253" t="s">
        <v>37</v>
      </c>
      <c r="Q56" s="253" t="s">
        <v>37</v>
      </c>
      <c r="R56" s="253" t="s">
        <v>37</v>
      </c>
      <c r="S56" s="253" t="s">
        <v>37</v>
      </c>
      <c r="T56" s="253" t="s">
        <v>37</v>
      </c>
      <c r="U56" s="253" t="s">
        <v>37</v>
      </c>
      <c r="V56" s="253" t="s">
        <v>37</v>
      </c>
      <c r="W56" s="253" t="s">
        <v>37</v>
      </c>
      <c r="X56" s="253" t="s">
        <v>37</v>
      </c>
      <c r="Y56" s="253" t="s">
        <v>37</v>
      </c>
      <c r="Z56" s="253" t="s">
        <v>37</v>
      </c>
      <c r="AA56" s="253" t="s">
        <v>37</v>
      </c>
      <c r="AB56" s="253" t="s">
        <v>37</v>
      </c>
      <c r="AC56" s="253" t="s">
        <v>37</v>
      </c>
      <c r="AD56" s="253" t="s">
        <v>37</v>
      </c>
      <c r="AE56" s="253" t="s">
        <v>37</v>
      </c>
      <c r="AF56" s="253" t="s">
        <v>37</v>
      </c>
      <c r="AG56" s="253" t="s">
        <v>37</v>
      </c>
      <c r="AH56" s="253" t="s">
        <v>37</v>
      </c>
      <c r="AI56" s="253" t="s">
        <v>37</v>
      </c>
      <c r="AJ56" s="253" t="s">
        <v>37</v>
      </c>
      <c r="AK56" s="253" t="s">
        <v>37</v>
      </c>
      <c r="AL56" s="253" t="s">
        <v>37</v>
      </c>
      <c r="AM56" s="253" t="s">
        <v>37</v>
      </c>
      <c r="AN56" s="253" t="s">
        <v>37</v>
      </c>
      <c r="AO56" s="253" t="s">
        <v>37</v>
      </c>
      <c r="AP56" s="253" t="s">
        <v>37</v>
      </c>
      <c r="AQ56" s="254" t="s">
        <v>37</v>
      </c>
    </row>
    <row r="57" spans="2:43" ht="19.95" customHeight="1" x14ac:dyDescent="0.4">
      <c r="B57" s="269">
        <v>54</v>
      </c>
      <c r="C57" s="270" t="s">
        <v>1300</v>
      </c>
      <c r="D57" s="270" t="s">
        <v>38</v>
      </c>
      <c r="E57" s="271">
        <v>494</v>
      </c>
      <c r="F57" s="272" t="s">
        <v>39</v>
      </c>
      <c r="G57" s="298">
        <v>0</v>
      </c>
      <c r="H57" s="1313"/>
      <c r="I57" s="347">
        <v>0</v>
      </c>
      <c r="J57" s="348">
        <v>0</v>
      </c>
      <c r="K57" s="348">
        <v>0</v>
      </c>
      <c r="L57" s="348">
        <v>0</v>
      </c>
      <c r="M57" s="348">
        <v>0</v>
      </c>
      <c r="N57" s="348">
        <v>0</v>
      </c>
      <c r="O57" s="348">
        <v>0</v>
      </c>
      <c r="P57" s="348">
        <v>0</v>
      </c>
      <c r="Q57" s="348">
        <v>0</v>
      </c>
      <c r="R57" s="348">
        <v>0</v>
      </c>
      <c r="S57" s="348">
        <v>0</v>
      </c>
      <c r="T57" s="348">
        <v>0</v>
      </c>
      <c r="U57" s="348">
        <v>0</v>
      </c>
      <c r="V57" s="348">
        <v>0</v>
      </c>
      <c r="W57" s="348">
        <v>0</v>
      </c>
      <c r="X57" s="348">
        <v>0</v>
      </c>
      <c r="Y57" s="348">
        <v>0</v>
      </c>
      <c r="Z57" s="348">
        <v>0</v>
      </c>
      <c r="AA57" s="348">
        <v>0</v>
      </c>
      <c r="AB57" s="348">
        <v>0</v>
      </c>
      <c r="AC57" s="348">
        <v>0</v>
      </c>
      <c r="AD57" s="348">
        <v>0</v>
      </c>
      <c r="AE57" s="348">
        <v>0</v>
      </c>
      <c r="AF57" s="348">
        <v>0</v>
      </c>
      <c r="AG57" s="348">
        <v>0</v>
      </c>
      <c r="AH57" s="348">
        <v>0</v>
      </c>
      <c r="AI57" s="348">
        <v>0</v>
      </c>
      <c r="AJ57" s="348">
        <v>0</v>
      </c>
      <c r="AK57" s="348">
        <v>0</v>
      </c>
      <c r="AL57" s="348">
        <v>0</v>
      </c>
      <c r="AM57" s="348">
        <v>0</v>
      </c>
      <c r="AN57" s="348">
        <v>0</v>
      </c>
      <c r="AO57" s="348">
        <v>0</v>
      </c>
      <c r="AP57" s="348">
        <v>0</v>
      </c>
      <c r="AQ57" s="349">
        <v>0</v>
      </c>
    </row>
    <row r="58" spans="2:43" ht="19.95" customHeight="1" x14ac:dyDescent="0.4">
      <c r="B58" s="269">
        <v>55</v>
      </c>
      <c r="C58" s="270" t="s">
        <v>1301</v>
      </c>
      <c r="D58" s="270" t="s">
        <v>40</v>
      </c>
      <c r="E58" s="271">
        <v>495</v>
      </c>
      <c r="F58" s="272" t="s">
        <v>39</v>
      </c>
      <c r="G58" s="298">
        <v>0</v>
      </c>
      <c r="H58" s="1302"/>
      <c r="I58" s="347">
        <v>0</v>
      </c>
      <c r="J58" s="348">
        <v>0</v>
      </c>
      <c r="K58" s="348">
        <v>0</v>
      </c>
      <c r="L58" s="348">
        <v>0</v>
      </c>
      <c r="M58" s="348">
        <v>0</v>
      </c>
      <c r="N58" s="348">
        <v>0</v>
      </c>
      <c r="O58" s="348">
        <v>0</v>
      </c>
      <c r="P58" s="348">
        <v>0</v>
      </c>
      <c r="Q58" s="348">
        <v>0</v>
      </c>
      <c r="R58" s="348">
        <v>0</v>
      </c>
      <c r="S58" s="348">
        <v>0</v>
      </c>
      <c r="T58" s="348">
        <v>0</v>
      </c>
      <c r="U58" s="348">
        <v>0</v>
      </c>
      <c r="V58" s="348">
        <v>0</v>
      </c>
      <c r="W58" s="348">
        <v>0</v>
      </c>
      <c r="X58" s="348">
        <v>0</v>
      </c>
      <c r="Y58" s="348">
        <v>0</v>
      </c>
      <c r="Z58" s="348">
        <v>0</v>
      </c>
      <c r="AA58" s="348">
        <v>0</v>
      </c>
      <c r="AB58" s="348">
        <v>0</v>
      </c>
      <c r="AC58" s="348">
        <v>0</v>
      </c>
      <c r="AD58" s="348">
        <v>0</v>
      </c>
      <c r="AE58" s="348">
        <v>0</v>
      </c>
      <c r="AF58" s="348">
        <v>0</v>
      </c>
      <c r="AG58" s="348">
        <v>0</v>
      </c>
      <c r="AH58" s="348">
        <v>0</v>
      </c>
      <c r="AI58" s="348">
        <v>0</v>
      </c>
      <c r="AJ58" s="348">
        <v>0</v>
      </c>
      <c r="AK58" s="348">
        <v>0</v>
      </c>
      <c r="AL58" s="348">
        <v>0</v>
      </c>
      <c r="AM58" s="348">
        <v>0</v>
      </c>
      <c r="AN58" s="348">
        <v>0</v>
      </c>
      <c r="AO58" s="348">
        <v>0</v>
      </c>
      <c r="AP58" s="348">
        <v>0</v>
      </c>
      <c r="AQ58" s="349">
        <v>0</v>
      </c>
    </row>
    <row r="59" spans="2:43" ht="35.4" thickBot="1" x14ac:dyDescent="0.45">
      <c r="B59" s="291">
        <v>56</v>
      </c>
      <c r="C59" s="292" t="s">
        <v>1302</v>
      </c>
      <c r="D59" s="292" t="s">
        <v>266</v>
      </c>
      <c r="E59" s="293">
        <v>1252</v>
      </c>
      <c r="F59" s="294" t="s">
        <v>23</v>
      </c>
      <c r="G59" s="450">
        <v>0</v>
      </c>
      <c r="H59" s="678" t="s">
        <v>2357</v>
      </c>
      <c r="I59" s="675">
        <v>0</v>
      </c>
      <c r="J59" s="676">
        <v>0</v>
      </c>
      <c r="K59" s="676">
        <v>0</v>
      </c>
      <c r="L59" s="676">
        <v>0</v>
      </c>
      <c r="M59" s="676">
        <v>0</v>
      </c>
      <c r="N59" s="676">
        <v>0</v>
      </c>
      <c r="O59" s="676">
        <v>0</v>
      </c>
      <c r="P59" s="676">
        <v>0</v>
      </c>
      <c r="Q59" s="676">
        <v>0</v>
      </c>
      <c r="R59" s="676">
        <v>0</v>
      </c>
      <c r="S59" s="676">
        <v>0</v>
      </c>
      <c r="T59" s="676">
        <v>0</v>
      </c>
      <c r="U59" s="676">
        <v>0</v>
      </c>
      <c r="V59" s="676">
        <v>0</v>
      </c>
      <c r="W59" s="676">
        <v>0</v>
      </c>
      <c r="X59" s="676">
        <v>0</v>
      </c>
      <c r="Y59" s="676">
        <v>0</v>
      </c>
      <c r="Z59" s="676">
        <v>0</v>
      </c>
      <c r="AA59" s="676">
        <v>0</v>
      </c>
      <c r="AB59" s="676">
        <v>0</v>
      </c>
      <c r="AC59" s="676">
        <v>0</v>
      </c>
      <c r="AD59" s="676">
        <v>0</v>
      </c>
      <c r="AE59" s="676">
        <v>0</v>
      </c>
      <c r="AF59" s="676">
        <v>0</v>
      </c>
      <c r="AG59" s="676">
        <v>0</v>
      </c>
      <c r="AH59" s="676">
        <v>0</v>
      </c>
      <c r="AI59" s="676">
        <v>0</v>
      </c>
      <c r="AJ59" s="676">
        <v>0</v>
      </c>
      <c r="AK59" s="676">
        <v>0</v>
      </c>
      <c r="AL59" s="676">
        <v>0</v>
      </c>
      <c r="AM59" s="676">
        <v>0</v>
      </c>
      <c r="AN59" s="676">
        <v>0</v>
      </c>
      <c r="AO59" s="676">
        <v>0</v>
      </c>
      <c r="AP59" s="676">
        <v>0</v>
      </c>
      <c r="AQ59" s="677">
        <v>0</v>
      </c>
    </row>
    <row r="60" spans="2:43" ht="19.95" customHeight="1" x14ac:dyDescent="0.4">
      <c r="B60" s="264">
        <v>57</v>
      </c>
      <c r="C60" s="265" t="s">
        <v>1303</v>
      </c>
      <c r="D60" s="265" t="s">
        <v>379</v>
      </c>
      <c r="E60" s="266">
        <v>1081</v>
      </c>
      <c r="F60" s="267"/>
      <c r="G60" s="268" t="s">
        <v>380</v>
      </c>
      <c r="H60" s="1315" t="s">
        <v>2360</v>
      </c>
      <c r="I60" s="252" t="s">
        <v>380</v>
      </c>
      <c r="J60" s="253" t="s">
        <v>380</v>
      </c>
      <c r="K60" s="253" t="s">
        <v>380</v>
      </c>
      <c r="L60" s="253" t="s">
        <v>380</v>
      </c>
      <c r="M60" s="253" t="s">
        <v>380</v>
      </c>
      <c r="N60" s="253" t="s">
        <v>380</v>
      </c>
      <c r="O60" s="253" t="s">
        <v>380</v>
      </c>
      <c r="P60" s="253" t="s">
        <v>380</v>
      </c>
      <c r="Q60" s="253" t="s">
        <v>380</v>
      </c>
      <c r="R60" s="253" t="s">
        <v>380</v>
      </c>
      <c r="S60" s="253" t="s">
        <v>380</v>
      </c>
      <c r="T60" s="253" t="s">
        <v>380</v>
      </c>
      <c r="U60" s="253" t="s">
        <v>380</v>
      </c>
      <c r="V60" s="253" t="s">
        <v>380</v>
      </c>
      <c r="W60" s="253" t="s">
        <v>380</v>
      </c>
      <c r="X60" s="253" t="s">
        <v>380</v>
      </c>
      <c r="Y60" s="253" t="s">
        <v>380</v>
      </c>
      <c r="Z60" s="253" t="s">
        <v>380</v>
      </c>
      <c r="AA60" s="253" t="s">
        <v>380</v>
      </c>
      <c r="AB60" s="253" t="s">
        <v>380</v>
      </c>
      <c r="AC60" s="253" t="s">
        <v>380</v>
      </c>
      <c r="AD60" s="253" t="s">
        <v>380</v>
      </c>
      <c r="AE60" s="253" t="s">
        <v>380</v>
      </c>
      <c r="AF60" s="253" t="s">
        <v>380</v>
      </c>
      <c r="AG60" s="253" t="s">
        <v>380</v>
      </c>
      <c r="AH60" s="253" t="s">
        <v>380</v>
      </c>
      <c r="AI60" s="253" t="s">
        <v>380</v>
      </c>
      <c r="AJ60" s="253" t="s">
        <v>380</v>
      </c>
      <c r="AK60" s="253" t="s">
        <v>380</v>
      </c>
      <c r="AL60" s="253" t="s">
        <v>380</v>
      </c>
      <c r="AM60" s="253" t="s">
        <v>380</v>
      </c>
      <c r="AN60" s="253" t="s">
        <v>380</v>
      </c>
      <c r="AO60" s="253" t="s">
        <v>380</v>
      </c>
      <c r="AP60" s="253" t="s">
        <v>380</v>
      </c>
      <c r="AQ60" s="254" t="s">
        <v>380</v>
      </c>
    </row>
    <row r="61" spans="2:43" ht="19.95" customHeight="1" thickBot="1" x14ac:dyDescent="0.45">
      <c r="B61" s="291">
        <v>58</v>
      </c>
      <c r="C61" s="292" t="s">
        <v>1304</v>
      </c>
      <c r="D61" s="292" t="s">
        <v>382</v>
      </c>
      <c r="E61" s="293">
        <v>1083</v>
      </c>
      <c r="F61" s="294"/>
      <c r="G61" s="302" t="s">
        <v>383</v>
      </c>
      <c r="H61" s="1314"/>
      <c r="I61" s="327" t="s">
        <v>383</v>
      </c>
      <c r="J61" s="328" t="s">
        <v>383</v>
      </c>
      <c r="K61" s="328" t="s">
        <v>383</v>
      </c>
      <c r="L61" s="328" t="s">
        <v>383</v>
      </c>
      <c r="M61" s="328" t="s">
        <v>383</v>
      </c>
      <c r="N61" s="328" t="s">
        <v>383</v>
      </c>
      <c r="O61" s="328" t="s">
        <v>383</v>
      </c>
      <c r="P61" s="328" t="s">
        <v>383</v>
      </c>
      <c r="Q61" s="328" t="s">
        <v>383</v>
      </c>
      <c r="R61" s="328" t="s">
        <v>383</v>
      </c>
      <c r="S61" s="328" t="s">
        <v>383</v>
      </c>
      <c r="T61" s="328" t="s">
        <v>383</v>
      </c>
      <c r="U61" s="328" t="s">
        <v>383</v>
      </c>
      <c r="V61" s="328" t="s">
        <v>383</v>
      </c>
      <c r="W61" s="328" t="s">
        <v>383</v>
      </c>
      <c r="X61" s="328" t="s">
        <v>383</v>
      </c>
      <c r="Y61" s="328" t="s">
        <v>383</v>
      </c>
      <c r="Z61" s="328" t="s">
        <v>383</v>
      </c>
      <c r="AA61" s="328" t="s">
        <v>383</v>
      </c>
      <c r="AB61" s="328" t="s">
        <v>383</v>
      </c>
      <c r="AC61" s="328" t="s">
        <v>383</v>
      </c>
      <c r="AD61" s="328" t="s">
        <v>383</v>
      </c>
      <c r="AE61" s="328" t="s">
        <v>383</v>
      </c>
      <c r="AF61" s="328" t="s">
        <v>383</v>
      </c>
      <c r="AG61" s="328" t="s">
        <v>383</v>
      </c>
      <c r="AH61" s="328" t="s">
        <v>383</v>
      </c>
      <c r="AI61" s="328" t="s">
        <v>383</v>
      </c>
      <c r="AJ61" s="328" t="s">
        <v>383</v>
      </c>
      <c r="AK61" s="328" t="s">
        <v>383</v>
      </c>
      <c r="AL61" s="328" t="s">
        <v>383</v>
      </c>
      <c r="AM61" s="328" t="s">
        <v>383</v>
      </c>
      <c r="AN61" s="328" t="s">
        <v>383</v>
      </c>
      <c r="AO61" s="328" t="s">
        <v>383</v>
      </c>
      <c r="AP61" s="328" t="s">
        <v>383</v>
      </c>
      <c r="AQ61" s="329" t="s">
        <v>383</v>
      </c>
    </row>
    <row r="62" spans="2:43" ht="19.95" customHeight="1" x14ac:dyDescent="0.4">
      <c r="B62" s="264">
        <v>59</v>
      </c>
      <c r="C62" s="265" t="s">
        <v>1305</v>
      </c>
      <c r="D62" s="265" t="s">
        <v>166</v>
      </c>
      <c r="E62" s="266">
        <v>505</v>
      </c>
      <c r="F62" s="267"/>
      <c r="G62" s="659" t="s">
        <v>167</v>
      </c>
      <c r="H62" s="1316" t="s">
        <v>2362</v>
      </c>
      <c r="I62" s="446" t="str">
        <f>IF('3_Setup(1)'!$X$7="","0 / Ramping",'3_Setup(1)'!$X$7)</f>
        <v>0 / Ramping</v>
      </c>
      <c r="J62" s="447" t="str">
        <f>IF('3_Setup(1)'!$X$8="","0 / Ramping",'3_Setup(1)'!$X$8)</f>
        <v>0 / Ramping</v>
      </c>
      <c r="K62" s="447" t="str">
        <f>IF('3_Setup(1)'!$X$9="","0 / Ramping",'3_Setup(1)'!$X$9)</f>
        <v>0 / Ramping</v>
      </c>
      <c r="L62" s="447" t="str">
        <f>IF('3_Setup(1)'!$X$10="","0 / Ramping",'3_Setup(1)'!$X$10)</f>
        <v>0 / Ramping</v>
      </c>
      <c r="M62" s="447" t="str">
        <f>IF('3_Setup(1)'!$X$11="","0 / Ramping",'3_Setup(1)'!$X$11)</f>
        <v>0 / Ramping</v>
      </c>
      <c r="N62" s="447" t="str">
        <f>IF('3_Setup(1)'!$X$12="","0 / Ramping",'3_Setup(1)'!$X$12)</f>
        <v>0 / Ramping</v>
      </c>
      <c r="O62" s="447" t="str">
        <f>IF('3_Setup(1)'!$X$13="","0 / Ramping",'3_Setup(1)'!$X$13)</f>
        <v>0 / Ramping</v>
      </c>
      <c r="P62" s="447" t="str">
        <f>IF('3_Setup(1)'!$X$14="","0 / Ramping",'3_Setup(1)'!$X$14)</f>
        <v>0 / Ramping</v>
      </c>
      <c r="Q62" s="447" t="str">
        <f>IF('3_Setup(1)'!$X$15="","0 / Ramping",'3_Setup(1)'!$X$15)</f>
        <v>0 / Ramping</v>
      </c>
      <c r="R62" s="447" t="str">
        <f>IF('3_Setup(1)'!$X$16="","0 / Ramping",'3_Setup(1)'!$X$16)</f>
        <v>0 / Ramping</v>
      </c>
      <c r="S62" s="447" t="str">
        <f>IF('3_Setup(1)'!$X$17="","0 / Ramping",'3_Setup(1)'!$X$17)</f>
        <v>0 / Ramping</v>
      </c>
      <c r="T62" s="447" t="str">
        <f>IF('3_Setup(1)'!$X$18="","0 / Ramping",'3_Setup(1)'!$X$18)</f>
        <v>0 / Ramping</v>
      </c>
      <c r="U62" s="447" t="str">
        <f>IF('3_Setup(1)'!$X$19="","0 / Ramping",'3_Setup(1)'!$X$19)</f>
        <v>0 / Ramping</v>
      </c>
      <c r="V62" s="447" t="str">
        <f>IF('3_Setup(1)'!$X$20="","0 / Ramping",'3_Setup(1)'!$X$20)</f>
        <v>0 / Ramping</v>
      </c>
      <c r="W62" s="447" t="str">
        <f>IF('3_Setup(1)'!$X$21="","0 / Ramping",'3_Setup(1)'!$X$21)</f>
        <v>0 / Ramping</v>
      </c>
      <c r="X62" s="447" t="str">
        <f>IF('3_Setup(1)'!$X$22="","0 / Ramping",'3_Setup(1)'!$X$22)</f>
        <v>0 / Ramping</v>
      </c>
      <c r="Y62" s="447" t="str">
        <f>IF('3_Setup(1)'!$X$23="","0 / Ramping",'3_Setup(1)'!$X$23)</f>
        <v>0 / Ramping</v>
      </c>
      <c r="Z62" s="447" t="str">
        <f>IF('3_Setup(1)'!$X$24="","0 / Ramping",'3_Setup(1)'!$X$24)</f>
        <v>0 / Ramping</v>
      </c>
      <c r="AA62" s="447" t="str">
        <f>IF('3_Setup(1)'!$X$25="","0 / Ramping",'3_Setup(1)'!$X$25)</f>
        <v>0 / Ramping</v>
      </c>
      <c r="AB62" s="447" t="str">
        <f>IF('3_Setup(1)'!$X$26="","0 / Ramping",'3_Setup(1)'!$X$26)</f>
        <v>0 / Ramping</v>
      </c>
      <c r="AC62" s="447" t="str">
        <f>IF('3_Setup(1)'!$X$27="","0 / Ramping",'3_Setup(1)'!$X$27)</f>
        <v>0 / Ramping</v>
      </c>
      <c r="AD62" s="447" t="str">
        <f>IF('3_Setup(1)'!$X$28="","0 / Ramping",'3_Setup(1)'!$X$28)</f>
        <v>0 / Ramping</v>
      </c>
      <c r="AE62" s="447" t="str">
        <f>IF('3_Setup(1)'!$X$29="","0 / Ramping",'3_Setup(1)'!$X$29)</f>
        <v>0 / Ramping</v>
      </c>
      <c r="AF62" s="447" t="str">
        <f>IF('3_Setup(1)'!$X$30="","0 / Ramping",'3_Setup(1)'!$X$30)</f>
        <v>0 / Ramping</v>
      </c>
      <c r="AG62" s="447" t="str">
        <f>IF('3_Setup(1)'!$X$31="","0 / Ramping",'3_Setup(1)'!$X$31)</f>
        <v>0 / Ramping</v>
      </c>
      <c r="AH62" s="447" t="str">
        <f>IF('3_Setup(1)'!$X$32="","0 / Ramping",'3_Setup(1)'!$X$32)</f>
        <v>0 / Ramping</v>
      </c>
      <c r="AI62" s="447" t="str">
        <f>IF('3_Setup(1)'!$X$33="","0 / Ramping",'3_Setup(1)'!$X$33)</f>
        <v>0 / Ramping</v>
      </c>
      <c r="AJ62" s="447" t="str">
        <f>IF('3_Setup(1)'!$X$34="","0 / Ramping",'3_Setup(1)'!$X$34)</f>
        <v>0 / Ramping</v>
      </c>
      <c r="AK62" s="447" t="str">
        <f>IF('3_Setup(1)'!$X$35="","0 / Ramping",'3_Setup(1)'!$X$35)</f>
        <v>0 / Ramping</v>
      </c>
      <c r="AL62" s="447" t="str">
        <f>IF('3_Setup(1)'!$X$36="","0 / Ramping",'3_Setup(1)'!$X$36)</f>
        <v>0 / Ramping</v>
      </c>
      <c r="AM62" s="447" t="str">
        <f>IF('3_Setup(1)'!$X$37="","0 / Ramping",'3_Setup(1)'!$X$37)</f>
        <v>0 / Ramping</v>
      </c>
      <c r="AN62" s="447" t="str">
        <f>IF('3_Setup(1)'!$X$38="","0 / Ramping",'3_Setup(1)'!$X$38)</f>
        <v>0 / Ramping</v>
      </c>
      <c r="AO62" s="447" t="str">
        <f>IF('3_Setup(1)'!$X$39="","0 / Ramping",'3_Setup(1)'!$X$39)</f>
        <v>0 / Ramping</v>
      </c>
      <c r="AP62" s="447" t="str">
        <f>IF('3_Setup(1)'!$X$40="","0 / Ramping",'3_Setup(1)'!$X$40)</f>
        <v>0 / Ramping</v>
      </c>
      <c r="AQ62" s="448" t="str">
        <f>IF('3_Setup(1)'!$X$41="","0 / Ramping",'3_Setup(1)'!$X$41)</f>
        <v>0 / Ramping</v>
      </c>
    </row>
    <row r="63" spans="2:43" ht="19.95" customHeight="1" x14ac:dyDescent="0.4">
      <c r="B63" s="269">
        <v>60</v>
      </c>
      <c r="C63" s="270" t="s">
        <v>1306</v>
      </c>
      <c r="D63" s="270" t="s">
        <v>168</v>
      </c>
      <c r="E63" s="271">
        <v>506</v>
      </c>
      <c r="F63" s="272"/>
      <c r="G63" s="273" t="s">
        <v>177</v>
      </c>
      <c r="H63" s="1317"/>
      <c r="I63" s="275" t="str">
        <f>IF('3_Setup(1)'!$Y$7="","0 / Ramping",'3_Setup(1)'!$Y$7)</f>
        <v>1 / Ramping</v>
      </c>
      <c r="J63" s="276" t="str">
        <f>IF('3_Setup(1)'!$Y$8="","0 / Ramping",'3_Setup(1)'!$Y$8)</f>
        <v>1 / Ramping</v>
      </c>
      <c r="K63" s="276" t="str">
        <f>IF('3_Setup(1)'!$Y$9="","0 / Ramping",'3_Setup(1)'!$Y$9)</f>
        <v>1 / Ramping</v>
      </c>
      <c r="L63" s="276" t="str">
        <f>IF('3_Setup(1)'!$Y$10="","0 / Ramping",'3_Setup(1)'!$Y$10)</f>
        <v>1 / Ramping</v>
      </c>
      <c r="M63" s="276" t="str">
        <f>IF('3_Setup(1)'!$Y$11="","0 / Ramping",'3_Setup(1)'!$Y$11)</f>
        <v>1 / Ramping</v>
      </c>
      <c r="N63" s="276" t="str">
        <f>IF('3_Setup(1)'!$Y$12="","0 / Ramping",'3_Setup(1)'!$Y$12)</f>
        <v>1 / Ramping</v>
      </c>
      <c r="O63" s="276" t="str">
        <f>IF('3_Setup(1)'!$Y$13="","0 / Ramping",'3_Setup(1)'!$Y$13)</f>
        <v>1 / Ramping</v>
      </c>
      <c r="P63" s="276" t="str">
        <f>IF('3_Setup(1)'!$Y$14="","0 / Ramping",'3_Setup(1)'!$Y$14)</f>
        <v>1 / Ramping</v>
      </c>
      <c r="Q63" s="276" t="str">
        <f>IF('3_Setup(1)'!$Y$15="","0 / Ramping",'3_Setup(1)'!$Y$15)</f>
        <v>1 / Ramping</v>
      </c>
      <c r="R63" s="276" t="str">
        <f>IF('3_Setup(1)'!$Y$16="","0 / Ramping",'3_Setup(1)'!$Y$16)</f>
        <v>1 / Ramping</v>
      </c>
      <c r="S63" s="276" t="str">
        <f>IF('3_Setup(1)'!$Y$17="","0 / Ramping",'3_Setup(1)'!$Y$17)</f>
        <v>1 / Ramping</v>
      </c>
      <c r="T63" s="276" t="str">
        <f>IF('3_Setup(1)'!$Y$18="","0 / Ramping",'3_Setup(1)'!$Y$18)</f>
        <v>1 / Ramping</v>
      </c>
      <c r="U63" s="276" t="str">
        <f>IF('3_Setup(1)'!$Y$19="","0 / Ramping",'3_Setup(1)'!$Y$19)</f>
        <v>1 / Ramping</v>
      </c>
      <c r="V63" s="276" t="str">
        <f>IF('3_Setup(1)'!$Y$20="","0 / Ramping",'3_Setup(1)'!$Y$20)</f>
        <v>1 / Ramping</v>
      </c>
      <c r="W63" s="276" t="str">
        <f>IF('3_Setup(1)'!$Y$21="","0 / Ramping",'3_Setup(1)'!$Y$21)</f>
        <v>1 / Ramping</v>
      </c>
      <c r="X63" s="276" t="str">
        <f>IF('3_Setup(1)'!$Y$22="","0 / Ramping",'3_Setup(1)'!$Y$22)</f>
        <v>1 / Ramping</v>
      </c>
      <c r="Y63" s="276" t="str">
        <f>IF('3_Setup(1)'!$Y$23="","0 / Ramping",'3_Setup(1)'!$Y$23)</f>
        <v>1 / Ramping</v>
      </c>
      <c r="Z63" s="276" t="str">
        <f>IF('3_Setup(1)'!$Y$24="","0 / Ramping",'3_Setup(1)'!$Y$24)</f>
        <v>1 / Ramping</v>
      </c>
      <c r="AA63" s="276" t="str">
        <f>IF('3_Setup(1)'!$Y$25="","0 / Ramping",'3_Setup(1)'!$Y$25)</f>
        <v>1 / Ramping</v>
      </c>
      <c r="AB63" s="276" t="str">
        <f>IF('3_Setup(1)'!$Y$26="","0 / Ramping",'3_Setup(1)'!$Y$26)</f>
        <v>1 / Ramping</v>
      </c>
      <c r="AC63" s="276" t="str">
        <f>IF('3_Setup(1)'!$Y$27="","0 / Ramping",'3_Setup(1)'!$Y$27)</f>
        <v>1 / Ramping</v>
      </c>
      <c r="AD63" s="276" t="str">
        <f>IF('3_Setup(1)'!$Y$28="","0 / Ramping",'3_Setup(1)'!$Y$28)</f>
        <v>1 / Ramping</v>
      </c>
      <c r="AE63" s="276" t="str">
        <f>IF('3_Setup(1)'!$Y$29="","0 / Ramping",'3_Setup(1)'!$Y$29)</f>
        <v>1 / Ramping</v>
      </c>
      <c r="AF63" s="276" t="str">
        <f>IF('3_Setup(1)'!$Y$30="","0 / Ramping",'3_Setup(1)'!$Y$30)</f>
        <v>1 / Ramping</v>
      </c>
      <c r="AG63" s="276" t="str">
        <f>IF('3_Setup(1)'!$Y$31="","0 / Ramping",'3_Setup(1)'!$Y$31)</f>
        <v>1 / Ramping</v>
      </c>
      <c r="AH63" s="276" t="str">
        <f>IF('3_Setup(1)'!$Y$32="","0 / Ramping",'3_Setup(1)'!$Y$32)</f>
        <v>1 / Ramping</v>
      </c>
      <c r="AI63" s="276" t="str">
        <f>IF('3_Setup(1)'!$Y$33="","0 / Ramping",'3_Setup(1)'!$Y$33)</f>
        <v>1 / Ramping</v>
      </c>
      <c r="AJ63" s="276" t="str">
        <f>IF('3_Setup(1)'!$Y$34="","0 / Ramping",'3_Setup(1)'!$Y$34)</f>
        <v>1 / Ramping</v>
      </c>
      <c r="AK63" s="276" t="str">
        <f>IF('3_Setup(1)'!$Y$35="","0 / Ramping",'3_Setup(1)'!$Y$35)</f>
        <v>1 / Ramping</v>
      </c>
      <c r="AL63" s="276" t="str">
        <f>IF('3_Setup(1)'!$Y$36="","0 / Ramping",'3_Setup(1)'!$Y$36)</f>
        <v>1 / Ramping</v>
      </c>
      <c r="AM63" s="276" t="str">
        <f>IF('3_Setup(1)'!$Y$37="","0 / Ramping",'3_Setup(1)'!$Y$37)</f>
        <v>1 / Ramping</v>
      </c>
      <c r="AN63" s="276" t="str">
        <f>IF('3_Setup(1)'!$Y$38="","0 / Ramping",'3_Setup(1)'!$Y$38)</f>
        <v>1 / Ramping</v>
      </c>
      <c r="AO63" s="276" t="str">
        <f>IF('3_Setup(1)'!$Y$39="","0 / Ramping",'3_Setup(1)'!$Y$39)</f>
        <v>1 / Ramping</v>
      </c>
      <c r="AP63" s="276" t="str">
        <f>IF('3_Setup(1)'!$Y$40="","0 / Ramping",'3_Setup(1)'!$Y$40)</f>
        <v>1 / Ramping</v>
      </c>
      <c r="AQ63" s="277" t="str">
        <f>IF('3_Setup(1)'!$Y$41="","0 / Ramping",'3_Setup(1)'!$Y$41)</f>
        <v>1 / Ramping</v>
      </c>
    </row>
    <row r="64" spans="2:43" ht="19.95" customHeight="1" x14ac:dyDescent="0.4">
      <c r="B64" s="269">
        <v>61</v>
      </c>
      <c r="C64" s="270" t="s">
        <v>1307</v>
      </c>
      <c r="D64" s="270" t="s">
        <v>4</v>
      </c>
      <c r="E64" s="271">
        <v>103</v>
      </c>
      <c r="F64" s="272" t="s">
        <v>5</v>
      </c>
      <c r="G64" s="278">
        <v>3</v>
      </c>
      <c r="H64" s="1305" t="s">
        <v>2363</v>
      </c>
      <c r="I64" s="280">
        <f>'3_Setup(1)'!$Z$7</f>
        <v>3</v>
      </c>
      <c r="J64" s="281">
        <f>'3_Setup(1)'!$Z$8</f>
        <v>3</v>
      </c>
      <c r="K64" s="281">
        <f>'3_Setup(1)'!$Z$9</f>
        <v>3</v>
      </c>
      <c r="L64" s="281">
        <f>'3_Setup(1)'!$Z$10</f>
        <v>3</v>
      </c>
      <c r="M64" s="281">
        <f>'3_Setup(1)'!$Z$11</f>
        <v>3</v>
      </c>
      <c r="N64" s="281">
        <f>'3_Setup(1)'!$Z$12</f>
        <v>3</v>
      </c>
      <c r="O64" s="281">
        <f>'3_Setup(1)'!$Z$13</f>
        <v>3</v>
      </c>
      <c r="P64" s="281">
        <f>'3_Setup(1)'!$Z$14</f>
        <v>3</v>
      </c>
      <c r="Q64" s="281">
        <f>'3_Setup(1)'!$Z$15</f>
        <v>3</v>
      </c>
      <c r="R64" s="281">
        <f>'3_Setup(1)'!$Z$16</f>
        <v>3</v>
      </c>
      <c r="S64" s="281">
        <f>'3_Setup(1)'!$Z$17</f>
        <v>3</v>
      </c>
      <c r="T64" s="281">
        <f>'3_Setup(1)'!$Z$18</f>
        <v>3</v>
      </c>
      <c r="U64" s="281">
        <f>'3_Setup(1)'!$Z$19</f>
        <v>3</v>
      </c>
      <c r="V64" s="281">
        <f>'3_Setup(1)'!$Z$20</f>
        <v>3</v>
      </c>
      <c r="W64" s="281">
        <f>'3_Setup(1)'!$Z$21</f>
        <v>3</v>
      </c>
      <c r="X64" s="281">
        <f>'3_Setup(1)'!$Z$22</f>
        <v>3</v>
      </c>
      <c r="Y64" s="281">
        <f>'3_Setup(1)'!$Z$23</f>
        <v>3</v>
      </c>
      <c r="Z64" s="281">
        <f>'3_Setup(1)'!$Z$24</f>
        <v>3</v>
      </c>
      <c r="AA64" s="281">
        <f>'3_Setup(1)'!$Z$25</f>
        <v>3</v>
      </c>
      <c r="AB64" s="281">
        <f>'3_Setup(1)'!$Z$26</f>
        <v>3</v>
      </c>
      <c r="AC64" s="281">
        <f>'3_Setup(1)'!$Z$27</f>
        <v>3</v>
      </c>
      <c r="AD64" s="281">
        <f>'3_Setup(1)'!$Z$28</f>
        <v>3</v>
      </c>
      <c r="AE64" s="281">
        <f>'3_Setup(1)'!$Z$29</f>
        <v>3</v>
      </c>
      <c r="AF64" s="281">
        <f>'3_Setup(1)'!$Z$30</f>
        <v>3</v>
      </c>
      <c r="AG64" s="281">
        <f>'3_Setup(1)'!$Z$31</f>
        <v>3</v>
      </c>
      <c r="AH64" s="281">
        <f>'3_Setup(1)'!$Z$32</f>
        <v>3</v>
      </c>
      <c r="AI64" s="281">
        <f>'3_Setup(1)'!$Z$33</f>
        <v>3</v>
      </c>
      <c r="AJ64" s="281">
        <f>'3_Setup(1)'!$Z$34</f>
        <v>3</v>
      </c>
      <c r="AK64" s="281">
        <f>'3_Setup(1)'!$Z$35</f>
        <v>3</v>
      </c>
      <c r="AL64" s="281">
        <f>'3_Setup(1)'!$Z$36</f>
        <v>3</v>
      </c>
      <c r="AM64" s="281">
        <f>'3_Setup(1)'!$Z$37</f>
        <v>3</v>
      </c>
      <c r="AN64" s="281">
        <f>'3_Setup(1)'!$Z$38</f>
        <v>3</v>
      </c>
      <c r="AO64" s="281">
        <f>'3_Setup(1)'!$Z$39</f>
        <v>3</v>
      </c>
      <c r="AP64" s="281">
        <f>'3_Setup(1)'!$Z$40</f>
        <v>3</v>
      </c>
      <c r="AQ64" s="282">
        <f>'3_Setup(1)'!$Z$41</f>
        <v>3</v>
      </c>
    </row>
    <row r="65" spans="2:43" ht="19.95" customHeight="1" x14ac:dyDescent="0.4">
      <c r="B65" s="269">
        <v>62</v>
      </c>
      <c r="C65" s="270" t="s">
        <v>1308</v>
      </c>
      <c r="D65" s="270" t="s">
        <v>7</v>
      </c>
      <c r="E65" s="271">
        <v>104</v>
      </c>
      <c r="F65" s="272" t="s">
        <v>5</v>
      </c>
      <c r="G65" s="278">
        <v>3</v>
      </c>
      <c r="H65" s="1305"/>
      <c r="I65" s="280">
        <f>'3_Setup(1)'!$AA$7</f>
        <v>3</v>
      </c>
      <c r="J65" s="281">
        <f>'3_Setup(1)'!$AA$8</f>
        <v>3</v>
      </c>
      <c r="K65" s="281">
        <f>'3_Setup(1)'!$AA$9</f>
        <v>3</v>
      </c>
      <c r="L65" s="281">
        <f>'3_Setup(1)'!$AA$10</f>
        <v>3</v>
      </c>
      <c r="M65" s="281">
        <f>'3_Setup(1)'!$AA$11</f>
        <v>3</v>
      </c>
      <c r="N65" s="281">
        <f>'3_Setup(1)'!$AA$12</f>
        <v>3</v>
      </c>
      <c r="O65" s="281">
        <f>'3_Setup(1)'!$AA$13</f>
        <v>3</v>
      </c>
      <c r="P65" s="281">
        <f>'3_Setup(1)'!$AA$14</f>
        <v>3</v>
      </c>
      <c r="Q65" s="281">
        <f>'3_Setup(1)'!$AA$15</f>
        <v>3</v>
      </c>
      <c r="R65" s="281">
        <f>'3_Setup(1)'!$AA$16</f>
        <v>3</v>
      </c>
      <c r="S65" s="281">
        <f>'3_Setup(1)'!$AA$17</f>
        <v>3</v>
      </c>
      <c r="T65" s="281">
        <f>'3_Setup(1)'!$AA$18</f>
        <v>3</v>
      </c>
      <c r="U65" s="281">
        <f>'3_Setup(1)'!$AA$19</f>
        <v>3</v>
      </c>
      <c r="V65" s="281">
        <f>'3_Setup(1)'!$AA$20</f>
        <v>3</v>
      </c>
      <c r="W65" s="281">
        <f>'3_Setup(1)'!$AA$21</f>
        <v>3</v>
      </c>
      <c r="X65" s="281">
        <f>'3_Setup(1)'!$AA$22</f>
        <v>3</v>
      </c>
      <c r="Y65" s="281">
        <f>'3_Setup(1)'!$AA$23</f>
        <v>3</v>
      </c>
      <c r="Z65" s="281">
        <f>'3_Setup(1)'!$AA$24</f>
        <v>3</v>
      </c>
      <c r="AA65" s="281">
        <f>'3_Setup(1)'!$AA$25</f>
        <v>3</v>
      </c>
      <c r="AB65" s="281">
        <f>'3_Setup(1)'!$AA$26</f>
        <v>3</v>
      </c>
      <c r="AC65" s="281">
        <f>'3_Setup(1)'!$AA$27</f>
        <v>3</v>
      </c>
      <c r="AD65" s="281">
        <f>'3_Setup(1)'!$AA$28</f>
        <v>3</v>
      </c>
      <c r="AE65" s="281">
        <f>'3_Setup(1)'!$AA$29</f>
        <v>3</v>
      </c>
      <c r="AF65" s="281">
        <f>'3_Setup(1)'!$AA$30</f>
        <v>3</v>
      </c>
      <c r="AG65" s="281">
        <f>'3_Setup(1)'!$AA$31</f>
        <v>3</v>
      </c>
      <c r="AH65" s="281">
        <f>'3_Setup(1)'!$AA$32</f>
        <v>3</v>
      </c>
      <c r="AI65" s="281">
        <f>'3_Setup(1)'!$AA$33</f>
        <v>3</v>
      </c>
      <c r="AJ65" s="281">
        <f>'3_Setup(1)'!$AA$34</f>
        <v>3</v>
      </c>
      <c r="AK65" s="281">
        <f>'3_Setup(1)'!$AA$35</f>
        <v>3</v>
      </c>
      <c r="AL65" s="281">
        <f>'3_Setup(1)'!$AA$36</f>
        <v>3</v>
      </c>
      <c r="AM65" s="281">
        <f>'3_Setup(1)'!$AA$37</f>
        <v>3</v>
      </c>
      <c r="AN65" s="281">
        <f>'3_Setup(1)'!$AA$38</f>
        <v>3</v>
      </c>
      <c r="AO65" s="281">
        <f>'3_Setup(1)'!$AA$39</f>
        <v>3</v>
      </c>
      <c r="AP65" s="281">
        <f>'3_Setup(1)'!$AA$40</f>
        <v>3</v>
      </c>
      <c r="AQ65" s="282">
        <f>'3_Setup(1)'!$AA$41</f>
        <v>3</v>
      </c>
    </row>
    <row r="66" spans="2:43" ht="34.799999999999997" x14ac:dyDescent="0.4">
      <c r="B66" s="269">
        <v>63</v>
      </c>
      <c r="C66" s="270" t="s">
        <v>1309</v>
      </c>
      <c r="D66" s="270" t="s">
        <v>161</v>
      </c>
      <c r="E66" s="271">
        <v>500</v>
      </c>
      <c r="F66" s="272" t="s">
        <v>39</v>
      </c>
      <c r="G66" s="433">
        <v>0</v>
      </c>
      <c r="H66" s="661" t="s">
        <v>2364</v>
      </c>
      <c r="I66" s="309">
        <f>'3_Setup(1)'!$AB$7</f>
        <v>2</v>
      </c>
      <c r="J66" s="310">
        <f>'3_Setup(1)'!$AB$8</f>
        <v>0</v>
      </c>
      <c r="K66" s="310">
        <f>'3_Setup(1)'!$AB$9</f>
        <v>0</v>
      </c>
      <c r="L66" s="310">
        <f>'3_Setup(1)'!$AB$10</f>
        <v>0</v>
      </c>
      <c r="M66" s="310">
        <f>'3_Setup(1)'!$AB$11</f>
        <v>0</v>
      </c>
      <c r="N66" s="310">
        <f>'3_Setup(1)'!$AB$12</f>
        <v>0</v>
      </c>
      <c r="O66" s="310">
        <f>'3_Setup(1)'!$AB$13</f>
        <v>0</v>
      </c>
      <c r="P66" s="310">
        <f>'3_Setup(1)'!$AB$14</f>
        <v>0</v>
      </c>
      <c r="Q66" s="310">
        <f>'3_Setup(1)'!$AB$15</f>
        <v>0</v>
      </c>
      <c r="R66" s="310">
        <f>'3_Setup(1)'!$AB$16</f>
        <v>0</v>
      </c>
      <c r="S66" s="310">
        <f>'3_Setup(1)'!$AB$17</f>
        <v>0</v>
      </c>
      <c r="T66" s="310">
        <f>'3_Setup(1)'!$AB$18</f>
        <v>0</v>
      </c>
      <c r="U66" s="310">
        <f>'3_Setup(1)'!$AB$19</f>
        <v>0</v>
      </c>
      <c r="V66" s="310">
        <f>'3_Setup(1)'!$AB$20</f>
        <v>0</v>
      </c>
      <c r="W66" s="310">
        <f>'3_Setup(1)'!$AB$21</f>
        <v>0</v>
      </c>
      <c r="X66" s="310">
        <f>'3_Setup(1)'!$AB$22</f>
        <v>0</v>
      </c>
      <c r="Y66" s="310">
        <f>'3_Setup(1)'!$AB$23</f>
        <v>0</v>
      </c>
      <c r="Z66" s="310">
        <f>'3_Setup(1)'!$AB$24</f>
        <v>0</v>
      </c>
      <c r="AA66" s="310">
        <f>'3_Setup(1)'!$AB$25</f>
        <v>0</v>
      </c>
      <c r="AB66" s="310">
        <f>'3_Setup(1)'!$AB$26</f>
        <v>0</v>
      </c>
      <c r="AC66" s="310">
        <f>'3_Setup(1)'!$AB$27</f>
        <v>0</v>
      </c>
      <c r="AD66" s="310">
        <f>'3_Setup(1)'!$AB$28</f>
        <v>0</v>
      </c>
      <c r="AE66" s="310">
        <f>'3_Setup(1)'!$AB$29</f>
        <v>0</v>
      </c>
      <c r="AF66" s="310">
        <f>'3_Setup(1)'!$AB$30</f>
        <v>0</v>
      </c>
      <c r="AG66" s="310">
        <f>'3_Setup(1)'!$AB$31</f>
        <v>0</v>
      </c>
      <c r="AH66" s="310">
        <f>'3_Setup(1)'!$AB$32</f>
        <v>0</v>
      </c>
      <c r="AI66" s="310">
        <f>'3_Setup(1)'!$AB$33</f>
        <v>0</v>
      </c>
      <c r="AJ66" s="310">
        <f>'3_Setup(1)'!$AB$34</f>
        <v>0</v>
      </c>
      <c r="AK66" s="310">
        <f>'3_Setup(1)'!$AB$35</f>
        <v>0</v>
      </c>
      <c r="AL66" s="310">
        <f>'3_Setup(1)'!$AB$36</f>
        <v>0</v>
      </c>
      <c r="AM66" s="310">
        <f>'3_Setup(1)'!$AB$37</f>
        <v>0</v>
      </c>
      <c r="AN66" s="310">
        <f>'3_Setup(1)'!$AB$38</f>
        <v>0</v>
      </c>
      <c r="AO66" s="310">
        <f>'3_Setup(1)'!$AB$39</f>
        <v>0</v>
      </c>
      <c r="AP66" s="310">
        <f>'3_Setup(1)'!$AB$40</f>
        <v>0</v>
      </c>
      <c r="AQ66" s="311">
        <f>'3_Setup(1)'!$AB$41</f>
        <v>0</v>
      </c>
    </row>
    <row r="67" spans="2:43" ht="19.95" customHeight="1" x14ac:dyDescent="0.4">
      <c r="B67" s="269">
        <v>64</v>
      </c>
      <c r="C67" s="270" t="s">
        <v>1310</v>
      </c>
      <c r="D67" s="270" t="s">
        <v>163</v>
      </c>
      <c r="E67" s="271">
        <v>502</v>
      </c>
      <c r="F67" s="272" t="s">
        <v>5</v>
      </c>
      <c r="G67" s="298">
        <v>10</v>
      </c>
      <c r="H67" s="1305" t="s">
        <v>2365</v>
      </c>
      <c r="I67" s="321">
        <v>10</v>
      </c>
      <c r="J67" s="322">
        <v>10</v>
      </c>
      <c r="K67" s="322">
        <v>10</v>
      </c>
      <c r="L67" s="322">
        <v>10</v>
      </c>
      <c r="M67" s="322">
        <v>10</v>
      </c>
      <c r="N67" s="322">
        <v>10</v>
      </c>
      <c r="O67" s="322">
        <v>10</v>
      </c>
      <c r="P67" s="322">
        <v>10</v>
      </c>
      <c r="Q67" s="322">
        <v>10</v>
      </c>
      <c r="R67" s="322">
        <v>10</v>
      </c>
      <c r="S67" s="322">
        <v>10</v>
      </c>
      <c r="T67" s="322">
        <v>10</v>
      </c>
      <c r="U67" s="322">
        <v>10</v>
      </c>
      <c r="V67" s="322">
        <v>10</v>
      </c>
      <c r="W67" s="322">
        <v>10</v>
      </c>
      <c r="X67" s="322">
        <v>10</v>
      </c>
      <c r="Y67" s="322">
        <v>10</v>
      </c>
      <c r="Z67" s="322">
        <v>10</v>
      </c>
      <c r="AA67" s="322">
        <v>10</v>
      </c>
      <c r="AB67" s="322">
        <v>10</v>
      </c>
      <c r="AC67" s="322">
        <v>10</v>
      </c>
      <c r="AD67" s="322">
        <v>10</v>
      </c>
      <c r="AE67" s="322">
        <v>10</v>
      </c>
      <c r="AF67" s="322">
        <v>10</v>
      </c>
      <c r="AG67" s="322">
        <v>10</v>
      </c>
      <c r="AH67" s="322">
        <v>10</v>
      </c>
      <c r="AI67" s="322">
        <v>10</v>
      </c>
      <c r="AJ67" s="322">
        <v>10</v>
      </c>
      <c r="AK67" s="322">
        <v>10</v>
      </c>
      <c r="AL67" s="322">
        <v>10</v>
      </c>
      <c r="AM67" s="322">
        <v>10</v>
      </c>
      <c r="AN67" s="322">
        <v>10</v>
      </c>
      <c r="AO67" s="322">
        <v>10</v>
      </c>
      <c r="AP67" s="322">
        <v>10</v>
      </c>
      <c r="AQ67" s="323">
        <v>10</v>
      </c>
    </row>
    <row r="68" spans="2:43" ht="19.95" customHeight="1" x14ac:dyDescent="0.4">
      <c r="B68" s="269">
        <v>65</v>
      </c>
      <c r="C68" s="270" t="s">
        <v>1311</v>
      </c>
      <c r="D68" s="270" t="s">
        <v>164</v>
      </c>
      <c r="E68" s="271">
        <v>503</v>
      </c>
      <c r="F68" s="272" t="s">
        <v>5</v>
      </c>
      <c r="G68" s="298">
        <v>10</v>
      </c>
      <c r="H68" s="1305"/>
      <c r="I68" s="321">
        <v>10</v>
      </c>
      <c r="J68" s="322">
        <v>10</v>
      </c>
      <c r="K68" s="322">
        <v>10</v>
      </c>
      <c r="L68" s="322">
        <v>10</v>
      </c>
      <c r="M68" s="322">
        <v>10</v>
      </c>
      <c r="N68" s="322">
        <v>10</v>
      </c>
      <c r="O68" s="322">
        <v>10</v>
      </c>
      <c r="P68" s="322">
        <v>10</v>
      </c>
      <c r="Q68" s="322">
        <v>10</v>
      </c>
      <c r="R68" s="322">
        <v>10</v>
      </c>
      <c r="S68" s="322">
        <v>10</v>
      </c>
      <c r="T68" s="322">
        <v>10</v>
      </c>
      <c r="U68" s="322">
        <v>10</v>
      </c>
      <c r="V68" s="322">
        <v>10</v>
      </c>
      <c r="W68" s="322">
        <v>10</v>
      </c>
      <c r="X68" s="322">
        <v>10</v>
      </c>
      <c r="Y68" s="322">
        <v>10</v>
      </c>
      <c r="Z68" s="322">
        <v>10</v>
      </c>
      <c r="AA68" s="322">
        <v>10</v>
      </c>
      <c r="AB68" s="322">
        <v>10</v>
      </c>
      <c r="AC68" s="322">
        <v>10</v>
      </c>
      <c r="AD68" s="322">
        <v>10</v>
      </c>
      <c r="AE68" s="322">
        <v>10</v>
      </c>
      <c r="AF68" s="322">
        <v>10</v>
      </c>
      <c r="AG68" s="322">
        <v>10</v>
      </c>
      <c r="AH68" s="322">
        <v>10</v>
      </c>
      <c r="AI68" s="322">
        <v>10</v>
      </c>
      <c r="AJ68" s="322">
        <v>10</v>
      </c>
      <c r="AK68" s="322">
        <v>10</v>
      </c>
      <c r="AL68" s="322">
        <v>10</v>
      </c>
      <c r="AM68" s="322">
        <v>10</v>
      </c>
      <c r="AN68" s="322">
        <v>10</v>
      </c>
      <c r="AO68" s="322">
        <v>10</v>
      </c>
      <c r="AP68" s="322">
        <v>10</v>
      </c>
      <c r="AQ68" s="323">
        <v>10</v>
      </c>
    </row>
    <row r="69" spans="2:43" ht="34.799999999999997" x14ac:dyDescent="0.4">
      <c r="B69" s="269">
        <v>66</v>
      </c>
      <c r="C69" s="270" t="s">
        <v>1312</v>
      </c>
      <c r="D69" s="270" t="s">
        <v>162</v>
      </c>
      <c r="E69" s="271">
        <v>501</v>
      </c>
      <c r="F69" s="272" t="s">
        <v>39</v>
      </c>
      <c r="G69" s="422">
        <v>0</v>
      </c>
      <c r="H69" s="661" t="s">
        <v>2366</v>
      </c>
      <c r="I69" s="624">
        <v>0</v>
      </c>
      <c r="J69" s="621">
        <v>0</v>
      </c>
      <c r="K69" s="621">
        <v>0</v>
      </c>
      <c r="L69" s="621">
        <v>0</v>
      </c>
      <c r="M69" s="621">
        <v>0</v>
      </c>
      <c r="N69" s="621">
        <v>0</v>
      </c>
      <c r="O69" s="621">
        <v>0</v>
      </c>
      <c r="P69" s="621">
        <v>0</v>
      </c>
      <c r="Q69" s="621">
        <v>0</v>
      </c>
      <c r="R69" s="621">
        <v>0</v>
      </c>
      <c r="S69" s="621">
        <v>0</v>
      </c>
      <c r="T69" s="621">
        <v>0</v>
      </c>
      <c r="U69" s="621">
        <v>0</v>
      </c>
      <c r="V69" s="621">
        <v>0</v>
      </c>
      <c r="W69" s="621">
        <v>0</v>
      </c>
      <c r="X69" s="621">
        <v>0</v>
      </c>
      <c r="Y69" s="621">
        <v>0</v>
      </c>
      <c r="Z69" s="621">
        <v>0</v>
      </c>
      <c r="AA69" s="621">
        <v>0</v>
      </c>
      <c r="AB69" s="621">
        <v>0</v>
      </c>
      <c r="AC69" s="621">
        <v>0</v>
      </c>
      <c r="AD69" s="621">
        <v>0</v>
      </c>
      <c r="AE69" s="621">
        <v>0</v>
      </c>
      <c r="AF69" s="621">
        <v>0</v>
      </c>
      <c r="AG69" s="621">
        <v>0</v>
      </c>
      <c r="AH69" s="621">
        <v>0</v>
      </c>
      <c r="AI69" s="621">
        <v>0</v>
      </c>
      <c r="AJ69" s="621">
        <v>0</v>
      </c>
      <c r="AK69" s="621">
        <v>0</v>
      </c>
      <c r="AL69" s="621">
        <v>0</v>
      </c>
      <c r="AM69" s="621">
        <v>0</v>
      </c>
      <c r="AN69" s="621">
        <v>0</v>
      </c>
      <c r="AO69" s="621">
        <v>0</v>
      </c>
      <c r="AP69" s="621">
        <v>0</v>
      </c>
      <c r="AQ69" s="622">
        <v>0</v>
      </c>
    </row>
    <row r="70" spans="2:43" ht="19.95" customHeight="1" x14ac:dyDescent="0.4">
      <c r="B70" s="269">
        <v>67</v>
      </c>
      <c r="C70" s="270" t="s">
        <v>1313</v>
      </c>
      <c r="D70" s="270" t="s">
        <v>1314</v>
      </c>
      <c r="E70" s="271">
        <v>1257</v>
      </c>
      <c r="F70" s="272" t="s">
        <v>5</v>
      </c>
      <c r="G70" s="298">
        <v>1</v>
      </c>
      <c r="H70" s="1306" t="s">
        <v>2370</v>
      </c>
      <c r="I70" s="321">
        <v>1</v>
      </c>
      <c r="J70" s="322">
        <v>1</v>
      </c>
      <c r="K70" s="322">
        <v>1</v>
      </c>
      <c r="L70" s="322">
        <v>1</v>
      </c>
      <c r="M70" s="322">
        <v>1</v>
      </c>
      <c r="N70" s="322">
        <v>1</v>
      </c>
      <c r="O70" s="322">
        <v>1</v>
      </c>
      <c r="P70" s="322">
        <v>1</v>
      </c>
      <c r="Q70" s="322">
        <v>1</v>
      </c>
      <c r="R70" s="322">
        <v>1</v>
      </c>
      <c r="S70" s="322">
        <v>1</v>
      </c>
      <c r="T70" s="322">
        <v>1</v>
      </c>
      <c r="U70" s="322">
        <v>1</v>
      </c>
      <c r="V70" s="322">
        <v>1</v>
      </c>
      <c r="W70" s="322">
        <v>1</v>
      </c>
      <c r="X70" s="322">
        <v>1</v>
      </c>
      <c r="Y70" s="322">
        <v>1</v>
      </c>
      <c r="Z70" s="322">
        <v>1</v>
      </c>
      <c r="AA70" s="322">
        <v>1</v>
      </c>
      <c r="AB70" s="322">
        <v>1</v>
      </c>
      <c r="AC70" s="322">
        <v>1</v>
      </c>
      <c r="AD70" s="322">
        <v>1</v>
      </c>
      <c r="AE70" s="322">
        <v>1</v>
      </c>
      <c r="AF70" s="322">
        <v>1</v>
      </c>
      <c r="AG70" s="322">
        <v>1</v>
      </c>
      <c r="AH70" s="322">
        <v>1</v>
      </c>
      <c r="AI70" s="322">
        <v>1</v>
      </c>
      <c r="AJ70" s="322">
        <v>1</v>
      </c>
      <c r="AK70" s="322">
        <v>1</v>
      </c>
      <c r="AL70" s="322">
        <v>1</v>
      </c>
      <c r="AM70" s="322">
        <v>1</v>
      </c>
      <c r="AN70" s="322">
        <v>1</v>
      </c>
      <c r="AO70" s="322">
        <v>1</v>
      </c>
      <c r="AP70" s="322">
        <v>1</v>
      </c>
      <c r="AQ70" s="323">
        <v>1</v>
      </c>
    </row>
    <row r="71" spans="2:43" ht="19.95" customHeight="1" x14ac:dyDescent="0.4">
      <c r="B71" s="269">
        <v>68</v>
      </c>
      <c r="C71" s="270" t="s">
        <v>1315</v>
      </c>
      <c r="D71" s="270" t="s">
        <v>1316</v>
      </c>
      <c r="E71" s="271">
        <v>1258</v>
      </c>
      <c r="F71" s="272" t="s">
        <v>5</v>
      </c>
      <c r="G71" s="298">
        <v>1</v>
      </c>
      <c r="H71" s="1307"/>
      <c r="I71" s="321">
        <v>1</v>
      </c>
      <c r="J71" s="322">
        <v>1</v>
      </c>
      <c r="K71" s="322">
        <v>1</v>
      </c>
      <c r="L71" s="322">
        <v>1</v>
      </c>
      <c r="M71" s="322">
        <v>1</v>
      </c>
      <c r="N71" s="322">
        <v>1</v>
      </c>
      <c r="O71" s="322">
        <v>1</v>
      </c>
      <c r="P71" s="322">
        <v>1</v>
      </c>
      <c r="Q71" s="322">
        <v>1</v>
      </c>
      <c r="R71" s="322">
        <v>1</v>
      </c>
      <c r="S71" s="322">
        <v>1</v>
      </c>
      <c r="T71" s="322">
        <v>1</v>
      </c>
      <c r="U71" s="322">
        <v>1</v>
      </c>
      <c r="V71" s="322">
        <v>1</v>
      </c>
      <c r="W71" s="322">
        <v>1</v>
      </c>
      <c r="X71" s="322">
        <v>1</v>
      </c>
      <c r="Y71" s="322">
        <v>1</v>
      </c>
      <c r="Z71" s="322">
        <v>1</v>
      </c>
      <c r="AA71" s="322">
        <v>1</v>
      </c>
      <c r="AB71" s="322">
        <v>1</v>
      </c>
      <c r="AC71" s="322">
        <v>1</v>
      </c>
      <c r="AD71" s="322">
        <v>1</v>
      </c>
      <c r="AE71" s="322">
        <v>1</v>
      </c>
      <c r="AF71" s="322">
        <v>1</v>
      </c>
      <c r="AG71" s="322">
        <v>1</v>
      </c>
      <c r="AH71" s="322">
        <v>1</v>
      </c>
      <c r="AI71" s="322">
        <v>1</v>
      </c>
      <c r="AJ71" s="322">
        <v>1</v>
      </c>
      <c r="AK71" s="322">
        <v>1</v>
      </c>
      <c r="AL71" s="322">
        <v>1</v>
      </c>
      <c r="AM71" s="322">
        <v>1</v>
      </c>
      <c r="AN71" s="322">
        <v>1</v>
      </c>
      <c r="AO71" s="322">
        <v>1</v>
      </c>
      <c r="AP71" s="322">
        <v>1</v>
      </c>
      <c r="AQ71" s="323">
        <v>1</v>
      </c>
    </row>
    <row r="72" spans="2:43" ht="19.95" customHeight="1" x14ac:dyDescent="0.4">
      <c r="B72" s="269">
        <v>69</v>
      </c>
      <c r="C72" s="270" t="s">
        <v>1317</v>
      </c>
      <c r="D72" s="270" t="s">
        <v>1318</v>
      </c>
      <c r="E72" s="271">
        <v>1259</v>
      </c>
      <c r="F72" s="272" t="s">
        <v>39</v>
      </c>
      <c r="G72" s="422">
        <v>0</v>
      </c>
      <c r="H72" s="1308"/>
      <c r="I72" s="624">
        <v>0</v>
      </c>
      <c r="J72" s="621">
        <v>0</v>
      </c>
      <c r="K72" s="621">
        <v>0</v>
      </c>
      <c r="L72" s="621">
        <v>0</v>
      </c>
      <c r="M72" s="621">
        <v>0</v>
      </c>
      <c r="N72" s="621">
        <v>0</v>
      </c>
      <c r="O72" s="621">
        <v>0</v>
      </c>
      <c r="P72" s="621">
        <v>0</v>
      </c>
      <c r="Q72" s="621">
        <v>0</v>
      </c>
      <c r="R72" s="621">
        <v>0</v>
      </c>
      <c r="S72" s="621">
        <v>0</v>
      </c>
      <c r="T72" s="621">
        <v>0</v>
      </c>
      <c r="U72" s="621">
        <v>0</v>
      </c>
      <c r="V72" s="621">
        <v>0</v>
      </c>
      <c r="W72" s="621">
        <v>0</v>
      </c>
      <c r="X72" s="621">
        <v>0</v>
      </c>
      <c r="Y72" s="621">
        <v>0</v>
      </c>
      <c r="Z72" s="621">
        <v>0</v>
      </c>
      <c r="AA72" s="621">
        <v>0</v>
      </c>
      <c r="AB72" s="621">
        <v>0</v>
      </c>
      <c r="AC72" s="621">
        <v>0</v>
      </c>
      <c r="AD72" s="621">
        <v>0</v>
      </c>
      <c r="AE72" s="621">
        <v>0</v>
      </c>
      <c r="AF72" s="621">
        <v>0</v>
      </c>
      <c r="AG72" s="621">
        <v>0</v>
      </c>
      <c r="AH72" s="621">
        <v>0</v>
      </c>
      <c r="AI72" s="621">
        <v>0</v>
      </c>
      <c r="AJ72" s="621">
        <v>0</v>
      </c>
      <c r="AK72" s="621">
        <v>0</v>
      </c>
      <c r="AL72" s="621">
        <v>0</v>
      </c>
      <c r="AM72" s="621">
        <v>0</v>
      </c>
      <c r="AN72" s="621">
        <v>0</v>
      </c>
      <c r="AO72" s="621">
        <v>0</v>
      </c>
      <c r="AP72" s="621">
        <v>0</v>
      </c>
      <c r="AQ72" s="622">
        <v>0</v>
      </c>
    </row>
    <row r="73" spans="2:43" ht="19.95" customHeight="1" x14ac:dyDescent="0.4">
      <c r="B73" s="269">
        <v>70</v>
      </c>
      <c r="C73" s="270" t="s">
        <v>1319</v>
      </c>
      <c r="D73" s="270" t="s">
        <v>1320</v>
      </c>
      <c r="E73" s="271">
        <v>1810</v>
      </c>
      <c r="F73" s="272"/>
      <c r="G73" s="287" t="s">
        <v>169</v>
      </c>
      <c r="H73" s="679" t="s">
        <v>2371</v>
      </c>
      <c r="I73" s="324" t="s">
        <v>169</v>
      </c>
      <c r="J73" s="325" t="s">
        <v>169</v>
      </c>
      <c r="K73" s="325" t="s">
        <v>169</v>
      </c>
      <c r="L73" s="325" t="s">
        <v>169</v>
      </c>
      <c r="M73" s="325" t="s">
        <v>169</v>
      </c>
      <c r="N73" s="325" t="s">
        <v>169</v>
      </c>
      <c r="O73" s="325" t="s">
        <v>169</v>
      </c>
      <c r="P73" s="325" t="s">
        <v>169</v>
      </c>
      <c r="Q73" s="325" t="s">
        <v>169</v>
      </c>
      <c r="R73" s="325" t="s">
        <v>169</v>
      </c>
      <c r="S73" s="325" t="s">
        <v>169</v>
      </c>
      <c r="T73" s="325" t="s">
        <v>169</v>
      </c>
      <c r="U73" s="325" t="s">
        <v>169</v>
      </c>
      <c r="V73" s="325" t="s">
        <v>169</v>
      </c>
      <c r="W73" s="325" t="s">
        <v>169</v>
      </c>
      <c r="X73" s="325" t="s">
        <v>169</v>
      </c>
      <c r="Y73" s="325" t="s">
        <v>169</v>
      </c>
      <c r="Z73" s="325" t="s">
        <v>169</v>
      </c>
      <c r="AA73" s="325" t="s">
        <v>169</v>
      </c>
      <c r="AB73" s="325" t="s">
        <v>169</v>
      </c>
      <c r="AC73" s="325" t="s">
        <v>169</v>
      </c>
      <c r="AD73" s="325" t="s">
        <v>169</v>
      </c>
      <c r="AE73" s="325" t="s">
        <v>169</v>
      </c>
      <c r="AF73" s="325" t="s">
        <v>169</v>
      </c>
      <c r="AG73" s="325" t="s">
        <v>169</v>
      </c>
      <c r="AH73" s="325" t="s">
        <v>169</v>
      </c>
      <c r="AI73" s="325" t="s">
        <v>169</v>
      </c>
      <c r="AJ73" s="325" t="s">
        <v>169</v>
      </c>
      <c r="AK73" s="325" t="s">
        <v>169</v>
      </c>
      <c r="AL73" s="325" t="s">
        <v>169</v>
      </c>
      <c r="AM73" s="325" t="s">
        <v>169</v>
      </c>
      <c r="AN73" s="325" t="s">
        <v>169</v>
      </c>
      <c r="AO73" s="325" t="s">
        <v>169</v>
      </c>
      <c r="AP73" s="325" t="s">
        <v>169</v>
      </c>
      <c r="AQ73" s="326" t="s">
        <v>169</v>
      </c>
    </row>
    <row r="74" spans="2:43" ht="35.4" thickBot="1" x14ac:dyDescent="0.45">
      <c r="B74" s="291">
        <v>71</v>
      </c>
      <c r="C74" s="292" t="s">
        <v>1321</v>
      </c>
      <c r="D74" s="292" t="s">
        <v>1322</v>
      </c>
      <c r="E74" s="293">
        <v>1815</v>
      </c>
      <c r="F74" s="294"/>
      <c r="G74" s="381">
        <v>1</v>
      </c>
      <c r="H74" s="687" t="s">
        <v>2372</v>
      </c>
      <c r="I74" s="331">
        <v>1</v>
      </c>
      <c r="J74" s="332">
        <v>1</v>
      </c>
      <c r="K74" s="332">
        <v>1</v>
      </c>
      <c r="L74" s="332">
        <v>1</v>
      </c>
      <c r="M74" s="332">
        <v>1</v>
      </c>
      <c r="N74" s="332">
        <v>1</v>
      </c>
      <c r="O74" s="332">
        <v>1</v>
      </c>
      <c r="P74" s="332">
        <v>1</v>
      </c>
      <c r="Q74" s="332">
        <v>1</v>
      </c>
      <c r="R74" s="332">
        <v>1</v>
      </c>
      <c r="S74" s="332">
        <v>1</v>
      </c>
      <c r="T74" s="332">
        <v>1</v>
      </c>
      <c r="U74" s="332">
        <v>1</v>
      </c>
      <c r="V74" s="332">
        <v>1</v>
      </c>
      <c r="W74" s="332">
        <v>1</v>
      </c>
      <c r="X74" s="332">
        <v>1</v>
      </c>
      <c r="Y74" s="332">
        <v>1</v>
      </c>
      <c r="Z74" s="332">
        <v>1</v>
      </c>
      <c r="AA74" s="332">
        <v>1</v>
      </c>
      <c r="AB74" s="332">
        <v>1</v>
      </c>
      <c r="AC74" s="332">
        <v>1</v>
      </c>
      <c r="AD74" s="332">
        <v>1</v>
      </c>
      <c r="AE74" s="332">
        <v>1</v>
      </c>
      <c r="AF74" s="332">
        <v>1</v>
      </c>
      <c r="AG74" s="332">
        <v>1</v>
      </c>
      <c r="AH74" s="332">
        <v>1</v>
      </c>
      <c r="AI74" s="332">
        <v>1</v>
      </c>
      <c r="AJ74" s="332">
        <v>1</v>
      </c>
      <c r="AK74" s="332">
        <v>1</v>
      </c>
      <c r="AL74" s="332">
        <v>1</v>
      </c>
      <c r="AM74" s="332">
        <v>1</v>
      </c>
      <c r="AN74" s="332">
        <v>1</v>
      </c>
      <c r="AO74" s="332">
        <v>1</v>
      </c>
      <c r="AP74" s="332">
        <v>1</v>
      </c>
      <c r="AQ74" s="333">
        <v>1</v>
      </c>
    </row>
    <row r="75" spans="2:43" ht="19.95" customHeight="1" x14ac:dyDescent="0.4">
      <c r="B75" s="264">
        <v>72</v>
      </c>
      <c r="C75" s="265" t="s">
        <v>1323</v>
      </c>
      <c r="D75" s="265" t="s">
        <v>1324</v>
      </c>
      <c r="E75" s="266">
        <v>1276</v>
      </c>
      <c r="F75" s="267"/>
      <c r="G75" s="345" t="s">
        <v>177</v>
      </c>
      <c r="H75" s="1309" t="s">
        <v>2387</v>
      </c>
      <c r="I75" s="558" t="str">
        <f>'3_Setup(1)'!$AD$7</f>
        <v>0 / Coasting</v>
      </c>
      <c r="J75" s="559" t="str">
        <f>'3_Setup(1)'!$AD$8</f>
        <v>0 / Coasting</v>
      </c>
      <c r="K75" s="559" t="str">
        <f>'3_Setup(1)'!$AD$9</f>
        <v>0 / Coasting</v>
      </c>
      <c r="L75" s="559" t="str">
        <f>'3_Setup(1)'!$AD$10</f>
        <v>0 / Coasting</v>
      </c>
      <c r="M75" s="559" t="str">
        <f>'3_Setup(1)'!$AD$11</f>
        <v>0 / Coasting</v>
      </c>
      <c r="N75" s="559" t="str">
        <f>'3_Setup(1)'!$AD$12</f>
        <v>0 / Coasting</v>
      </c>
      <c r="O75" s="559" t="str">
        <f>'3_Setup(1)'!$AD$13</f>
        <v>0 / Coasting</v>
      </c>
      <c r="P75" s="559" t="str">
        <f>'3_Setup(1)'!$AD$14</f>
        <v>0 / Coasting</v>
      </c>
      <c r="Q75" s="559" t="str">
        <f>'3_Setup(1)'!$AD$15</f>
        <v>0 / Coasting</v>
      </c>
      <c r="R75" s="559" t="str">
        <f>'3_Setup(1)'!$AD$16</f>
        <v>0 / Coasting</v>
      </c>
      <c r="S75" s="559" t="str">
        <f>'3_Setup(1)'!$AD$17</f>
        <v>0 / Coasting</v>
      </c>
      <c r="T75" s="559" t="str">
        <f>'3_Setup(1)'!$AD$18</f>
        <v>0 / Coasting</v>
      </c>
      <c r="U75" s="559" t="str">
        <f>'3_Setup(1)'!$AD$19</f>
        <v>0 / Coasting</v>
      </c>
      <c r="V75" s="559" t="str">
        <f>'3_Setup(1)'!$AD$20</f>
        <v>0 / Coasting</v>
      </c>
      <c r="W75" s="559" t="str">
        <f>'3_Setup(1)'!$AD$21</f>
        <v>0 / Coasting</v>
      </c>
      <c r="X75" s="559" t="str">
        <f>'3_Setup(1)'!$AD$22</f>
        <v>0 / Coasting</v>
      </c>
      <c r="Y75" s="559" t="str">
        <f>'3_Setup(1)'!$AD$23</f>
        <v>0 / Coasting</v>
      </c>
      <c r="Z75" s="559" t="str">
        <f>'3_Setup(1)'!$AD$24</f>
        <v>0 / Coasting</v>
      </c>
      <c r="AA75" s="559" t="str">
        <f>'3_Setup(1)'!$AD$25</f>
        <v>0 / Coasting</v>
      </c>
      <c r="AB75" s="559" t="str">
        <f>'3_Setup(1)'!$AD$26</f>
        <v>0 / Coasting</v>
      </c>
      <c r="AC75" s="559" t="str">
        <f>'3_Setup(1)'!$AD$27</f>
        <v>0 / Coasting</v>
      </c>
      <c r="AD75" s="559" t="str">
        <f>'3_Setup(1)'!$AD$28</f>
        <v>0 / Coasting</v>
      </c>
      <c r="AE75" s="559" t="str">
        <f>'3_Setup(1)'!$AD$29</f>
        <v>0 / Coasting</v>
      </c>
      <c r="AF75" s="559" t="str">
        <f>'3_Setup(1)'!$AD$30</f>
        <v>0 / Coasting</v>
      </c>
      <c r="AG75" s="559" t="str">
        <f>'3_Setup(1)'!$AD$31</f>
        <v>0 / Coasting</v>
      </c>
      <c r="AH75" s="559" t="str">
        <f>'3_Setup(1)'!$AD$32</f>
        <v>0 / Coasting</v>
      </c>
      <c r="AI75" s="559" t="str">
        <f>'3_Setup(1)'!$AD$33</f>
        <v>0 / Coasting</v>
      </c>
      <c r="AJ75" s="559" t="str">
        <f>'3_Setup(1)'!$AD$34</f>
        <v>0 / Coasting</v>
      </c>
      <c r="AK75" s="559" t="str">
        <f>'3_Setup(1)'!$AD$35</f>
        <v>0 / Coasting</v>
      </c>
      <c r="AL75" s="559" t="str">
        <f>'3_Setup(1)'!$AD$36</f>
        <v>0 / Coasting</v>
      </c>
      <c r="AM75" s="559" t="str">
        <f>'3_Setup(1)'!$AD$37</f>
        <v>0 / Coasting</v>
      </c>
      <c r="AN75" s="559" t="str">
        <f>'3_Setup(1)'!$AD$38</f>
        <v>0 / Coasting</v>
      </c>
      <c r="AO75" s="559" t="str">
        <f>'3_Setup(1)'!$AD$39</f>
        <v>0 / Coasting</v>
      </c>
      <c r="AP75" s="559" t="str">
        <f>'3_Setup(1)'!$AD$40</f>
        <v>0 / Coasting</v>
      </c>
      <c r="AQ75" s="560" t="str">
        <f>'3_Setup(1)'!$AD$41</f>
        <v>0 / Coasting</v>
      </c>
    </row>
    <row r="76" spans="2:43" ht="19.95" customHeight="1" x14ac:dyDescent="0.4">
      <c r="B76" s="269">
        <v>73</v>
      </c>
      <c r="C76" s="270" t="s">
        <v>1325</v>
      </c>
      <c r="D76" s="270" t="s">
        <v>1326</v>
      </c>
      <c r="E76" s="271">
        <v>1256</v>
      </c>
      <c r="F76" s="272" t="s">
        <v>5</v>
      </c>
      <c r="G76" s="278">
        <v>5</v>
      </c>
      <c r="H76" s="1299"/>
      <c r="I76" s="280">
        <f>'3_Setup(1)'!$AE$7</f>
        <v>3</v>
      </c>
      <c r="J76" s="281">
        <f>'3_Setup(1)'!$AE$8</f>
        <v>3</v>
      </c>
      <c r="K76" s="281">
        <f>'3_Setup(1)'!$AE$9</f>
        <v>3</v>
      </c>
      <c r="L76" s="281">
        <f>'3_Setup(1)'!$AE$10</f>
        <v>3</v>
      </c>
      <c r="M76" s="281">
        <f>'3_Setup(1)'!$AE$11</f>
        <v>3</v>
      </c>
      <c r="N76" s="281">
        <f>'3_Setup(1)'!$AE$12</f>
        <v>3</v>
      </c>
      <c r="O76" s="281">
        <f>'3_Setup(1)'!$AE$13</f>
        <v>3</v>
      </c>
      <c r="P76" s="281">
        <f>'3_Setup(1)'!$AE$14</f>
        <v>3</v>
      </c>
      <c r="Q76" s="281">
        <f>'3_Setup(1)'!$AE$15</f>
        <v>3</v>
      </c>
      <c r="R76" s="281">
        <f>'3_Setup(1)'!$AE$16</f>
        <v>3</v>
      </c>
      <c r="S76" s="281">
        <f>'3_Setup(1)'!$AE$17</f>
        <v>3</v>
      </c>
      <c r="T76" s="281">
        <f>'3_Setup(1)'!$AE$18</f>
        <v>3</v>
      </c>
      <c r="U76" s="281">
        <f>'3_Setup(1)'!$AE$19</f>
        <v>3</v>
      </c>
      <c r="V76" s="281">
        <f>'3_Setup(1)'!$AE$20</f>
        <v>3</v>
      </c>
      <c r="W76" s="281">
        <f>'3_Setup(1)'!$AE$21</f>
        <v>3</v>
      </c>
      <c r="X76" s="281">
        <f>'3_Setup(1)'!$AE$22</f>
        <v>3</v>
      </c>
      <c r="Y76" s="281">
        <f>'3_Setup(1)'!$AE$23</f>
        <v>3</v>
      </c>
      <c r="Z76" s="281">
        <f>'3_Setup(1)'!$AE$24</f>
        <v>3</v>
      </c>
      <c r="AA76" s="281">
        <f>'3_Setup(1)'!$AE$25</f>
        <v>3</v>
      </c>
      <c r="AB76" s="281">
        <f>'3_Setup(1)'!$AE$26</f>
        <v>3</v>
      </c>
      <c r="AC76" s="281">
        <f>'3_Setup(1)'!$AE$27</f>
        <v>3</v>
      </c>
      <c r="AD76" s="281">
        <f>'3_Setup(1)'!$AE$28</f>
        <v>3</v>
      </c>
      <c r="AE76" s="281">
        <f>'3_Setup(1)'!$AE$29</f>
        <v>3</v>
      </c>
      <c r="AF76" s="281">
        <f>'3_Setup(1)'!$AE$30</f>
        <v>3</v>
      </c>
      <c r="AG76" s="281">
        <f>'3_Setup(1)'!$AE$31</f>
        <v>3</v>
      </c>
      <c r="AH76" s="281">
        <f>'3_Setup(1)'!$AE$32</f>
        <v>3</v>
      </c>
      <c r="AI76" s="281">
        <f>'3_Setup(1)'!$AE$33</f>
        <v>3</v>
      </c>
      <c r="AJ76" s="281">
        <f>'3_Setup(1)'!$AE$34</f>
        <v>3</v>
      </c>
      <c r="AK76" s="281">
        <f>'3_Setup(1)'!$AE$35</f>
        <v>3</v>
      </c>
      <c r="AL76" s="281">
        <f>'3_Setup(1)'!$AE$36</f>
        <v>3</v>
      </c>
      <c r="AM76" s="281">
        <f>'3_Setup(1)'!$AE$37</f>
        <v>3</v>
      </c>
      <c r="AN76" s="281">
        <f>'3_Setup(1)'!$AE$38</f>
        <v>3</v>
      </c>
      <c r="AO76" s="281">
        <f>'3_Setup(1)'!$AE$39</f>
        <v>3</v>
      </c>
      <c r="AP76" s="281">
        <f>'3_Setup(1)'!$AE$40</f>
        <v>3</v>
      </c>
      <c r="AQ76" s="282">
        <f>'3_Setup(1)'!$AE$41</f>
        <v>3</v>
      </c>
    </row>
    <row r="77" spans="2:43" ht="19.95" customHeight="1" x14ac:dyDescent="0.4">
      <c r="B77" s="269">
        <v>74</v>
      </c>
      <c r="C77" s="270" t="s">
        <v>1327</v>
      </c>
      <c r="D77" s="270" t="s">
        <v>1328</v>
      </c>
      <c r="E77" s="271">
        <v>1293</v>
      </c>
      <c r="F77" s="272" t="s">
        <v>39</v>
      </c>
      <c r="G77" s="298">
        <v>300</v>
      </c>
      <c r="H77" s="1299"/>
      <c r="I77" s="321">
        <v>300</v>
      </c>
      <c r="J77" s="322">
        <v>300</v>
      </c>
      <c r="K77" s="322">
        <v>300</v>
      </c>
      <c r="L77" s="322">
        <v>300</v>
      </c>
      <c r="M77" s="322">
        <v>300</v>
      </c>
      <c r="N77" s="322">
        <v>300</v>
      </c>
      <c r="O77" s="322">
        <v>300</v>
      </c>
      <c r="P77" s="322">
        <v>300</v>
      </c>
      <c r="Q77" s="322">
        <v>300</v>
      </c>
      <c r="R77" s="322">
        <v>300</v>
      </c>
      <c r="S77" s="322">
        <v>300</v>
      </c>
      <c r="T77" s="322">
        <v>300</v>
      </c>
      <c r="U77" s="322">
        <v>300</v>
      </c>
      <c r="V77" s="322">
        <v>300</v>
      </c>
      <c r="W77" s="322">
        <v>300</v>
      </c>
      <c r="X77" s="322">
        <v>300</v>
      </c>
      <c r="Y77" s="322">
        <v>300</v>
      </c>
      <c r="Z77" s="322">
        <v>300</v>
      </c>
      <c r="AA77" s="322">
        <v>300</v>
      </c>
      <c r="AB77" s="322">
        <v>300</v>
      </c>
      <c r="AC77" s="322">
        <v>300</v>
      </c>
      <c r="AD77" s="322">
        <v>300</v>
      </c>
      <c r="AE77" s="322">
        <v>300</v>
      </c>
      <c r="AF77" s="322">
        <v>300</v>
      </c>
      <c r="AG77" s="322">
        <v>300</v>
      </c>
      <c r="AH77" s="322">
        <v>300</v>
      </c>
      <c r="AI77" s="322">
        <v>300</v>
      </c>
      <c r="AJ77" s="322">
        <v>300</v>
      </c>
      <c r="AK77" s="322">
        <v>300</v>
      </c>
      <c r="AL77" s="322">
        <v>300</v>
      </c>
      <c r="AM77" s="322">
        <v>300</v>
      </c>
      <c r="AN77" s="322">
        <v>300</v>
      </c>
      <c r="AO77" s="322">
        <v>300</v>
      </c>
      <c r="AP77" s="322">
        <v>300</v>
      </c>
      <c r="AQ77" s="323">
        <v>300</v>
      </c>
    </row>
    <row r="78" spans="2:43" ht="19.95" customHeight="1" x14ac:dyDescent="0.4">
      <c r="B78" s="269">
        <v>75</v>
      </c>
      <c r="C78" s="270" t="s">
        <v>1329</v>
      </c>
      <c r="D78" s="270" t="s">
        <v>1330</v>
      </c>
      <c r="E78" s="271">
        <v>1294</v>
      </c>
      <c r="F78" s="272" t="s">
        <v>39</v>
      </c>
      <c r="G78" s="422">
        <v>3000</v>
      </c>
      <c r="H78" s="1299"/>
      <c r="I78" s="624">
        <v>3000</v>
      </c>
      <c r="J78" s="621">
        <v>3000</v>
      </c>
      <c r="K78" s="621">
        <v>3000</v>
      </c>
      <c r="L78" s="621">
        <v>3000</v>
      </c>
      <c r="M78" s="621">
        <v>3000</v>
      </c>
      <c r="N78" s="621">
        <v>3000</v>
      </c>
      <c r="O78" s="621">
        <v>3000</v>
      </c>
      <c r="P78" s="621">
        <v>3000</v>
      </c>
      <c r="Q78" s="621">
        <v>3000</v>
      </c>
      <c r="R78" s="621">
        <v>3000</v>
      </c>
      <c r="S78" s="621">
        <v>3000</v>
      </c>
      <c r="T78" s="621">
        <v>3000</v>
      </c>
      <c r="U78" s="621">
        <v>3000</v>
      </c>
      <c r="V78" s="621">
        <v>3000</v>
      </c>
      <c r="W78" s="621">
        <v>3000</v>
      </c>
      <c r="X78" s="621">
        <v>3000</v>
      </c>
      <c r="Y78" s="621">
        <v>3000</v>
      </c>
      <c r="Z78" s="621">
        <v>3000</v>
      </c>
      <c r="AA78" s="621">
        <v>3000</v>
      </c>
      <c r="AB78" s="621">
        <v>3000</v>
      </c>
      <c r="AC78" s="621">
        <v>3000</v>
      </c>
      <c r="AD78" s="621">
        <v>3000</v>
      </c>
      <c r="AE78" s="621">
        <v>3000</v>
      </c>
      <c r="AF78" s="621">
        <v>3000</v>
      </c>
      <c r="AG78" s="621">
        <v>3000</v>
      </c>
      <c r="AH78" s="621">
        <v>3000</v>
      </c>
      <c r="AI78" s="621">
        <v>3000</v>
      </c>
      <c r="AJ78" s="621">
        <v>3000</v>
      </c>
      <c r="AK78" s="621">
        <v>3000</v>
      </c>
      <c r="AL78" s="621">
        <v>3000</v>
      </c>
      <c r="AM78" s="621">
        <v>3000</v>
      </c>
      <c r="AN78" s="621">
        <v>3000</v>
      </c>
      <c r="AO78" s="621">
        <v>3000</v>
      </c>
      <c r="AP78" s="621">
        <v>3000</v>
      </c>
      <c r="AQ78" s="622">
        <v>3000</v>
      </c>
    </row>
    <row r="79" spans="2:43" ht="19.95" customHeight="1" x14ac:dyDescent="0.4">
      <c r="B79" s="269">
        <v>76</v>
      </c>
      <c r="C79" s="270" t="s">
        <v>1331</v>
      </c>
      <c r="D79" s="270" t="s">
        <v>1332</v>
      </c>
      <c r="E79" s="271">
        <v>1254</v>
      </c>
      <c r="F79" s="272" t="s">
        <v>5</v>
      </c>
      <c r="G79" s="334">
        <v>0</v>
      </c>
      <c r="H79" s="1299"/>
      <c r="I79" s="335">
        <v>0</v>
      </c>
      <c r="J79" s="336">
        <v>0</v>
      </c>
      <c r="K79" s="336">
        <v>0</v>
      </c>
      <c r="L79" s="336">
        <v>0</v>
      </c>
      <c r="M79" s="336">
        <v>0</v>
      </c>
      <c r="N79" s="336">
        <v>0</v>
      </c>
      <c r="O79" s="336">
        <v>0</v>
      </c>
      <c r="P79" s="336">
        <v>0</v>
      </c>
      <c r="Q79" s="336">
        <v>0</v>
      </c>
      <c r="R79" s="336">
        <v>0</v>
      </c>
      <c r="S79" s="336">
        <v>0</v>
      </c>
      <c r="T79" s="336">
        <v>0</v>
      </c>
      <c r="U79" s="336">
        <v>0</v>
      </c>
      <c r="V79" s="336">
        <v>0</v>
      </c>
      <c r="W79" s="336">
        <v>0</v>
      </c>
      <c r="X79" s="336">
        <v>0</v>
      </c>
      <c r="Y79" s="336">
        <v>0</v>
      </c>
      <c r="Z79" s="336">
        <v>0</v>
      </c>
      <c r="AA79" s="336">
        <v>0</v>
      </c>
      <c r="AB79" s="336">
        <v>0</v>
      </c>
      <c r="AC79" s="336">
        <v>0</v>
      </c>
      <c r="AD79" s="336">
        <v>0</v>
      </c>
      <c r="AE79" s="336">
        <v>0</v>
      </c>
      <c r="AF79" s="336">
        <v>0</v>
      </c>
      <c r="AG79" s="336">
        <v>0</v>
      </c>
      <c r="AH79" s="336">
        <v>0</v>
      </c>
      <c r="AI79" s="336">
        <v>0</v>
      </c>
      <c r="AJ79" s="336">
        <v>0</v>
      </c>
      <c r="AK79" s="336">
        <v>0</v>
      </c>
      <c r="AL79" s="336">
        <v>0</v>
      </c>
      <c r="AM79" s="336">
        <v>0</v>
      </c>
      <c r="AN79" s="336">
        <v>0</v>
      </c>
      <c r="AO79" s="336">
        <v>0</v>
      </c>
      <c r="AP79" s="336">
        <v>0</v>
      </c>
      <c r="AQ79" s="337">
        <v>0</v>
      </c>
    </row>
    <row r="80" spans="2:43" ht="19.95" customHeight="1" x14ac:dyDescent="0.4">
      <c r="B80" s="269">
        <v>77</v>
      </c>
      <c r="C80" s="270" t="s">
        <v>1333</v>
      </c>
      <c r="D80" s="270" t="s">
        <v>1334</v>
      </c>
      <c r="E80" s="271">
        <v>1263</v>
      </c>
      <c r="F80" s="272" t="s">
        <v>5</v>
      </c>
      <c r="G80" s="334">
        <v>0</v>
      </c>
      <c r="H80" s="1299"/>
      <c r="I80" s="339">
        <v>0</v>
      </c>
      <c r="J80" s="340">
        <v>0</v>
      </c>
      <c r="K80" s="340">
        <v>0</v>
      </c>
      <c r="L80" s="340">
        <v>0</v>
      </c>
      <c r="M80" s="340">
        <v>0</v>
      </c>
      <c r="N80" s="340">
        <v>0</v>
      </c>
      <c r="O80" s="340">
        <v>0</v>
      </c>
      <c r="P80" s="340">
        <v>0</v>
      </c>
      <c r="Q80" s="340">
        <v>0</v>
      </c>
      <c r="R80" s="340">
        <v>0</v>
      </c>
      <c r="S80" s="340">
        <v>0</v>
      </c>
      <c r="T80" s="340">
        <v>0</v>
      </c>
      <c r="U80" s="340">
        <v>0</v>
      </c>
      <c r="V80" s="340">
        <v>0</v>
      </c>
      <c r="W80" s="340">
        <v>0</v>
      </c>
      <c r="X80" s="340">
        <v>0</v>
      </c>
      <c r="Y80" s="340">
        <v>0</v>
      </c>
      <c r="Z80" s="340">
        <v>0</v>
      </c>
      <c r="AA80" s="340">
        <v>0</v>
      </c>
      <c r="AB80" s="340">
        <v>0</v>
      </c>
      <c r="AC80" s="340">
        <v>0</v>
      </c>
      <c r="AD80" s="340">
        <v>0</v>
      </c>
      <c r="AE80" s="340">
        <v>0</v>
      </c>
      <c r="AF80" s="340">
        <v>0</v>
      </c>
      <c r="AG80" s="340">
        <v>0</v>
      </c>
      <c r="AH80" s="340">
        <v>0</v>
      </c>
      <c r="AI80" s="340">
        <v>0</v>
      </c>
      <c r="AJ80" s="340">
        <v>0</v>
      </c>
      <c r="AK80" s="340">
        <v>0</v>
      </c>
      <c r="AL80" s="340">
        <v>0</v>
      </c>
      <c r="AM80" s="340">
        <v>0</v>
      </c>
      <c r="AN80" s="340">
        <v>0</v>
      </c>
      <c r="AO80" s="340">
        <v>0</v>
      </c>
      <c r="AP80" s="340">
        <v>0</v>
      </c>
      <c r="AQ80" s="341">
        <v>0</v>
      </c>
    </row>
    <row r="81" spans="2:43" ht="19.95" customHeight="1" thickBot="1" x14ac:dyDescent="0.45">
      <c r="B81" s="291">
        <v>78</v>
      </c>
      <c r="C81" s="292" t="s">
        <v>1335</v>
      </c>
      <c r="D81" s="292" t="s">
        <v>1336</v>
      </c>
      <c r="E81" s="293">
        <v>1759</v>
      </c>
      <c r="F81" s="294"/>
      <c r="G81" s="302" t="s">
        <v>1337</v>
      </c>
      <c r="H81" s="1310"/>
      <c r="I81" s="327" t="s">
        <v>1337</v>
      </c>
      <c r="J81" s="328" t="s">
        <v>1337</v>
      </c>
      <c r="K81" s="328" t="s">
        <v>1337</v>
      </c>
      <c r="L81" s="328" t="s">
        <v>1337</v>
      </c>
      <c r="M81" s="328" t="s">
        <v>1337</v>
      </c>
      <c r="N81" s="328" t="s">
        <v>1337</v>
      </c>
      <c r="O81" s="328" t="s">
        <v>1337</v>
      </c>
      <c r="P81" s="328" t="s">
        <v>1337</v>
      </c>
      <c r="Q81" s="328" t="s">
        <v>1337</v>
      </c>
      <c r="R81" s="328" t="s">
        <v>1337</v>
      </c>
      <c r="S81" s="328" t="s">
        <v>1337</v>
      </c>
      <c r="T81" s="328" t="s">
        <v>1337</v>
      </c>
      <c r="U81" s="328" t="s">
        <v>1337</v>
      </c>
      <c r="V81" s="328" t="s">
        <v>1337</v>
      </c>
      <c r="W81" s="328" t="s">
        <v>1337</v>
      </c>
      <c r="X81" s="328" t="s">
        <v>1337</v>
      </c>
      <c r="Y81" s="328" t="s">
        <v>1337</v>
      </c>
      <c r="Z81" s="328" t="s">
        <v>1337</v>
      </c>
      <c r="AA81" s="328" t="s">
        <v>1337</v>
      </c>
      <c r="AB81" s="328" t="s">
        <v>1337</v>
      </c>
      <c r="AC81" s="328" t="s">
        <v>1337</v>
      </c>
      <c r="AD81" s="328" t="s">
        <v>1337</v>
      </c>
      <c r="AE81" s="328" t="s">
        <v>1337</v>
      </c>
      <c r="AF81" s="328" t="s">
        <v>1337</v>
      </c>
      <c r="AG81" s="328" t="s">
        <v>1337</v>
      </c>
      <c r="AH81" s="328" t="s">
        <v>1337</v>
      </c>
      <c r="AI81" s="328" t="s">
        <v>1337</v>
      </c>
      <c r="AJ81" s="328" t="s">
        <v>1337</v>
      </c>
      <c r="AK81" s="328" t="s">
        <v>1337</v>
      </c>
      <c r="AL81" s="328" t="s">
        <v>1337</v>
      </c>
      <c r="AM81" s="328" t="s">
        <v>1337</v>
      </c>
      <c r="AN81" s="328" t="s">
        <v>1337</v>
      </c>
      <c r="AO81" s="328" t="s">
        <v>1337</v>
      </c>
      <c r="AP81" s="328" t="s">
        <v>1337</v>
      </c>
      <c r="AQ81" s="329" t="s">
        <v>1337</v>
      </c>
    </row>
    <row r="82" spans="2:43" ht="19.95" customHeight="1" x14ac:dyDescent="0.4">
      <c r="B82" s="264">
        <v>79</v>
      </c>
      <c r="C82" s="265" t="s">
        <v>1338</v>
      </c>
      <c r="D82" s="265" t="s">
        <v>180</v>
      </c>
      <c r="E82" s="266">
        <v>1900</v>
      </c>
      <c r="F82" s="267"/>
      <c r="G82" s="345" t="s">
        <v>181</v>
      </c>
      <c r="H82" s="301" t="s">
        <v>2383</v>
      </c>
      <c r="I82" s="558" t="str">
        <f>'3_Setup(1)'!$AC$7</f>
        <v>1 / Yes</v>
      </c>
      <c r="J82" s="559" t="str">
        <f>'3_Setup(1)'!$AC$8</f>
        <v>1 / Yes</v>
      </c>
      <c r="K82" s="559" t="str">
        <f>'3_Setup(1)'!$AC$9</f>
        <v>1 / Yes</v>
      </c>
      <c r="L82" s="559" t="str">
        <f>'3_Setup(1)'!$AC$10</f>
        <v>1 / Yes</v>
      </c>
      <c r="M82" s="559" t="str">
        <f>'3_Setup(1)'!$AC$11</f>
        <v>1 / Yes</v>
      </c>
      <c r="N82" s="559" t="str">
        <f>'3_Setup(1)'!$AC$12</f>
        <v>1 / Yes</v>
      </c>
      <c r="O82" s="559" t="str">
        <f>'3_Setup(1)'!$AC$13</f>
        <v>1 / Yes</v>
      </c>
      <c r="P82" s="559" t="str">
        <f>'3_Setup(1)'!$AC$14</f>
        <v>1 / Yes</v>
      </c>
      <c r="Q82" s="559" t="str">
        <f>'3_Setup(1)'!$AC$15</f>
        <v>1 / Yes</v>
      </c>
      <c r="R82" s="559" t="str">
        <f>'3_Setup(1)'!$AC$16</f>
        <v>1 / Yes</v>
      </c>
      <c r="S82" s="559" t="str">
        <f>'3_Setup(1)'!$AC$17</f>
        <v>1 / Yes</v>
      </c>
      <c r="T82" s="559" t="str">
        <f>'3_Setup(1)'!$AC$18</f>
        <v>1 / Yes</v>
      </c>
      <c r="U82" s="559" t="str">
        <f>'3_Setup(1)'!$AC$19</f>
        <v>1 / Yes</v>
      </c>
      <c r="V82" s="559" t="str">
        <f>'3_Setup(1)'!$AC$20</f>
        <v>1 / Yes</v>
      </c>
      <c r="W82" s="559" t="str">
        <f>'3_Setup(1)'!$AC$21</f>
        <v>1 / Yes</v>
      </c>
      <c r="X82" s="559" t="str">
        <f>'3_Setup(1)'!$AC$22</f>
        <v>1 / Yes</v>
      </c>
      <c r="Y82" s="559" t="str">
        <f>'3_Setup(1)'!$AC$23</f>
        <v>1 / Yes</v>
      </c>
      <c r="Z82" s="559" t="str">
        <f>'3_Setup(1)'!$AC$24</f>
        <v>1 / Yes</v>
      </c>
      <c r="AA82" s="559" t="str">
        <f>'3_Setup(1)'!$AC$25</f>
        <v>1 / Yes</v>
      </c>
      <c r="AB82" s="559" t="str">
        <f>'3_Setup(1)'!$AC$26</f>
        <v>1 / Yes</v>
      </c>
      <c r="AC82" s="559" t="str">
        <f>'3_Setup(1)'!$AC$27</f>
        <v>1 / Yes</v>
      </c>
      <c r="AD82" s="559" t="str">
        <f>'3_Setup(1)'!$AC$28</f>
        <v>1 / Yes</v>
      </c>
      <c r="AE82" s="559" t="str">
        <f>'3_Setup(1)'!$AC$29</f>
        <v>1 / Yes</v>
      </c>
      <c r="AF82" s="559" t="str">
        <f>'3_Setup(1)'!$AC$30</f>
        <v>1 / Yes</v>
      </c>
      <c r="AG82" s="559" t="str">
        <f>'3_Setup(1)'!$AC$31</f>
        <v>1 / Yes</v>
      </c>
      <c r="AH82" s="559" t="str">
        <f>'3_Setup(1)'!$AC$32</f>
        <v>1 / Yes</v>
      </c>
      <c r="AI82" s="559" t="str">
        <f>'3_Setup(1)'!$AC$33</f>
        <v>1 / Yes</v>
      </c>
      <c r="AJ82" s="559" t="str">
        <f>'3_Setup(1)'!$AC$34</f>
        <v>1 / Yes</v>
      </c>
      <c r="AK82" s="559" t="str">
        <f>'3_Setup(1)'!$AC$35</f>
        <v>1 / Yes</v>
      </c>
      <c r="AL82" s="559" t="str">
        <f>'3_Setup(1)'!$AC$36</f>
        <v>1 / Yes</v>
      </c>
      <c r="AM82" s="559" t="str">
        <f>'3_Setup(1)'!$AC$37</f>
        <v>1 / Yes</v>
      </c>
      <c r="AN82" s="559" t="str">
        <f>'3_Setup(1)'!$AC$38</f>
        <v>1 / Yes</v>
      </c>
      <c r="AO82" s="559" t="str">
        <f>'3_Setup(1)'!$AC$39</f>
        <v>1 / Yes</v>
      </c>
      <c r="AP82" s="559" t="str">
        <f>'3_Setup(1)'!$AC$40</f>
        <v>1 / Yes</v>
      </c>
      <c r="AQ82" s="560" t="str">
        <f>'3_Setup(1)'!$AC$41</f>
        <v>1 / Yes</v>
      </c>
    </row>
    <row r="83" spans="2:43" ht="19.95" customHeight="1" x14ac:dyDescent="0.4">
      <c r="B83" s="269">
        <v>80</v>
      </c>
      <c r="C83" s="270" t="s">
        <v>1339</v>
      </c>
      <c r="D83" s="270" t="s">
        <v>1340</v>
      </c>
      <c r="E83" s="271">
        <v>1902</v>
      </c>
      <c r="F83" s="272"/>
      <c r="G83" s="287" t="s">
        <v>110</v>
      </c>
      <c r="H83" s="299"/>
      <c r="I83" s="324" t="s">
        <v>110</v>
      </c>
      <c r="J83" s="325" t="s">
        <v>110</v>
      </c>
      <c r="K83" s="325" t="s">
        <v>110</v>
      </c>
      <c r="L83" s="325" t="s">
        <v>110</v>
      </c>
      <c r="M83" s="325" t="s">
        <v>110</v>
      </c>
      <c r="N83" s="325" t="s">
        <v>110</v>
      </c>
      <c r="O83" s="325" t="s">
        <v>110</v>
      </c>
      <c r="P83" s="325" t="s">
        <v>110</v>
      </c>
      <c r="Q83" s="325" t="s">
        <v>110</v>
      </c>
      <c r="R83" s="325" t="s">
        <v>110</v>
      </c>
      <c r="S83" s="325" t="s">
        <v>110</v>
      </c>
      <c r="T83" s="325" t="s">
        <v>110</v>
      </c>
      <c r="U83" s="325" t="s">
        <v>110</v>
      </c>
      <c r="V83" s="325" t="s">
        <v>110</v>
      </c>
      <c r="W83" s="325" t="s">
        <v>110</v>
      </c>
      <c r="X83" s="325" t="s">
        <v>110</v>
      </c>
      <c r="Y83" s="325" t="s">
        <v>110</v>
      </c>
      <c r="Z83" s="325" t="s">
        <v>110</v>
      </c>
      <c r="AA83" s="325" t="s">
        <v>110</v>
      </c>
      <c r="AB83" s="325" t="s">
        <v>110</v>
      </c>
      <c r="AC83" s="325" t="s">
        <v>110</v>
      </c>
      <c r="AD83" s="325" t="s">
        <v>110</v>
      </c>
      <c r="AE83" s="325" t="s">
        <v>110</v>
      </c>
      <c r="AF83" s="325" t="s">
        <v>110</v>
      </c>
      <c r="AG83" s="325" t="s">
        <v>110</v>
      </c>
      <c r="AH83" s="325" t="s">
        <v>110</v>
      </c>
      <c r="AI83" s="325" t="s">
        <v>110</v>
      </c>
      <c r="AJ83" s="325" t="s">
        <v>110</v>
      </c>
      <c r="AK83" s="325" t="s">
        <v>110</v>
      </c>
      <c r="AL83" s="325" t="s">
        <v>110</v>
      </c>
      <c r="AM83" s="325" t="s">
        <v>110</v>
      </c>
      <c r="AN83" s="325" t="s">
        <v>110</v>
      </c>
      <c r="AO83" s="325" t="s">
        <v>110</v>
      </c>
      <c r="AP83" s="325" t="s">
        <v>110</v>
      </c>
      <c r="AQ83" s="326" t="s">
        <v>110</v>
      </c>
    </row>
    <row r="84" spans="2:43" ht="35.4" thickBot="1" x14ac:dyDescent="0.45">
      <c r="B84" s="291">
        <v>81</v>
      </c>
      <c r="C84" s="292" t="s">
        <v>1341</v>
      </c>
      <c r="D84" s="292" t="s">
        <v>1342</v>
      </c>
      <c r="E84" s="293">
        <v>1184</v>
      </c>
      <c r="F84" s="294" t="s">
        <v>200</v>
      </c>
      <c r="G84" s="450">
        <v>20</v>
      </c>
      <c r="H84" s="678" t="s">
        <v>2384</v>
      </c>
      <c r="I84" s="625">
        <v>20</v>
      </c>
      <c r="J84" s="626">
        <v>20</v>
      </c>
      <c r="K84" s="626">
        <v>20</v>
      </c>
      <c r="L84" s="626">
        <v>20</v>
      </c>
      <c r="M84" s="626">
        <v>20</v>
      </c>
      <c r="N84" s="626">
        <v>20</v>
      </c>
      <c r="O84" s="626">
        <v>20</v>
      </c>
      <c r="P84" s="626">
        <v>20</v>
      </c>
      <c r="Q84" s="626">
        <v>20</v>
      </c>
      <c r="R84" s="626">
        <v>20</v>
      </c>
      <c r="S84" s="626">
        <v>20</v>
      </c>
      <c r="T84" s="626">
        <v>20</v>
      </c>
      <c r="U84" s="626">
        <v>20</v>
      </c>
      <c r="V84" s="626">
        <v>20</v>
      </c>
      <c r="W84" s="626">
        <v>20</v>
      </c>
      <c r="X84" s="626">
        <v>20</v>
      </c>
      <c r="Y84" s="626">
        <v>20</v>
      </c>
      <c r="Z84" s="626">
        <v>20</v>
      </c>
      <c r="AA84" s="626">
        <v>20</v>
      </c>
      <c r="AB84" s="626">
        <v>20</v>
      </c>
      <c r="AC84" s="626">
        <v>20</v>
      </c>
      <c r="AD84" s="626">
        <v>20</v>
      </c>
      <c r="AE84" s="626">
        <v>20</v>
      </c>
      <c r="AF84" s="626">
        <v>20</v>
      </c>
      <c r="AG84" s="626">
        <v>20</v>
      </c>
      <c r="AH84" s="626">
        <v>20</v>
      </c>
      <c r="AI84" s="626">
        <v>20</v>
      </c>
      <c r="AJ84" s="626">
        <v>20</v>
      </c>
      <c r="AK84" s="626">
        <v>20</v>
      </c>
      <c r="AL84" s="626">
        <v>20</v>
      </c>
      <c r="AM84" s="626">
        <v>20</v>
      </c>
      <c r="AN84" s="626">
        <v>20</v>
      </c>
      <c r="AO84" s="626">
        <v>20</v>
      </c>
      <c r="AP84" s="626">
        <v>20</v>
      </c>
      <c r="AQ84" s="627">
        <v>20</v>
      </c>
    </row>
    <row r="85" spans="2:43" ht="19.95" customHeight="1" thickBot="1" x14ac:dyDescent="0.45">
      <c r="B85" s="703">
        <v>82</v>
      </c>
      <c r="C85" s="704" t="s">
        <v>1343</v>
      </c>
      <c r="D85" s="704" t="s">
        <v>34</v>
      </c>
      <c r="E85" s="705">
        <v>300</v>
      </c>
      <c r="F85" s="706"/>
      <c r="G85" s="708" t="s">
        <v>1187</v>
      </c>
      <c r="H85" s="707" t="s">
        <v>2391</v>
      </c>
      <c r="I85" s="709" t="str">
        <f>'3_Setup(1)'!$AF$7</f>
        <v>5 / ForwR - RevR</v>
      </c>
      <c r="J85" s="710" t="str">
        <f>'3_Setup(1)'!$AF$8</f>
        <v>5 / ForwR - RevR</v>
      </c>
      <c r="K85" s="710" t="str">
        <f>'3_Setup(1)'!$AF$9</f>
        <v>5 / ForwR - RevR</v>
      </c>
      <c r="L85" s="710" t="str">
        <f>'3_Setup(1)'!$AF$10</f>
        <v>5 / ForwR - RevR</v>
      </c>
      <c r="M85" s="710" t="str">
        <f>'3_Setup(1)'!$AF$11</f>
        <v>5 / ForwR - RevR</v>
      </c>
      <c r="N85" s="710" t="str">
        <f>'3_Setup(1)'!$AF$12</f>
        <v>5 / ForwR - RevR</v>
      </c>
      <c r="O85" s="710" t="str">
        <f>'3_Setup(1)'!$AF$13</f>
        <v>5 / ForwR - RevR</v>
      </c>
      <c r="P85" s="710" t="str">
        <f>'3_Setup(1)'!$AF$14</f>
        <v>5 / ForwR - RevR</v>
      </c>
      <c r="Q85" s="710" t="str">
        <f>'3_Setup(1)'!$AF$15</f>
        <v>5 / ForwR - RevR</v>
      </c>
      <c r="R85" s="710" t="str">
        <f>'3_Setup(1)'!$AF$16</f>
        <v>5 / ForwR - RevR</v>
      </c>
      <c r="S85" s="710" t="str">
        <f>'3_Setup(1)'!$AF$17</f>
        <v>5 / ForwR - RevR</v>
      </c>
      <c r="T85" s="710" t="str">
        <f>'3_Setup(1)'!$AF$18</f>
        <v>5 / ForwR - RevR</v>
      </c>
      <c r="U85" s="710" t="str">
        <f>'3_Setup(1)'!$AF$19</f>
        <v>5 / ForwR - RevR</v>
      </c>
      <c r="V85" s="710" t="str">
        <f>'3_Setup(1)'!$AF$20</f>
        <v>5 / ForwR - RevR</v>
      </c>
      <c r="W85" s="710" t="str">
        <f>'3_Setup(1)'!$AF$21</f>
        <v>5 / ForwR - RevR</v>
      </c>
      <c r="X85" s="710" t="str">
        <f>'3_Setup(1)'!$AF$22</f>
        <v>5 / ForwR - RevR</v>
      </c>
      <c r="Y85" s="710" t="str">
        <f>'3_Setup(1)'!$AF$23</f>
        <v>5 / ForwR - RevR</v>
      </c>
      <c r="Z85" s="710" t="str">
        <f>'3_Setup(1)'!$AF$24</f>
        <v>5 / ForwR - RevR</v>
      </c>
      <c r="AA85" s="710" t="str">
        <f>'3_Setup(1)'!$AF$25</f>
        <v>5 / ForwR - RevR</v>
      </c>
      <c r="AB85" s="710" t="str">
        <f>'3_Setup(1)'!$AF$26</f>
        <v>5 / ForwR - RevR</v>
      </c>
      <c r="AC85" s="710" t="str">
        <f>'3_Setup(1)'!$AF$27</f>
        <v>5 / ForwR - RevR</v>
      </c>
      <c r="AD85" s="710" t="str">
        <f>'3_Setup(1)'!$AF$28</f>
        <v>5 / ForwR - RevR</v>
      </c>
      <c r="AE85" s="710" t="str">
        <f>'3_Setup(1)'!$AF$29</f>
        <v>5 / ForwR - RevR</v>
      </c>
      <c r="AF85" s="710" t="str">
        <f>'3_Setup(1)'!$AF$30</f>
        <v>5 / ForwR - RevR</v>
      </c>
      <c r="AG85" s="710" t="str">
        <f>'3_Setup(1)'!$AF$31</f>
        <v>5 / ForwR - RevR</v>
      </c>
      <c r="AH85" s="710" t="str">
        <f>'3_Setup(1)'!$AF$32</f>
        <v>5 / ForwR - RevR</v>
      </c>
      <c r="AI85" s="710" t="str">
        <f>'3_Setup(1)'!$AF$33</f>
        <v>5 / ForwR - RevR</v>
      </c>
      <c r="AJ85" s="710" t="str">
        <f>'3_Setup(1)'!$AF$34</f>
        <v>5 / ForwR - RevR</v>
      </c>
      <c r="AK85" s="710" t="str">
        <f>'3_Setup(1)'!$AF$35</f>
        <v>5 / ForwR - RevR</v>
      </c>
      <c r="AL85" s="710" t="str">
        <f>'3_Setup(1)'!$AF$36</f>
        <v>5 / ForwR - RevR</v>
      </c>
      <c r="AM85" s="710" t="str">
        <f>'3_Setup(1)'!$AF$37</f>
        <v>5 / ForwR - RevR</v>
      </c>
      <c r="AN85" s="710" t="str">
        <f>'3_Setup(1)'!$AF$38</f>
        <v>5 / ForwR - RevR</v>
      </c>
      <c r="AO85" s="710" t="str">
        <f>'3_Setup(1)'!$AF$39</f>
        <v>5 / ForwR - RevR</v>
      </c>
      <c r="AP85" s="710" t="str">
        <f>'3_Setup(1)'!$AF$40</f>
        <v>5 / ForwR - RevR</v>
      </c>
      <c r="AQ85" s="711" t="str">
        <f>'3_Setup(1)'!$AF$41</f>
        <v>5 / ForwR - RevR</v>
      </c>
    </row>
    <row r="86" spans="2:43" ht="19.95" customHeight="1" x14ac:dyDescent="0.4">
      <c r="B86" s="264">
        <v>83</v>
      </c>
      <c r="C86" s="265" t="s">
        <v>1344</v>
      </c>
      <c r="D86" s="265" t="s">
        <v>80</v>
      </c>
      <c r="E86" s="266">
        <v>403</v>
      </c>
      <c r="F86" s="267" t="s">
        <v>23</v>
      </c>
      <c r="G86" s="345" t="s">
        <v>81</v>
      </c>
      <c r="H86" s="1311" t="s">
        <v>2392</v>
      </c>
      <c r="I86" s="295" t="str">
        <f>'3_Setup(1)'!$AG$7</f>
        <v>DigIN:A.1</v>
      </c>
      <c r="J86" s="296" t="str">
        <f>'3_Setup(1)'!$AG$8</f>
        <v>DigIN:A.1</v>
      </c>
      <c r="K86" s="296" t="str">
        <f>'3_Setup(1)'!$AG$9</f>
        <v>DigIN:A.1</v>
      </c>
      <c r="L86" s="296" t="str">
        <f>'3_Setup(1)'!$AG$10</f>
        <v>DigIN:A.1</v>
      </c>
      <c r="M86" s="296" t="str">
        <f>'3_Setup(1)'!$AG$11</f>
        <v>DigIN:A.1</v>
      </c>
      <c r="N86" s="296" t="str">
        <f>'3_Setup(1)'!$AG$12</f>
        <v>DigIN:A.1</v>
      </c>
      <c r="O86" s="296" t="str">
        <f>'3_Setup(1)'!$AG$13</f>
        <v>DigIN:A.1</v>
      </c>
      <c r="P86" s="296" t="str">
        <f>'3_Setup(1)'!$AG$14</f>
        <v>DigIN:A.1</v>
      </c>
      <c r="Q86" s="296" t="str">
        <f>'3_Setup(1)'!$AG$15</f>
        <v>DigIN:A.1</v>
      </c>
      <c r="R86" s="296" t="str">
        <f>'3_Setup(1)'!$AG$16</f>
        <v>DigIN:A.1</v>
      </c>
      <c r="S86" s="296" t="str">
        <f>'3_Setup(1)'!$AG$17</f>
        <v>DigIN:A.1</v>
      </c>
      <c r="T86" s="296" t="str">
        <f>'3_Setup(1)'!$AG$18</f>
        <v>DigIN:A.1</v>
      </c>
      <c r="U86" s="296" t="str">
        <f>'3_Setup(1)'!$AG$19</f>
        <v>DigIN:A.1</v>
      </c>
      <c r="V86" s="296" t="str">
        <f>'3_Setup(1)'!$AG$20</f>
        <v>DigIN:A.1</v>
      </c>
      <c r="W86" s="296" t="str">
        <f>'3_Setup(1)'!$AG$21</f>
        <v>DigIN:A.1</v>
      </c>
      <c r="X86" s="296" t="str">
        <f>'3_Setup(1)'!$AG$22</f>
        <v>DigIN:A.1</v>
      </c>
      <c r="Y86" s="296" t="str">
        <f>'3_Setup(1)'!$AG$23</f>
        <v>DigIN:A.1</v>
      </c>
      <c r="Z86" s="296" t="str">
        <f>'3_Setup(1)'!$AG$24</f>
        <v>DigIN:A.1</v>
      </c>
      <c r="AA86" s="296" t="str">
        <f>'3_Setup(1)'!$AG$25</f>
        <v>DigIN:A.1</v>
      </c>
      <c r="AB86" s="296" t="str">
        <f>'3_Setup(1)'!$AG$26</f>
        <v>DigIN:A.1</v>
      </c>
      <c r="AC86" s="296" t="str">
        <f>'3_Setup(1)'!$AG$27</f>
        <v>DigIN:A.1</v>
      </c>
      <c r="AD86" s="296" t="str">
        <f>'3_Setup(1)'!$AG$28</f>
        <v>DigIN:A.1</v>
      </c>
      <c r="AE86" s="296" t="str">
        <f>'3_Setup(1)'!$AG$29</f>
        <v>DigIN:A.1</v>
      </c>
      <c r="AF86" s="296" t="str">
        <f>'3_Setup(1)'!$AG$30</f>
        <v>DigIN:A.1</v>
      </c>
      <c r="AG86" s="296" t="str">
        <f>'3_Setup(1)'!$AG$31</f>
        <v>DigIN:A.1</v>
      </c>
      <c r="AH86" s="296" t="str">
        <f>'3_Setup(1)'!$AG$32</f>
        <v>DigIN:A.1</v>
      </c>
      <c r="AI86" s="296" t="str">
        <f>'3_Setup(1)'!$AG$33</f>
        <v>DigIN:A.1</v>
      </c>
      <c r="AJ86" s="296" t="str">
        <f>'3_Setup(1)'!$AG$34</f>
        <v>DigIN:A.1</v>
      </c>
      <c r="AK86" s="296" t="str">
        <f>'3_Setup(1)'!$AG$35</f>
        <v>DigIN:A.1</v>
      </c>
      <c r="AL86" s="296" t="str">
        <f>'3_Setup(1)'!$AG$36</f>
        <v>DigIN:A.1</v>
      </c>
      <c r="AM86" s="296" t="str">
        <f>'3_Setup(1)'!$AG$37</f>
        <v>DigIN:A.1</v>
      </c>
      <c r="AN86" s="296" t="str">
        <f>'3_Setup(1)'!$AG$38</f>
        <v>DigIN:A.1</v>
      </c>
      <c r="AO86" s="296" t="str">
        <f>'3_Setup(1)'!$AG$39</f>
        <v>DigIN:A.1</v>
      </c>
      <c r="AP86" s="296" t="str">
        <f>'3_Setup(1)'!$AG$40</f>
        <v>DigIN:A.1</v>
      </c>
      <c r="AQ86" s="297" t="str">
        <f>'3_Setup(1)'!$AG$41</f>
        <v>DigIN:A.1</v>
      </c>
    </row>
    <row r="87" spans="2:43" ht="19.95" customHeight="1" x14ac:dyDescent="0.4">
      <c r="B87" s="269">
        <v>84</v>
      </c>
      <c r="C87" s="270" t="s">
        <v>1345</v>
      </c>
      <c r="D87" s="270" t="s">
        <v>83</v>
      </c>
      <c r="E87" s="271">
        <v>404</v>
      </c>
      <c r="F87" s="272" t="s">
        <v>23</v>
      </c>
      <c r="G87" s="283" t="s">
        <v>84</v>
      </c>
      <c r="H87" s="1300"/>
      <c r="I87" s="284" t="str">
        <f>'3_Setup(1)'!$AH$7</f>
        <v>DigIN:A.2</v>
      </c>
      <c r="J87" s="285" t="str">
        <f>'3_Setup(1)'!$AH$8</f>
        <v>DigIN:A.2</v>
      </c>
      <c r="K87" s="285" t="str">
        <f>'3_Setup(1)'!$AH$9</f>
        <v>DigIN:A.2</v>
      </c>
      <c r="L87" s="285" t="str">
        <f>'3_Setup(1)'!$AH$10</f>
        <v>DigIN:A.2</v>
      </c>
      <c r="M87" s="285" t="str">
        <f>'3_Setup(1)'!$AH$11</f>
        <v>DigIN:A.2</v>
      </c>
      <c r="N87" s="285" t="str">
        <f>'3_Setup(1)'!$AH$12</f>
        <v>DigIN:A.2</v>
      </c>
      <c r="O87" s="285" t="str">
        <f>'3_Setup(1)'!$AH$13</f>
        <v>DigIN:A.2</v>
      </c>
      <c r="P87" s="285" t="str">
        <f>'3_Setup(1)'!$AH$14</f>
        <v>DigIN:A.2</v>
      </c>
      <c r="Q87" s="285" t="str">
        <f>'3_Setup(1)'!$AH$15</f>
        <v>DigIN:A.2</v>
      </c>
      <c r="R87" s="285" t="str">
        <f>'3_Setup(1)'!$AH$16</f>
        <v>DigIN:A.2</v>
      </c>
      <c r="S87" s="285" t="str">
        <f>'3_Setup(1)'!$AH$17</f>
        <v>DigIN:A.2</v>
      </c>
      <c r="T87" s="285" t="str">
        <f>'3_Setup(1)'!$AH$18</f>
        <v>DigIN:A.2</v>
      </c>
      <c r="U87" s="285" t="str">
        <f>'3_Setup(1)'!$AH$19</f>
        <v>DigIN:A.2</v>
      </c>
      <c r="V87" s="285" t="str">
        <f>'3_Setup(1)'!$AH$20</f>
        <v>DigIN:A.2</v>
      </c>
      <c r="W87" s="285" t="str">
        <f>'3_Setup(1)'!$AH$21</f>
        <v>DigIN:A.2</v>
      </c>
      <c r="X87" s="285" t="str">
        <f>'3_Setup(1)'!$AH$22</f>
        <v>DigIN:A.2</v>
      </c>
      <c r="Y87" s="285" t="str">
        <f>'3_Setup(1)'!$AH$23</f>
        <v>DigIN:A.2</v>
      </c>
      <c r="Z87" s="285" t="str">
        <f>'3_Setup(1)'!$AH$24</f>
        <v>DigIN:A.2</v>
      </c>
      <c r="AA87" s="285" t="str">
        <f>'3_Setup(1)'!$AH$25</f>
        <v>DigIN:A.2</v>
      </c>
      <c r="AB87" s="285" t="str">
        <f>'3_Setup(1)'!$AH$26</f>
        <v>DigIN:A.2</v>
      </c>
      <c r="AC87" s="285" t="str">
        <f>'3_Setup(1)'!$AH$27</f>
        <v>DigIN:A.2</v>
      </c>
      <c r="AD87" s="285" t="str">
        <f>'3_Setup(1)'!$AH$28</f>
        <v>DigIN:A.2</v>
      </c>
      <c r="AE87" s="285" t="str">
        <f>'3_Setup(1)'!$AH$29</f>
        <v>DigIN:A.2</v>
      </c>
      <c r="AF87" s="285" t="str">
        <f>'3_Setup(1)'!$AH$30</f>
        <v>DigIN:A.2</v>
      </c>
      <c r="AG87" s="285" t="str">
        <f>'3_Setup(1)'!$AH$31</f>
        <v>DigIN:A.2</v>
      </c>
      <c r="AH87" s="285" t="str">
        <f>'3_Setup(1)'!$AH$32</f>
        <v>DigIN:A.2</v>
      </c>
      <c r="AI87" s="285" t="str">
        <f>'3_Setup(1)'!$AH$33</f>
        <v>DigIN:A.2</v>
      </c>
      <c r="AJ87" s="285" t="str">
        <f>'3_Setup(1)'!$AH$34</f>
        <v>DigIN:A.2</v>
      </c>
      <c r="AK87" s="285" t="str">
        <f>'3_Setup(1)'!$AH$35</f>
        <v>DigIN:A.2</v>
      </c>
      <c r="AL87" s="285" t="str">
        <f>'3_Setup(1)'!$AH$36</f>
        <v>DigIN:A.2</v>
      </c>
      <c r="AM87" s="285" t="str">
        <f>'3_Setup(1)'!$AH$37</f>
        <v>DigIN:A.2</v>
      </c>
      <c r="AN87" s="285" t="str">
        <f>'3_Setup(1)'!$AH$38</f>
        <v>DigIN:A.2</v>
      </c>
      <c r="AO87" s="285" t="str">
        <f>'3_Setup(1)'!$AH$39</f>
        <v>DigIN:A.2</v>
      </c>
      <c r="AP87" s="285" t="str">
        <f>'3_Setup(1)'!$AH$40</f>
        <v>DigIN:A.2</v>
      </c>
      <c r="AQ87" s="286" t="str">
        <f>'3_Setup(1)'!$AH$41</f>
        <v>DigIN:A.2</v>
      </c>
    </row>
    <row r="88" spans="2:43" ht="19.95" customHeight="1" x14ac:dyDescent="0.4">
      <c r="B88" s="269">
        <v>85</v>
      </c>
      <c r="C88" s="270" t="s">
        <v>1346</v>
      </c>
      <c r="D88" s="270" t="s">
        <v>85</v>
      </c>
      <c r="E88" s="271">
        <v>407</v>
      </c>
      <c r="F88" s="272" t="s">
        <v>23</v>
      </c>
      <c r="G88" s="283" t="s">
        <v>95</v>
      </c>
      <c r="H88" s="299" t="s">
        <v>2393</v>
      </c>
      <c r="I88" s="284" t="str">
        <f>'3_Setup(1)'!$AI$7</f>
        <v>DigIN:0.2</v>
      </c>
      <c r="J88" s="285" t="str">
        <f>'3_Setup(1)'!$AI$8</f>
        <v>DigIN:0.2</v>
      </c>
      <c r="K88" s="285" t="str">
        <f>'3_Setup(1)'!$AI$9</f>
        <v>DigIN:0.2</v>
      </c>
      <c r="L88" s="285" t="str">
        <f>'3_Setup(1)'!$AI$10</f>
        <v>DigIN:0.2</v>
      </c>
      <c r="M88" s="285" t="str">
        <f>'3_Setup(1)'!$AI$11</f>
        <v>DigIN:0.2</v>
      </c>
      <c r="N88" s="285" t="str">
        <f>'3_Setup(1)'!$AI$12</f>
        <v>DigIN:0.2</v>
      </c>
      <c r="O88" s="285" t="str">
        <f>'3_Setup(1)'!$AI$13</f>
        <v>DigIN:0.2</v>
      </c>
      <c r="P88" s="285" t="str">
        <f>'3_Setup(1)'!$AI$14</f>
        <v>DigIN:0.2</v>
      </c>
      <c r="Q88" s="285" t="str">
        <f>'3_Setup(1)'!$AI$15</f>
        <v>DigIN:0.2</v>
      </c>
      <c r="R88" s="285" t="str">
        <f>'3_Setup(1)'!$AI$16</f>
        <v>DigIN:0.2</v>
      </c>
      <c r="S88" s="285" t="str">
        <f>'3_Setup(1)'!$AI$17</f>
        <v>DigIN:0.2</v>
      </c>
      <c r="T88" s="285" t="str">
        <f>'3_Setup(1)'!$AI$18</f>
        <v>DigIN:0.2</v>
      </c>
      <c r="U88" s="285" t="str">
        <f>'3_Setup(1)'!$AI$19</f>
        <v>DigIN:0.2</v>
      </c>
      <c r="V88" s="285" t="str">
        <f>'3_Setup(1)'!$AI$20</f>
        <v>DigIN:0.2</v>
      </c>
      <c r="W88" s="285" t="str">
        <f>'3_Setup(1)'!$AI$21</f>
        <v>DigIN:0.2</v>
      </c>
      <c r="X88" s="285" t="str">
        <f>'3_Setup(1)'!$AI$22</f>
        <v>DigIN:0.2</v>
      </c>
      <c r="Y88" s="285" t="str">
        <f>'3_Setup(1)'!$AI$23</f>
        <v>DigIN:0.2</v>
      </c>
      <c r="Z88" s="285" t="str">
        <f>'3_Setup(1)'!$AI$24</f>
        <v>DigIN:0.2</v>
      </c>
      <c r="AA88" s="285" t="str">
        <f>'3_Setup(1)'!$AI$25</f>
        <v>DigIN:0.2</v>
      </c>
      <c r="AB88" s="285" t="str">
        <f>'3_Setup(1)'!$AI$26</f>
        <v>DigIN:0.2</v>
      </c>
      <c r="AC88" s="285" t="str">
        <f>'3_Setup(1)'!$AI$27</f>
        <v>DigIN:0.2</v>
      </c>
      <c r="AD88" s="285" t="str">
        <f>'3_Setup(1)'!$AI$28</f>
        <v>DigIN:0.2</v>
      </c>
      <c r="AE88" s="285" t="str">
        <f>'3_Setup(1)'!$AI$29</f>
        <v>DigIN:0.2</v>
      </c>
      <c r="AF88" s="285" t="str">
        <f>'3_Setup(1)'!$AI$30</f>
        <v>DigIN:0.2</v>
      </c>
      <c r="AG88" s="285" t="str">
        <f>'3_Setup(1)'!$AI$31</f>
        <v>DigIN:0.2</v>
      </c>
      <c r="AH88" s="285" t="str">
        <f>'3_Setup(1)'!$AI$32</f>
        <v>DigIN:0.2</v>
      </c>
      <c r="AI88" s="285" t="str">
        <f>'3_Setup(1)'!$AI$33</f>
        <v>DigIN:0.2</v>
      </c>
      <c r="AJ88" s="285" t="str">
        <f>'3_Setup(1)'!$AI$34</f>
        <v>DigIN:0.2</v>
      </c>
      <c r="AK88" s="285" t="str">
        <f>'3_Setup(1)'!$AI$35</f>
        <v>DigIN:0.2</v>
      </c>
      <c r="AL88" s="285" t="str">
        <f>'3_Setup(1)'!$AI$36</f>
        <v>DigIN:0.2</v>
      </c>
      <c r="AM88" s="285" t="str">
        <f>'3_Setup(1)'!$AI$37</f>
        <v>DigIN:0.2</v>
      </c>
      <c r="AN88" s="285" t="str">
        <f>'3_Setup(1)'!$AI$38</f>
        <v>DigIN:0.2</v>
      </c>
      <c r="AO88" s="285" t="str">
        <f>'3_Setup(1)'!$AI$39</f>
        <v>DigIN:0.2</v>
      </c>
      <c r="AP88" s="285" t="str">
        <f>'3_Setup(1)'!$AI$40</f>
        <v>DigIN:0.2</v>
      </c>
      <c r="AQ88" s="286" t="str">
        <f>'3_Setup(1)'!$AI$41</f>
        <v>DigIN:0.2</v>
      </c>
    </row>
    <row r="89" spans="2:43" ht="19.95" customHeight="1" x14ac:dyDescent="0.4">
      <c r="B89" s="269">
        <v>86</v>
      </c>
      <c r="C89" s="270" t="s">
        <v>1347</v>
      </c>
      <c r="D89" s="270" t="s">
        <v>87</v>
      </c>
      <c r="E89" s="271">
        <v>412</v>
      </c>
      <c r="F89" s="272" t="s">
        <v>23</v>
      </c>
      <c r="G89" s="287" t="s">
        <v>82</v>
      </c>
      <c r="H89" s="299" t="s">
        <v>2400</v>
      </c>
      <c r="I89" s="324" t="s">
        <v>82</v>
      </c>
      <c r="J89" s="325" t="s">
        <v>82</v>
      </c>
      <c r="K89" s="325" t="s">
        <v>82</v>
      </c>
      <c r="L89" s="325" t="s">
        <v>82</v>
      </c>
      <c r="M89" s="325" t="s">
        <v>82</v>
      </c>
      <c r="N89" s="325" t="s">
        <v>82</v>
      </c>
      <c r="O89" s="325" t="s">
        <v>82</v>
      </c>
      <c r="P89" s="325" t="s">
        <v>82</v>
      </c>
      <c r="Q89" s="325" t="s">
        <v>82</v>
      </c>
      <c r="R89" s="325" t="s">
        <v>82</v>
      </c>
      <c r="S89" s="325" t="s">
        <v>82</v>
      </c>
      <c r="T89" s="325" t="s">
        <v>82</v>
      </c>
      <c r="U89" s="325" t="s">
        <v>82</v>
      </c>
      <c r="V89" s="325" t="s">
        <v>82</v>
      </c>
      <c r="W89" s="325" t="s">
        <v>82</v>
      </c>
      <c r="X89" s="325" t="s">
        <v>82</v>
      </c>
      <c r="Y89" s="325" t="s">
        <v>82</v>
      </c>
      <c r="Z89" s="325" t="s">
        <v>82</v>
      </c>
      <c r="AA89" s="325" t="s">
        <v>82</v>
      </c>
      <c r="AB89" s="325" t="s">
        <v>82</v>
      </c>
      <c r="AC89" s="325" t="s">
        <v>82</v>
      </c>
      <c r="AD89" s="325" t="s">
        <v>82</v>
      </c>
      <c r="AE89" s="325" t="s">
        <v>82</v>
      </c>
      <c r="AF89" s="325" t="s">
        <v>82</v>
      </c>
      <c r="AG89" s="325" t="s">
        <v>82</v>
      </c>
      <c r="AH89" s="325" t="s">
        <v>82</v>
      </c>
      <c r="AI89" s="325" t="s">
        <v>82</v>
      </c>
      <c r="AJ89" s="325" t="s">
        <v>82</v>
      </c>
      <c r="AK89" s="325" t="s">
        <v>82</v>
      </c>
      <c r="AL89" s="325" t="s">
        <v>82</v>
      </c>
      <c r="AM89" s="325" t="s">
        <v>82</v>
      </c>
      <c r="AN89" s="325" t="s">
        <v>82</v>
      </c>
      <c r="AO89" s="325" t="s">
        <v>82</v>
      </c>
      <c r="AP89" s="325" t="s">
        <v>82</v>
      </c>
      <c r="AQ89" s="326" t="s">
        <v>82</v>
      </c>
    </row>
    <row r="90" spans="2:43" ht="19.95" customHeight="1" x14ac:dyDescent="0.4">
      <c r="B90" s="269">
        <v>87</v>
      </c>
      <c r="C90" s="270" t="s">
        <v>1348</v>
      </c>
      <c r="D90" s="270" t="s">
        <v>1349</v>
      </c>
      <c r="E90" s="271">
        <v>417</v>
      </c>
      <c r="F90" s="272" t="s">
        <v>23</v>
      </c>
      <c r="G90" s="287" t="s">
        <v>82</v>
      </c>
      <c r="H90" s="1298" t="s">
        <v>2358</v>
      </c>
      <c r="I90" s="324" t="s">
        <v>82</v>
      </c>
      <c r="J90" s="325" t="s">
        <v>82</v>
      </c>
      <c r="K90" s="325" t="s">
        <v>82</v>
      </c>
      <c r="L90" s="325" t="s">
        <v>82</v>
      </c>
      <c r="M90" s="325" t="s">
        <v>82</v>
      </c>
      <c r="N90" s="325" t="s">
        <v>82</v>
      </c>
      <c r="O90" s="325" t="s">
        <v>82</v>
      </c>
      <c r="P90" s="325" t="s">
        <v>82</v>
      </c>
      <c r="Q90" s="325" t="s">
        <v>82</v>
      </c>
      <c r="R90" s="325" t="s">
        <v>82</v>
      </c>
      <c r="S90" s="325" t="s">
        <v>82</v>
      </c>
      <c r="T90" s="325" t="s">
        <v>82</v>
      </c>
      <c r="U90" s="325" t="s">
        <v>82</v>
      </c>
      <c r="V90" s="325" t="s">
        <v>82</v>
      </c>
      <c r="W90" s="325" t="s">
        <v>82</v>
      </c>
      <c r="X90" s="325" t="s">
        <v>82</v>
      </c>
      <c r="Y90" s="325" t="s">
        <v>82</v>
      </c>
      <c r="Z90" s="325" t="s">
        <v>82</v>
      </c>
      <c r="AA90" s="325" t="s">
        <v>82</v>
      </c>
      <c r="AB90" s="325" t="s">
        <v>82</v>
      </c>
      <c r="AC90" s="325" t="s">
        <v>82</v>
      </c>
      <c r="AD90" s="325" t="s">
        <v>82</v>
      </c>
      <c r="AE90" s="325" t="s">
        <v>82</v>
      </c>
      <c r="AF90" s="325" t="s">
        <v>82</v>
      </c>
      <c r="AG90" s="325" t="s">
        <v>82</v>
      </c>
      <c r="AH90" s="325" t="s">
        <v>82</v>
      </c>
      <c r="AI90" s="325" t="s">
        <v>82</v>
      </c>
      <c r="AJ90" s="325" t="s">
        <v>82</v>
      </c>
      <c r="AK90" s="325" t="s">
        <v>82</v>
      </c>
      <c r="AL90" s="325" t="s">
        <v>82</v>
      </c>
      <c r="AM90" s="325" t="s">
        <v>82</v>
      </c>
      <c r="AN90" s="325" t="s">
        <v>82</v>
      </c>
      <c r="AO90" s="325" t="s">
        <v>82</v>
      </c>
      <c r="AP90" s="325" t="s">
        <v>82</v>
      </c>
      <c r="AQ90" s="326" t="s">
        <v>82</v>
      </c>
    </row>
    <row r="91" spans="2:43" ht="19.95" customHeight="1" x14ac:dyDescent="0.4">
      <c r="B91" s="269">
        <v>88</v>
      </c>
      <c r="C91" s="270" t="s">
        <v>1350</v>
      </c>
      <c r="D91" s="270" t="s">
        <v>1351</v>
      </c>
      <c r="E91" s="271">
        <v>418</v>
      </c>
      <c r="F91" s="272" t="s">
        <v>23</v>
      </c>
      <c r="G91" s="287" t="s">
        <v>82</v>
      </c>
      <c r="H91" s="1300"/>
      <c r="I91" s="324" t="s">
        <v>82</v>
      </c>
      <c r="J91" s="325" t="s">
        <v>82</v>
      </c>
      <c r="K91" s="325" t="s">
        <v>82</v>
      </c>
      <c r="L91" s="325" t="s">
        <v>82</v>
      </c>
      <c r="M91" s="325" t="s">
        <v>82</v>
      </c>
      <c r="N91" s="325" t="s">
        <v>82</v>
      </c>
      <c r="O91" s="325" t="s">
        <v>82</v>
      </c>
      <c r="P91" s="325" t="s">
        <v>82</v>
      </c>
      <c r="Q91" s="325" t="s">
        <v>82</v>
      </c>
      <c r="R91" s="325" t="s">
        <v>82</v>
      </c>
      <c r="S91" s="325" t="s">
        <v>82</v>
      </c>
      <c r="T91" s="325" t="s">
        <v>82</v>
      </c>
      <c r="U91" s="325" t="s">
        <v>82</v>
      </c>
      <c r="V91" s="325" t="s">
        <v>82</v>
      </c>
      <c r="W91" s="325" t="s">
        <v>82</v>
      </c>
      <c r="X91" s="325" t="s">
        <v>82</v>
      </c>
      <c r="Y91" s="325" t="s">
        <v>82</v>
      </c>
      <c r="Z91" s="325" t="s">
        <v>82</v>
      </c>
      <c r="AA91" s="325" t="s">
        <v>82</v>
      </c>
      <c r="AB91" s="325" t="s">
        <v>82</v>
      </c>
      <c r="AC91" s="325" t="s">
        <v>82</v>
      </c>
      <c r="AD91" s="325" t="s">
        <v>82</v>
      </c>
      <c r="AE91" s="325" t="s">
        <v>82</v>
      </c>
      <c r="AF91" s="325" t="s">
        <v>82</v>
      </c>
      <c r="AG91" s="325" t="s">
        <v>82</v>
      </c>
      <c r="AH91" s="325" t="s">
        <v>82</v>
      </c>
      <c r="AI91" s="325" t="s">
        <v>82</v>
      </c>
      <c r="AJ91" s="325" t="s">
        <v>82</v>
      </c>
      <c r="AK91" s="325" t="s">
        <v>82</v>
      </c>
      <c r="AL91" s="325" t="s">
        <v>82</v>
      </c>
      <c r="AM91" s="325" t="s">
        <v>82</v>
      </c>
      <c r="AN91" s="325" t="s">
        <v>82</v>
      </c>
      <c r="AO91" s="325" t="s">
        <v>82</v>
      </c>
      <c r="AP91" s="325" t="s">
        <v>82</v>
      </c>
      <c r="AQ91" s="326" t="s">
        <v>82</v>
      </c>
    </row>
    <row r="92" spans="2:43" ht="19.95" customHeight="1" x14ac:dyDescent="0.4">
      <c r="B92" s="269">
        <v>89</v>
      </c>
      <c r="C92" s="270" t="s">
        <v>1352</v>
      </c>
      <c r="D92" s="270" t="s">
        <v>88</v>
      </c>
      <c r="E92" s="271">
        <v>414</v>
      </c>
      <c r="F92" s="272" t="s">
        <v>23</v>
      </c>
      <c r="G92" s="283" t="s">
        <v>89</v>
      </c>
      <c r="H92" s="299" t="s">
        <v>2394</v>
      </c>
      <c r="I92" s="284" t="str">
        <f>'3_Setup(1)'!$AJ$7</f>
        <v>DigIN:A.3</v>
      </c>
      <c r="J92" s="285" t="str">
        <f>'3_Setup(1)'!$AJ$8</f>
        <v>DigIN:A.3</v>
      </c>
      <c r="K92" s="285" t="str">
        <f>'3_Setup(1)'!$AJ$9</f>
        <v>DigIN:A.3</v>
      </c>
      <c r="L92" s="285" t="str">
        <f>'3_Setup(1)'!$AJ$10</f>
        <v>DigIN:A.3</v>
      </c>
      <c r="M92" s="285" t="str">
        <f>'3_Setup(1)'!$AJ$11</f>
        <v>DigIN:A.3</v>
      </c>
      <c r="N92" s="285" t="str">
        <f>'3_Setup(1)'!$AJ$12</f>
        <v>DigIN:A.3</v>
      </c>
      <c r="O92" s="285" t="str">
        <f>'3_Setup(1)'!$AJ$13</f>
        <v>DigIN:A.3</v>
      </c>
      <c r="P92" s="285" t="str">
        <f>'3_Setup(1)'!$AJ$14</f>
        <v>DigIN:A.3</v>
      </c>
      <c r="Q92" s="285" t="str">
        <f>'3_Setup(1)'!$AJ$15</f>
        <v>DigIN:A.3</v>
      </c>
      <c r="R92" s="285" t="str">
        <f>'3_Setup(1)'!$AJ$16</f>
        <v>DigIN:A.3</v>
      </c>
      <c r="S92" s="285" t="str">
        <f>'3_Setup(1)'!$AJ$17</f>
        <v>DigIN:A.3</v>
      </c>
      <c r="T92" s="285" t="str">
        <f>'3_Setup(1)'!$AJ$18</f>
        <v>DigIN:A.3</v>
      </c>
      <c r="U92" s="285" t="str">
        <f>'3_Setup(1)'!$AJ$19</f>
        <v>DigIN:A.3</v>
      </c>
      <c r="V92" s="285" t="str">
        <f>'3_Setup(1)'!$AJ$20</f>
        <v>DigIN:A.3</v>
      </c>
      <c r="W92" s="285" t="str">
        <f>'3_Setup(1)'!$AJ$21</f>
        <v>DigIN:A.3</v>
      </c>
      <c r="X92" s="285" t="str">
        <f>'3_Setup(1)'!$AJ$22</f>
        <v>DigIN:A.3</v>
      </c>
      <c r="Y92" s="285" t="str">
        <f>'3_Setup(1)'!$AJ$23</f>
        <v>DigIN:A.3</v>
      </c>
      <c r="Z92" s="285" t="str">
        <f>'3_Setup(1)'!$AJ$24</f>
        <v>DigIN:A.3</v>
      </c>
      <c r="AA92" s="285" t="str">
        <f>'3_Setup(1)'!$AJ$25</f>
        <v>DigIN:A.3</v>
      </c>
      <c r="AB92" s="285" t="str">
        <f>'3_Setup(1)'!$AJ$26</f>
        <v>DigIN:A.3</v>
      </c>
      <c r="AC92" s="285" t="str">
        <f>'3_Setup(1)'!$AJ$27</f>
        <v>DigIN:A.3</v>
      </c>
      <c r="AD92" s="285" t="str">
        <f>'3_Setup(1)'!$AJ$28</f>
        <v>DigIN:A.3</v>
      </c>
      <c r="AE92" s="285" t="str">
        <f>'3_Setup(1)'!$AJ$29</f>
        <v>DigIN:A.3</v>
      </c>
      <c r="AF92" s="285" t="str">
        <f>'3_Setup(1)'!$AJ$30</f>
        <v>DigIN:A.3</v>
      </c>
      <c r="AG92" s="285" t="str">
        <f>'3_Setup(1)'!$AJ$31</f>
        <v>DigIN:A.3</v>
      </c>
      <c r="AH92" s="285" t="str">
        <f>'3_Setup(1)'!$AJ$32</f>
        <v>DigIN:A.3</v>
      </c>
      <c r="AI92" s="285" t="str">
        <f>'3_Setup(1)'!$AJ$33</f>
        <v>DigIN:A.3</v>
      </c>
      <c r="AJ92" s="285" t="str">
        <f>'3_Setup(1)'!$AJ$34</f>
        <v>DigIN:A.3</v>
      </c>
      <c r="AK92" s="285" t="str">
        <f>'3_Setup(1)'!$AJ$35</f>
        <v>DigIN:A.3</v>
      </c>
      <c r="AL92" s="285" t="str">
        <f>'3_Setup(1)'!$AJ$36</f>
        <v>DigIN:A.3</v>
      </c>
      <c r="AM92" s="285" t="str">
        <f>'3_Setup(1)'!$AJ$37</f>
        <v>DigIN:A.3</v>
      </c>
      <c r="AN92" s="285" t="str">
        <f>'3_Setup(1)'!$AJ$38</f>
        <v>DigIN:A.3</v>
      </c>
      <c r="AO92" s="285" t="str">
        <f>'3_Setup(1)'!$AJ$39</f>
        <v>DigIN:A.3</v>
      </c>
      <c r="AP92" s="285" t="str">
        <f>'3_Setup(1)'!$AJ$40</f>
        <v>DigIN:A.3</v>
      </c>
      <c r="AQ92" s="286" t="str">
        <f>'3_Setup(1)'!$AJ$41</f>
        <v>DigIN:A.3</v>
      </c>
    </row>
    <row r="93" spans="2:43" ht="19.95" customHeight="1" x14ac:dyDescent="0.4">
      <c r="B93" s="269">
        <v>90</v>
      </c>
      <c r="C93" s="270" t="s">
        <v>1353</v>
      </c>
      <c r="D93" s="270" t="s">
        <v>1354</v>
      </c>
      <c r="E93" s="271">
        <v>405</v>
      </c>
      <c r="F93" s="272" t="s">
        <v>23</v>
      </c>
      <c r="G93" s="283" t="s">
        <v>82</v>
      </c>
      <c r="H93" s="1298" t="s">
        <v>2401</v>
      </c>
      <c r="I93" s="284" t="str">
        <f>'3_Setup(2)'!$F$7</f>
        <v>DigIN:0.1</v>
      </c>
      <c r="J93" s="285" t="str">
        <f>'3_Setup(2)'!$F$8</f>
        <v>DigIN:0.1</v>
      </c>
      <c r="K93" s="285" t="str">
        <f>'3_Setup(2)'!$F$9</f>
        <v>DigIN:0.1</v>
      </c>
      <c r="L93" s="285" t="str">
        <f>'3_Setup(2)'!$F$10</f>
        <v>DigIN:0.1</v>
      </c>
      <c r="M93" s="285" t="str">
        <f>'3_Setup(2)'!$F$11</f>
        <v>DigIN:0.1</v>
      </c>
      <c r="N93" s="285" t="str">
        <f>'3_Setup(2)'!$F$12</f>
        <v>DigIN:0.1</v>
      </c>
      <c r="O93" s="285" t="str">
        <f>'3_Setup(2)'!$F$13</f>
        <v>DigIN:0.1</v>
      </c>
      <c r="P93" s="285" t="str">
        <f>'3_Setup(2)'!$F$14</f>
        <v>DigIN:0.1</v>
      </c>
      <c r="Q93" s="285" t="str">
        <f>'3_Setup(2)'!$F$15</f>
        <v>DigIN:0.1</v>
      </c>
      <c r="R93" s="285" t="str">
        <f>'3_Setup(2)'!$F$16</f>
        <v>DigIN:0.1</v>
      </c>
      <c r="S93" s="285" t="str">
        <f>'3_Setup(2)'!$F$17</f>
        <v>DigIN:0.1</v>
      </c>
      <c r="T93" s="285" t="str">
        <f>'3_Setup(2)'!$F$18</f>
        <v>DigIN:0.1</v>
      </c>
      <c r="U93" s="285" t="str">
        <f>'3_Setup(2)'!$F$19</f>
        <v>DigIN:0.1</v>
      </c>
      <c r="V93" s="285" t="str">
        <f>'3_Setup(2)'!$F$20</f>
        <v>DigIN:0.1</v>
      </c>
      <c r="W93" s="285" t="str">
        <f>'3_Setup(2)'!$F$21</f>
        <v>DigIN:0.1</v>
      </c>
      <c r="X93" s="285" t="str">
        <f>'3_Setup(2)'!$F$22</f>
        <v>DigIN:0.1</v>
      </c>
      <c r="Y93" s="285" t="str">
        <f>'3_Setup(2)'!$F$23</f>
        <v>DigIN:0.1</v>
      </c>
      <c r="Z93" s="285" t="str">
        <f>'3_Setup(2)'!$F$24</f>
        <v>DigIN:0.1</v>
      </c>
      <c r="AA93" s="285" t="str">
        <f>'3_Setup(2)'!$F$25</f>
        <v>DigIN:0.1</v>
      </c>
      <c r="AB93" s="285" t="str">
        <f>'3_Setup(2)'!$F$26</f>
        <v>DigIN:0.1</v>
      </c>
      <c r="AC93" s="285" t="str">
        <f>'3_Setup(2)'!$F$27</f>
        <v>DigIN:0.1</v>
      </c>
      <c r="AD93" s="285" t="str">
        <f>'3_Setup(2)'!$F$28</f>
        <v>DigIN:0.1</v>
      </c>
      <c r="AE93" s="285" t="str">
        <f>'3_Setup(2)'!$F$29</f>
        <v>DigIN:0.1</v>
      </c>
      <c r="AF93" s="285" t="str">
        <f>'3_Setup(2)'!$F$30</f>
        <v>DigIN:0.1</v>
      </c>
      <c r="AG93" s="285" t="str">
        <f>'3_Setup(2)'!$F$31</f>
        <v>DigIN:0.1</v>
      </c>
      <c r="AH93" s="285" t="str">
        <f>'3_Setup(2)'!$F$32</f>
        <v>DigIN:0.1</v>
      </c>
      <c r="AI93" s="285" t="str">
        <f>'3_Setup(2)'!$F$33</f>
        <v>DigIN:0.1</v>
      </c>
      <c r="AJ93" s="285" t="str">
        <f>'3_Setup(2)'!$F$34</f>
        <v>DigIN:0.1</v>
      </c>
      <c r="AK93" s="285" t="str">
        <f>'3_Setup(2)'!$F$35</f>
        <v>DigIN:0.1</v>
      </c>
      <c r="AL93" s="285" t="str">
        <f>'3_Setup(2)'!$F$36</f>
        <v>DigIN:0.1</v>
      </c>
      <c r="AM93" s="285" t="str">
        <f>'3_Setup(2)'!$F$37</f>
        <v>DigIN:0.1</v>
      </c>
      <c r="AN93" s="285" t="str">
        <f>'3_Setup(2)'!$F$38</f>
        <v>DigIN:0.1</v>
      </c>
      <c r="AO93" s="285" t="str">
        <f>'3_Setup(2)'!$F$39</f>
        <v>DigIN:0.1</v>
      </c>
      <c r="AP93" s="285" t="str">
        <f>'3_Setup(2)'!$F$40</f>
        <v>DigIN:0.1</v>
      </c>
      <c r="AQ93" s="286" t="str">
        <f>'3_Setup(2)'!$F$41</f>
        <v>DigIN:0.1</v>
      </c>
    </row>
    <row r="94" spans="2:43" ht="19.95" customHeight="1" x14ac:dyDescent="0.4">
      <c r="B94" s="269">
        <v>91</v>
      </c>
      <c r="C94" s="270" t="s">
        <v>1355</v>
      </c>
      <c r="D94" s="270" t="s">
        <v>1356</v>
      </c>
      <c r="E94" s="271">
        <v>406</v>
      </c>
      <c r="F94" s="272" t="s">
        <v>23</v>
      </c>
      <c r="G94" s="283" t="s">
        <v>82</v>
      </c>
      <c r="H94" s="1300"/>
      <c r="I94" s="284" t="str">
        <f>'3_Setup(2)'!$G$7</f>
        <v>DigIN:0.1</v>
      </c>
      <c r="J94" s="285" t="str">
        <f>'3_Setup(2)'!$G$8</f>
        <v>DigIN:0.1</v>
      </c>
      <c r="K94" s="285" t="str">
        <f>'3_Setup(2)'!$G$9</f>
        <v>DigIN:0.1</v>
      </c>
      <c r="L94" s="285" t="str">
        <f>'3_Setup(2)'!$G$10</f>
        <v>DigIN:0.1</v>
      </c>
      <c r="M94" s="285" t="str">
        <f>'3_Setup(2)'!$G$11</f>
        <v>DigIN:0.1</v>
      </c>
      <c r="N94" s="285" t="str">
        <f>'3_Setup(2)'!$G$12</f>
        <v>DigIN:0.1</v>
      </c>
      <c r="O94" s="285" t="str">
        <f>'3_Setup(2)'!$G$13</f>
        <v>DigIN:0.1</v>
      </c>
      <c r="P94" s="285" t="str">
        <f>'3_Setup(2)'!$G$14</f>
        <v>DigIN:0.1</v>
      </c>
      <c r="Q94" s="285" t="str">
        <f>'3_Setup(2)'!$G$15</f>
        <v>DigIN:0.1</v>
      </c>
      <c r="R94" s="285" t="str">
        <f>'3_Setup(2)'!$G$16</f>
        <v>DigIN:0.1</v>
      </c>
      <c r="S94" s="285" t="str">
        <f>'3_Setup(2)'!$G$17</f>
        <v>DigIN:0.1</v>
      </c>
      <c r="T94" s="285" t="str">
        <f>'3_Setup(2)'!$G$18</f>
        <v>DigIN:0.1</v>
      </c>
      <c r="U94" s="285" t="str">
        <f>'3_Setup(2)'!$G$19</f>
        <v>DigIN:0.1</v>
      </c>
      <c r="V94" s="285" t="str">
        <f>'3_Setup(2)'!$G$20</f>
        <v>DigIN:0.1</v>
      </c>
      <c r="W94" s="285" t="str">
        <f>'3_Setup(2)'!$G$21</f>
        <v>DigIN:0.1</v>
      </c>
      <c r="X94" s="285" t="str">
        <f>'3_Setup(2)'!$G$22</f>
        <v>DigIN:0.1</v>
      </c>
      <c r="Y94" s="285" t="str">
        <f>'3_Setup(2)'!$G$23</f>
        <v>DigIN:0.1</v>
      </c>
      <c r="Z94" s="285" t="str">
        <f>'3_Setup(2)'!$G$24</f>
        <v>DigIN:0.1</v>
      </c>
      <c r="AA94" s="285" t="str">
        <f>'3_Setup(2)'!$G$25</f>
        <v>DigIN:0.1</v>
      </c>
      <c r="AB94" s="285" t="str">
        <f>'3_Setup(2)'!$G$26</f>
        <v>DigIN:0.1</v>
      </c>
      <c r="AC94" s="285" t="str">
        <f>'3_Setup(2)'!$G$27</f>
        <v>DigIN:0.1</v>
      </c>
      <c r="AD94" s="285" t="str">
        <f>'3_Setup(2)'!$G$28</f>
        <v>DigIN:0.1</v>
      </c>
      <c r="AE94" s="285" t="str">
        <f>'3_Setup(2)'!$G$29</f>
        <v>DigIN:0.1</v>
      </c>
      <c r="AF94" s="285" t="str">
        <f>'3_Setup(2)'!$G$30</f>
        <v>DigIN:0.1</v>
      </c>
      <c r="AG94" s="285" t="str">
        <f>'3_Setup(2)'!$G$31</f>
        <v>DigIN:0.1</v>
      </c>
      <c r="AH94" s="285" t="str">
        <f>'3_Setup(2)'!$G$32</f>
        <v>DigIN:0.1</v>
      </c>
      <c r="AI94" s="285" t="str">
        <f>'3_Setup(2)'!$G$33</f>
        <v>DigIN:0.1</v>
      </c>
      <c r="AJ94" s="285" t="str">
        <f>'3_Setup(2)'!$G$34</f>
        <v>DigIN:0.1</v>
      </c>
      <c r="AK94" s="285" t="str">
        <f>'3_Setup(2)'!$G$35</f>
        <v>DigIN:0.1</v>
      </c>
      <c r="AL94" s="285" t="str">
        <f>'3_Setup(2)'!$G$36</f>
        <v>DigIN:0.1</v>
      </c>
      <c r="AM94" s="285" t="str">
        <f>'3_Setup(2)'!$G$37</f>
        <v>DigIN:0.1</v>
      </c>
      <c r="AN94" s="285" t="str">
        <f>'3_Setup(2)'!$G$38</f>
        <v>DigIN:0.1</v>
      </c>
      <c r="AO94" s="285" t="str">
        <f>'3_Setup(2)'!$G$39</f>
        <v>DigIN:0.1</v>
      </c>
      <c r="AP94" s="285" t="str">
        <f>'3_Setup(2)'!$G$40</f>
        <v>DigIN:0.1</v>
      </c>
      <c r="AQ94" s="286" t="str">
        <f>'3_Setup(2)'!$G$41</f>
        <v>DigIN:0.1</v>
      </c>
    </row>
    <row r="95" spans="2:43" ht="19.95" customHeight="1" x14ac:dyDescent="0.4">
      <c r="B95" s="269">
        <v>92</v>
      </c>
      <c r="C95" s="270" t="s">
        <v>1357</v>
      </c>
      <c r="D95" s="270" t="s">
        <v>91</v>
      </c>
      <c r="E95" s="271">
        <v>408</v>
      </c>
      <c r="F95" s="272" t="s">
        <v>23</v>
      </c>
      <c r="G95" s="287" t="s">
        <v>82</v>
      </c>
      <c r="H95" s="299" t="s">
        <v>2402</v>
      </c>
      <c r="I95" s="324" t="s">
        <v>82</v>
      </c>
      <c r="J95" s="325" t="s">
        <v>82</v>
      </c>
      <c r="K95" s="325" t="s">
        <v>82</v>
      </c>
      <c r="L95" s="325" t="s">
        <v>82</v>
      </c>
      <c r="M95" s="325" t="s">
        <v>82</v>
      </c>
      <c r="N95" s="325" t="s">
        <v>82</v>
      </c>
      <c r="O95" s="325" t="s">
        <v>82</v>
      </c>
      <c r="P95" s="325" t="s">
        <v>82</v>
      </c>
      <c r="Q95" s="325" t="s">
        <v>82</v>
      </c>
      <c r="R95" s="325" t="s">
        <v>82</v>
      </c>
      <c r="S95" s="325" t="s">
        <v>82</v>
      </c>
      <c r="T95" s="325" t="s">
        <v>82</v>
      </c>
      <c r="U95" s="325" t="s">
        <v>82</v>
      </c>
      <c r="V95" s="325" t="s">
        <v>82</v>
      </c>
      <c r="W95" s="325" t="s">
        <v>82</v>
      </c>
      <c r="X95" s="325" t="s">
        <v>82</v>
      </c>
      <c r="Y95" s="325" t="s">
        <v>82</v>
      </c>
      <c r="Z95" s="325" t="s">
        <v>82</v>
      </c>
      <c r="AA95" s="325" t="s">
        <v>82</v>
      </c>
      <c r="AB95" s="325" t="s">
        <v>82</v>
      </c>
      <c r="AC95" s="325" t="s">
        <v>82</v>
      </c>
      <c r="AD95" s="325" t="s">
        <v>82</v>
      </c>
      <c r="AE95" s="325" t="s">
        <v>82</v>
      </c>
      <c r="AF95" s="325" t="s">
        <v>82</v>
      </c>
      <c r="AG95" s="325" t="s">
        <v>82</v>
      </c>
      <c r="AH95" s="325" t="s">
        <v>82</v>
      </c>
      <c r="AI95" s="325" t="s">
        <v>82</v>
      </c>
      <c r="AJ95" s="325" t="s">
        <v>82</v>
      </c>
      <c r="AK95" s="325" t="s">
        <v>82</v>
      </c>
      <c r="AL95" s="325" t="s">
        <v>82</v>
      </c>
      <c r="AM95" s="325" t="s">
        <v>82</v>
      </c>
      <c r="AN95" s="325" t="s">
        <v>82</v>
      </c>
      <c r="AO95" s="325" t="s">
        <v>82</v>
      </c>
      <c r="AP95" s="325" t="s">
        <v>82</v>
      </c>
      <c r="AQ95" s="326" t="s">
        <v>82</v>
      </c>
    </row>
    <row r="96" spans="2:43" ht="19.95" customHeight="1" x14ac:dyDescent="0.4">
      <c r="B96" s="269">
        <v>93</v>
      </c>
      <c r="C96" s="270" t="s">
        <v>1358</v>
      </c>
      <c r="D96" s="270" t="s">
        <v>93</v>
      </c>
      <c r="E96" s="271">
        <v>415</v>
      </c>
      <c r="F96" s="272" t="s">
        <v>23</v>
      </c>
      <c r="G96" s="287" t="s">
        <v>82</v>
      </c>
      <c r="H96" s="299"/>
      <c r="I96" s="324" t="s">
        <v>82</v>
      </c>
      <c r="J96" s="325" t="s">
        <v>82</v>
      </c>
      <c r="K96" s="325" t="s">
        <v>82</v>
      </c>
      <c r="L96" s="325" t="s">
        <v>82</v>
      </c>
      <c r="M96" s="325" t="s">
        <v>82</v>
      </c>
      <c r="N96" s="325" t="s">
        <v>82</v>
      </c>
      <c r="O96" s="325" t="s">
        <v>82</v>
      </c>
      <c r="P96" s="325" t="s">
        <v>82</v>
      </c>
      <c r="Q96" s="325" t="s">
        <v>82</v>
      </c>
      <c r="R96" s="325" t="s">
        <v>82</v>
      </c>
      <c r="S96" s="325" t="s">
        <v>82</v>
      </c>
      <c r="T96" s="325" t="s">
        <v>82</v>
      </c>
      <c r="U96" s="325" t="s">
        <v>82</v>
      </c>
      <c r="V96" s="325" t="s">
        <v>82</v>
      </c>
      <c r="W96" s="325" t="s">
        <v>82</v>
      </c>
      <c r="X96" s="325" t="s">
        <v>82</v>
      </c>
      <c r="Y96" s="325" t="s">
        <v>82</v>
      </c>
      <c r="Z96" s="325" t="s">
        <v>82</v>
      </c>
      <c r="AA96" s="325" t="s">
        <v>82</v>
      </c>
      <c r="AB96" s="325" t="s">
        <v>82</v>
      </c>
      <c r="AC96" s="325" t="s">
        <v>82</v>
      </c>
      <c r="AD96" s="325" t="s">
        <v>82</v>
      </c>
      <c r="AE96" s="325" t="s">
        <v>82</v>
      </c>
      <c r="AF96" s="325" t="s">
        <v>82</v>
      </c>
      <c r="AG96" s="325" t="s">
        <v>82</v>
      </c>
      <c r="AH96" s="325" t="s">
        <v>82</v>
      </c>
      <c r="AI96" s="325" t="s">
        <v>82</v>
      </c>
      <c r="AJ96" s="325" t="s">
        <v>82</v>
      </c>
      <c r="AK96" s="325" t="s">
        <v>82</v>
      </c>
      <c r="AL96" s="325" t="s">
        <v>82</v>
      </c>
      <c r="AM96" s="325" t="s">
        <v>82</v>
      </c>
      <c r="AN96" s="325" t="s">
        <v>82</v>
      </c>
      <c r="AO96" s="325" t="s">
        <v>82</v>
      </c>
      <c r="AP96" s="325" t="s">
        <v>82</v>
      </c>
      <c r="AQ96" s="326" t="s">
        <v>82</v>
      </c>
    </row>
    <row r="97" spans="2:43" ht="19.95" customHeight="1" x14ac:dyDescent="0.4">
      <c r="B97" s="269">
        <v>94</v>
      </c>
      <c r="C97" s="270" t="s">
        <v>1359</v>
      </c>
      <c r="D97" s="270" t="s">
        <v>94</v>
      </c>
      <c r="E97" s="271">
        <v>416</v>
      </c>
      <c r="F97" s="272" t="s">
        <v>23</v>
      </c>
      <c r="G97" s="287" t="s">
        <v>82</v>
      </c>
      <c r="H97" s="363" t="s">
        <v>2403</v>
      </c>
      <c r="I97" s="324" t="s">
        <v>82</v>
      </c>
      <c r="J97" s="325" t="s">
        <v>82</v>
      </c>
      <c r="K97" s="325" t="s">
        <v>82</v>
      </c>
      <c r="L97" s="325" t="s">
        <v>82</v>
      </c>
      <c r="M97" s="325" t="s">
        <v>82</v>
      </c>
      <c r="N97" s="325" t="s">
        <v>82</v>
      </c>
      <c r="O97" s="325" t="s">
        <v>82</v>
      </c>
      <c r="P97" s="325" t="s">
        <v>82</v>
      </c>
      <c r="Q97" s="325" t="s">
        <v>82</v>
      </c>
      <c r="R97" s="325" t="s">
        <v>82</v>
      </c>
      <c r="S97" s="325" t="s">
        <v>82</v>
      </c>
      <c r="T97" s="325" t="s">
        <v>82</v>
      </c>
      <c r="U97" s="325" t="s">
        <v>82</v>
      </c>
      <c r="V97" s="325" t="s">
        <v>82</v>
      </c>
      <c r="W97" s="325" t="s">
        <v>82</v>
      </c>
      <c r="X97" s="325" t="s">
        <v>82</v>
      </c>
      <c r="Y97" s="325" t="s">
        <v>82</v>
      </c>
      <c r="Z97" s="325" t="s">
        <v>82</v>
      </c>
      <c r="AA97" s="325" t="s">
        <v>82</v>
      </c>
      <c r="AB97" s="325" t="s">
        <v>82</v>
      </c>
      <c r="AC97" s="325" t="s">
        <v>82</v>
      </c>
      <c r="AD97" s="325" t="s">
        <v>82</v>
      </c>
      <c r="AE97" s="325" t="s">
        <v>82</v>
      </c>
      <c r="AF97" s="325" t="s">
        <v>82</v>
      </c>
      <c r="AG97" s="325" t="s">
        <v>82</v>
      </c>
      <c r="AH97" s="325" t="s">
        <v>82</v>
      </c>
      <c r="AI97" s="325" t="s">
        <v>82</v>
      </c>
      <c r="AJ97" s="325" t="s">
        <v>82</v>
      </c>
      <c r="AK97" s="325" t="s">
        <v>82</v>
      </c>
      <c r="AL97" s="325" t="s">
        <v>82</v>
      </c>
      <c r="AM97" s="325" t="s">
        <v>82</v>
      </c>
      <c r="AN97" s="325" t="s">
        <v>82</v>
      </c>
      <c r="AO97" s="325" t="s">
        <v>82</v>
      </c>
      <c r="AP97" s="325" t="s">
        <v>82</v>
      </c>
      <c r="AQ97" s="326" t="s">
        <v>82</v>
      </c>
    </row>
    <row r="98" spans="2:43" ht="19.95" customHeight="1" x14ac:dyDescent="0.4">
      <c r="B98" s="269">
        <v>95</v>
      </c>
      <c r="C98" s="270" t="s">
        <v>1360</v>
      </c>
      <c r="D98" s="270" t="s">
        <v>1254</v>
      </c>
      <c r="E98" s="271">
        <v>413</v>
      </c>
      <c r="F98" s="272" t="s">
        <v>23</v>
      </c>
      <c r="G98" s="283" t="s">
        <v>82</v>
      </c>
      <c r="H98" s="299" t="s">
        <v>2404</v>
      </c>
      <c r="I98" s="284" t="str">
        <f>'3_Setup(1)'!$M$7</f>
        <v>DigIN:0.1</v>
      </c>
      <c r="J98" s="285" t="str">
        <f>'3_Setup(1)'!$M$8</f>
        <v>DigIN:0.1</v>
      </c>
      <c r="K98" s="285" t="str">
        <f>'3_Setup(1)'!$M$9</f>
        <v>DigIN:0.1</v>
      </c>
      <c r="L98" s="285" t="str">
        <f>'3_Setup(1)'!$M$10</f>
        <v>DigIN:0.1</v>
      </c>
      <c r="M98" s="285" t="str">
        <f>'3_Setup(1)'!$M$11</f>
        <v>DigIN:0.1</v>
      </c>
      <c r="N98" s="285" t="str">
        <f>'3_Setup(1)'!$M$12</f>
        <v>DigIN:0.1</v>
      </c>
      <c r="O98" s="285" t="str">
        <f>'3_Setup(1)'!$M$13</f>
        <v>DigIN:0.1</v>
      </c>
      <c r="P98" s="285" t="str">
        <f>'3_Setup(1)'!$M$14</f>
        <v>DigIN:0.1</v>
      </c>
      <c r="Q98" s="285" t="str">
        <f>'3_Setup(1)'!$M$15</f>
        <v>DigIN:0.1</v>
      </c>
      <c r="R98" s="285" t="str">
        <f>'3_Setup(1)'!$M$16</f>
        <v>DigIN:0.1</v>
      </c>
      <c r="S98" s="285" t="str">
        <f>'3_Setup(1)'!$M$17</f>
        <v>DigIN:0.1</v>
      </c>
      <c r="T98" s="285" t="str">
        <f>'3_Setup(1)'!$M$18</f>
        <v>DigIN:0.1</v>
      </c>
      <c r="U98" s="285" t="str">
        <f>'3_Setup(1)'!$M$19</f>
        <v>DigIN:0.1</v>
      </c>
      <c r="V98" s="285" t="str">
        <f>'3_Setup(1)'!$M$20</f>
        <v>DigIN:0.1</v>
      </c>
      <c r="W98" s="285" t="str">
        <f>'3_Setup(1)'!$M$21</f>
        <v>DigIN:0.1</v>
      </c>
      <c r="X98" s="285" t="str">
        <f>'3_Setup(1)'!$M$22</f>
        <v>DigIN:0.1</v>
      </c>
      <c r="Y98" s="285" t="str">
        <f>'3_Setup(1)'!$M$23</f>
        <v>DigIN:0.1</v>
      </c>
      <c r="Z98" s="285" t="str">
        <f>'3_Setup(1)'!$M$24</f>
        <v>DigIN:0.1</v>
      </c>
      <c r="AA98" s="285" t="str">
        <f>'3_Setup(1)'!$M$25</f>
        <v>DigIN:0.1</v>
      </c>
      <c r="AB98" s="285" t="str">
        <f>'3_Setup(1)'!$M$26</f>
        <v>DigIN:0.1</v>
      </c>
      <c r="AC98" s="285" t="str">
        <f>'3_Setup(1)'!$M$27</f>
        <v>DigIN:0.1</v>
      </c>
      <c r="AD98" s="285" t="str">
        <f>'3_Setup(1)'!$M$28</f>
        <v>DigIN:0.1</v>
      </c>
      <c r="AE98" s="285" t="str">
        <f>'3_Setup(1)'!$M$29</f>
        <v>DigIN:0.1</v>
      </c>
      <c r="AF98" s="285" t="str">
        <f>'3_Setup(1)'!$M$30</f>
        <v>DigIN:0.1</v>
      </c>
      <c r="AG98" s="285" t="str">
        <f>'3_Setup(1)'!$M$31</f>
        <v>DigIN:0.1</v>
      </c>
      <c r="AH98" s="285" t="str">
        <f>'3_Setup(1)'!$M$32</f>
        <v>DigIN:0.1</v>
      </c>
      <c r="AI98" s="285" t="str">
        <f>'3_Setup(1)'!$M$33</f>
        <v>DigIN:0.1</v>
      </c>
      <c r="AJ98" s="285" t="str">
        <f>'3_Setup(1)'!$M$34</f>
        <v>DigIN:0.1</v>
      </c>
      <c r="AK98" s="285" t="str">
        <f>'3_Setup(1)'!$M$35</f>
        <v>DigIN:0.1</v>
      </c>
      <c r="AL98" s="285" t="str">
        <f>'3_Setup(1)'!$M$36</f>
        <v>DigIN:0.1</v>
      </c>
      <c r="AM98" s="285" t="str">
        <f>'3_Setup(1)'!$M$37</f>
        <v>DigIN:0.1</v>
      </c>
      <c r="AN98" s="285" t="str">
        <f>'3_Setup(1)'!$M$38</f>
        <v>DigIN:0.1</v>
      </c>
      <c r="AO98" s="285" t="str">
        <f>'3_Setup(1)'!$M$39</f>
        <v>DigIN:0.1</v>
      </c>
      <c r="AP98" s="285" t="str">
        <f>'3_Setup(1)'!$M$40</f>
        <v>DigIN:0.1</v>
      </c>
      <c r="AQ98" s="286" t="str">
        <f>'3_Setup(1)'!$M$41</f>
        <v>DigIN:0.1</v>
      </c>
    </row>
    <row r="99" spans="2:43" ht="19.95" customHeight="1" x14ac:dyDescent="0.4">
      <c r="B99" s="269">
        <v>96</v>
      </c>
      <c r="C99" s="270" t="s">
        <v>1361</v>
      </c>
      <c r="D99" s="270" t="s">
        <v>1362</v>
      </c>
      <c r="E99" s="271">
        <v>422</v>
      </c>
      <c r="F99" s="272" t="s">
        <v>23</v>
      </c>
      <c r="G99" s="283" t="s">
        <v>82</v>
      </c>
      <c r="H99" s="299" t="s">
        <v>2405</v>
      </c>
      <c r="I99" s="284" t="str">
        <f>'3_Setup(1)'!$J$7</f>
        <v>DigIN:0.1</v>
      </c>
      <c r="J99" s="285" t="str">
        <f>'3_Setup(1)'!$J$8</f>
        <v>DigIN:0.1</v>
      </c>
      <c r="K99" s="285" t="str">
        <f>'3_Setup(1)'!$J$9</f>
        <v>DigIN:0.1</v>
      </c>
      <c r="L99" s="285" t="str">
        <f>'3_Setup(1)'!$J$10</f>
        <v>DigIN:0.1</v>
      </c>
      <c r="M99" s="285" t="str">
        <f>'3_Setup(1)'!$J$11</f>
        <v>DigIN:0.1</v>
      </c>
      <c r="N99" s="285" t="str">
        <f>'3_Setup(1)'!$J$12</f>
        <v>DigIN:0.1</v>
      </c>
      <c r="O99" s="285" t="str">
        <f>'3_Setup(1)'!$J$13</f>
        <v>DigIN:0.1</v>
      </c>
      <c r="P99" s="285" t="str">
        <f>'3_Setup(1)'!$J$14</f>
        <v>DigIN:0.1</v>
      </c>
      <c r="Q99" s="285" t="str">
        <f>'3_Setup(1)'!$J$15</f>
        <v>DigIN:0.1</v>
      </c>
      <c r="R99" s="285" t="str">
        <f>'3_Setup(1)'!$J$16</f>
        <v>DigIN:0.1</v>
      </c>
      <c r="S99" s="285" t="str">
        <f>'3_Setup(1)'!$J$17</f>
        <v>DigIN:0.1</v>
      </c>
      <c r="T99" s="285" t="str">
        <f>'3_Setup(1)'!$J$18</f>
        <v>DigIN:0.1</v>
      </c>
      <c r="U99" s="285" t="str">
        <f>'3_Setup(1)'!$J$19</f>
        <v>DigIN:0.1</v>
      </c>
      <c r="V99" s="285" t="str">
        <f>'3_Setup(1)'!$J$20</f>
        <v>DigIN:0.1</v>
      </c>
      <c r="W99" s="285" t="str">
        <f>'3_Setup(1)'!$J$21</f>
        <v>DigIN:0.1</v>
      </c>
      <c r="X99" s="285" t="str">
        <f>'3_Setup(1)'!$J$22</f>
        <v>DigIN:0.1</v>
      </c>
      <c r="Y99" s="285" t="str">
        <f>'3_Setup(1)'!$J$23</f>
        <v>DigIN:0.1</v>
      </c>
      <c r="Z99" s="285" t="str">
        <f>'3_Setup(1)'!$J$24</f>
        <v>DigIN:0.1</v>
      </c>
      <c r="AA99" s="285" t="str">
        <f>'3_Setup(1)'!$J$25</f>
        <v>DigIN:0.1</v>
      </c>
      <c r="AB99" s="285" t="str">
        <f>'3_Setup(1)'!$J$26</f>
        <v>DigIN:0.1</v>
      </c>
      <c r="AC99" s="285" t="str">
        <f>'3_Setup(1)'!$J$27</f>
        <v>DigIN:0.1</v>
      </c>
      <c r="AD99" s="285" t="str">
        <f>'3_Setup(1)'!$J$28</f>
        <v>DigIN:0.1</v>
      </c>
      <c r="AE99" s="285" t="str">
        <f>'3_Setup(1)'!$J$29</f>
        <v>DigIN:0.1</v>
      </c>
      <c r="AF99" s="285" t="str">
        <f>'3_Setup(1)'!$J$30</f>
        <v>DigIN:0.1</v>
      </c>
      <c r="AG99" s="285" t="str">
        <f>'3_Setup(1)'!$J$31</f>
        <v>DigIN:0.1</v>
      </c>
      <c r="AH99" s="285" t="str">
        <f>'3_Setup(1)'!$J$32</f>
        <v>DigIN:0.1</v>
      </c>
      <c r="AI99" s="285" t="str">
        <f>'3_Setup(1)'!$J$33</f>
        <v>DigIN:0.1</v>
      </c>
      <c r="AJ99" s="285" t="str">
        <f>'3_Setup(1)'!$J$34</f>
        <v>DigIN:0.1</v>
      </c>
      <c r="AK99" s="285" t="str">
        <f>'3_Setup(1)'!$J$35</f>
        <v>DigIN:0.1</v>
      </c>
      <c r="AL99" s="285" t="str">
        <f>'3_Setup(1)'!$J$36</f>
        <v>DigIN:0.1</v>
      </c>
      <c r="AM99" s="285" t="str">
        <f>'3_Setup(1)'!$J$37</f>
        <v>DigIN:0.1</v>
      </c>
      <c r="AN99" s="285" t="str">
        <f>'3_Setup(1)'!$J$38</f>
        <v>DigIN:0.1</v>
      </c>
      <c r="AO99" s="285" t="str">
        <f>'3_Setup(1)'!$J$39</f>
        <v>DigIN:0.1</v>
      </c>
      <c r="AP99" s="285" t="str">
        <f>'3_Setup(1)'!$J$40</f>
        <v>DigIN:0.1</v>
      </c>
      <c r="AQ99" s="286" t="str">
        <f>'3_Setup(1)'!$J$41</f>
        <v>DigIN:0.1</v>
      </c>
    </row>
    <row r="100" spans="2:43" ht="19.95" customHeight="1" x14ac:dyDescent="0.4">
      <c r="B100" s="269">
        <v>97</v>
      </c>
      <c r="C100" s="270" t="s">
        <v>1363</v>
      </c>
      <c r="D100" s="270" t="s">
        <v>96</v>
      </c>
      <c r="E100" s="271">
        <v>409</v>
      </c>
      <c r="F100" s="272" t="s">
        <v>23</v>
      </c>
      <c r="G100" s="287" t="s">
        <v>82</v>
      </c>
      <c r="H100" s="1298" t="s">
        <v>2406</v>
      </c>
      <c r="I100" s="324" t="s">
        <v>82</v>
      </c>
      <c r="J100" s="325" t="s">
        <v>82</v>
      </c>
      <c r="K100" s="325" t="s">
        <v>82</v>
      </c>
      <c r="L100" s="325" t="s">
        <v>82</v>
      </c>
      <c r="M100" s="325" t="s">
        <v>82</v>
      </c>
      <c r="N100" s="325" t="s">
        <v>82</v>
      </c>
      <c r="O100" s="325" t="s">
        <v>82</v>
      </c>
      <c r="P100" s="325" t="s">
        <v>82</v>
      </c>
      <c r="Q100" s="325" t="s">
        <v>82</v>
      </c>
      <c r="R100" s="325" t="s">
        <v>82</v>
      </c>
      <c r="S100" s="325" t="s">
        <v>82</v>
      </c>
      <c r="T100" s="325" t="s">
        <v>82</v>
      </c>
      <c r="U100" s="325" t="s">
        <v>82</v>
      </c>
      <c r="V100" s="325" t="s">
        <v>82</v>
      </c>
      <c r="W100" s="325" t="s">
        <v>82</v>
      </c>
      <c r="X100" s="325" t="s">
        <v>82</v>
      </c>
      <c r="Y100" s="325" t="s">
        <v>82</v>
      </c>
      <c r="Z100" s="325" t="s">
        <v>82</v>
      </c>
      <c r="AA100" s="325" t="s">
        <v>82</v>
      </c>
      <c r="AB100" s="325" t="s">
        <v>82</v>
      </c>
      <c r="AC100" s="325" t="s">
        <v>82</v>
      </c>
      <c r="AD100" s="325" t="s">
        <v>82</v>
      </c>
      <c r="AE100" s="325" t="s">
        <v>82</v>
      </c>
      <c r="AF100" s="325" t="s">
        <v>82</v>
      </c>
      <c r="AG100" s="325" t="s">
        <v>82</v>
      </c>
      <c r="AH100" s="325" t="s">
        <v>82</v>
      </c>
      <c r="AI100" s="325" t="s">
        <v>82</v>
      </c>
      <c r="AJ100" s="325" t="s">
        <v>82</v>
      </c>
      <c r="AK100" s="325" t="s">
        <v>82</v>
      </c>
      <c r="AL100" s="325" t="s">
        <v>82</v>
      </c>
      <c r="AM100" s="325" t="s">
        <v>82</v>
      </c>
      <c r="AN100" s="325" t="s">
        <v>82</v>
      </c>
      <c r="AO100" s="325" t="s">
        <v>82</v>
      </c>
      <c r="AP100" s="325" t="s">
        <v>82</v>
      </c>
      <c r="AQ100" s="326" t="s">
        <v>82</v>
      </c>
    </row>
    <row r="101" spans="2:43" ht="19.95" customHeight="1" x14ac:dyDescent="0.4">
      <c r="B101" s="269">
        <v>98</v>
      </c>
      <c r="C101" s="270" t="s">
        <v>1364</v>
      </c>
      <c r="D101" s="270" t="s">
        <v>97</v>
      </c>
      <c r="E101" s="271">
        <v>410</v>
      </c>
      <c r="F101" s="272" t="s">
        <v>23</v>
      </c>
      <c r="G101" s="287" t="s">
        <v>82</v>
      </c>
      <c r="H101" s="1299"/>
      <c r="I101" s="324" t="s">
        <v>82</v>
      </c>
      <c r="J101" s="325" t="s">
        <v>82</v>
      </c>
      <c r="K101" s="325" t="s">
        <v>82</v>
      </c>
      <c r="L101" s="325" t="s">
        <v>82</v>
      </c>
      <c r="M101" s="325" t="s">
        <v>82</v>
      </c>
      <c r="N101" s="325" t="s">
        <v>82</v>
      </c>
      <c r="O101" s="325" t="s">
        <v>82</v>
      </c>
      <c r="P101" s="325" t="s">
        <v>82</v>
      </c>
      <c r="Q101" s="325" t="s">
        <v>82</v>
      </c>
      <c r="R101" s="325" t="s">
        <v>82</v>
      </c>
      <c r="S101" s="325" t="s">
        <v>82</v>
      </c>
      <c r="T101" s="325" t="s">
        <v>82</v>
      </c>
      <c r="U101" s="325" t="s">
        <v>82</v>
      </c>
      <c r="V101" s="325" t="s">
        <v>82</v>
      </c>
      <c r="W101" s="325" t="s">
        <v>82</v>
      </c>
      <c r="X101" s="325" t="s">
        <v>82</v>
      </c>
      <c r="Y101" s="325" t="s">
        <v>82</v>
      </c>
      <c r="Z101" s="325" t="s">
        <v>82</v>
      </c>
      <c r="AA101" s="325" t="s">
        <v>82</v>
      </c>
      <c r="AB101" s="325" t="s">
        <v>82</v>
      </c>
      <c r="AC101" s="325" t="s">
        <v>82</v>
      </c>
      <c r="AD101" s="325" t="s">
        <v>82</v>
      </c>
      <c r="AE101" s="325" t="s">
        <v>82</v>
      </c>
      <c r="AF101" s="325" t="s">
        <v>82</v>
      </c>
      <c r="AG101" s="325" t="s">
        <v>82</v>
      </c>
      <c r="AH101" s="325" t="s">
        <v>82</v>
      </c>
      <c r="AI101" s="325" t="s">
        <v>82</v>
      </c>
      <c r="AJ101" s="325" t="s">
        <v>82</v>
      </c>
      <c r="AK101" s="325" t="s">
        <v>82</v>
      </c>
      <c r="AL101" s="325" t="s">
        <v>82</v>
      </c>
      <c r="AM101" s="325" t="s">
        <v>82</v>
      </c>
      <c r="AN101" s="325" t="s">
        <v>82</v>
      </c>
      <c r="AO101" s="325" t="s">
        <v>82</v>
      </c>
      <c r="AP101" s="325" t="s">
        <v>82</v>
      </c>
      <c r="AQ101" s="326" t="s">
        <v>82</v>
      </c>
    </row>
    <row r="102" spans="2:43" ht="19.95" customHeight="1" x14ac:dyDescent="0.4">
      <c r="B102" s="269">
        <v>99</v>
      </c>
      <c r="C102" s="270" t="s">
        <v>1365</v>
      </c>
      <c r="D102" s="270" t="s">
        <v>98</v>
      </c>
      <c r="E102" s="271">
        <v>411</v>
      </c>
      <c r="F102" s="272" t="s">
        <v>23</v>
      </c>
      <c r="G102" s="287" t="s">
        <v>82</v>
      </c>
      <c r="H102" s="1300"/>
      <c r="I102" s="324" t="s">
        <v>82</v>
      </c>
      <c r="J102" s="325" t="s">
        <v>82</v>
      </c>
      <c r="K102" s="325" t="s">
        <v>82</v>
      </c>
      <c r="L102" s="325" t="s">
        <v>82</v>
      </c>
      <c r="M102" s="325" t="s">
        <v>82</v>
      </c>
      <c r="N102" s="325" t="s">
        <v>82</v>
      </c>
      <c r="O102" s="325" t="s">
        <v>82</v>
      </c>
      <c r="P102" s="325" t="s">
        <v>82</v>
      </c>
      <c r="Q102" s="325" t="s">
        <v>82</v>
      </c>
      <c r="R102" s="325" t="s">
        <v>82</v>
      </c>
      <c r="S102" s="325" t="s">
        <v>82</v>
      </c>
      <c r="T102" s="325" t="s">
        <v>82</v>
      </c>
      <c r="U102" s="325" t="s">
        <v>82</v>
      </c>
      <c r="V102" s="325" t="s">
        <v>82</v>
      </c>
      <c r="W102" s="325" t="s">
        <v>82</v>
      </c>
      <c r="X102" s="325" t="s">
        <v>82</v>
      </c>
      <c r="Y102" s="325" t="s">
        <v>82</v>
      </c>
      <c r="Z102" s="325" t="s">
        <v>82</v>
      </c>
      <c r="AA102" s="325" t="s">
        <v>82</v>
      </c>
      <c r="AB102" s="325" t="s">
        <v>82</v>
      </c>
      <c r="AC102" s="325" t="s">
        <v>82</v>
      </c>
      <c r="AD102" s="325" t="s">
        <v>82</v>
      </c>
      <c r="AE102" s="325" t="s">
        <v>82</v>
      </c>
      <c r="AF102" s="325" t="s">
        <v>82</v>
      </c>
      <c r="AG102" s="325" t="s">
        <v>82</v>
      </c>
      <c r="AH102" s="325" t="s">
        <v>82</v>
      </c>
      <c r="AI102" s="325" t="s">
        <v>82</v>
      </c>
      <c r="AJ102" s="325" t="s">
        <v>82</v>
      </c>
      <c r="AK102" s="325" t="s">
        <v>82</v>
      </c>
      <c r="AL102" s="325" t="s">
        <v>82</v>
      </c>
      <c r="AM102" s="325" t="s">
        <v>82</v>
      </c>
      <c r="AN102" s="325" t="s">
        <v>82</v>
      </c>
      <c r="AO102" s="325" t="s">
        <v>82</v>
      </c>
      <c r="AP102" s="325" t="s">
        <v>82</v>
      </c>
      <c r="AQ102" s="326" t="s">
        <v>82</v>
      </c>
    </row>
    <row r="103" spans="2:43" ht="19.95" customHeight="1" x14ac:dyDescent="0.4">
      <c r="B103" s="269">
        <v>100</v>
      </c>
      <c r="C103" s="270" t="s">
        <v>1366</v>
      </c>
      <c r="D103" s="270" t="s">
        <v>99</v>
      </c>
      <c r="E103" s="271">
        <v>496</v>
      </c>
      <c r="F103" s="272" t="s">
        <v>23</v>
      </c>
      <c r="G103" s="283" t="s">
        <v>82</v>
      </c>
      <c r="H103" s="299" t="s">
        <v>2395</v>
      </c>
      <c r="I103" s="284" t="str">
        <f>'3_Setup(2)'!$H$7</f>
        <v>DigIN:0.1</v>
      </c>
      <c r="J103" s="285" t="str">
        <f>'3_Setup(2)'!$H$8</f>
        <v>DigIN:0.1</v>
      </c>
      <c r="K103" s="285" t="str">
        <f>'3_Setup(2)'!$H$9</f>
        <v>DigIN:0.1</v>
      </c>
      <c r="L103" s="285" t="str">
        <f>'3_Setup(2)'!$H$10</f>
        <v>DigIN:0.1</v>
      </c>
      <c r="M103" s="285" t="str">
        <f>'3_Setup(2)'!$H$11</f>
        <v>DigIN:0.1</v>
      </c>
      <c r="N103" s="285" t="str">
        <f>'3_Setup(2)'!$H$12</f>
        <v>DigIN:0.1</v>
      </c>
      <c r="O103" s="285" t="str">
        <f>'3_Setup(2)'!$H$13</f>
        <v>DigIN:0.1</v>
      </c>
      <c r="P103" s="285" t="str">
        <f>'3_Setup(2)'!$H$14</f>
        <v>DigIN:0.1</v>
      </c>
      <c r="Q103" s="285" t="str">
        <f>'3_Setup(2)'!$H$15</f>
        <v>DigIN:0.1</v>
      </c>
      <c r="R103" s="285" t="str">
        <f>'3_Setup(2)'!$H$16</f>
        <v>DigIN:0.1</v>
      </c>
      <c r="S103" s="285" t="str">
        <f>'3_Setup(2)'!$H$17</f>
        <v>DigIN:0.1</v>
      </c>
      <c r="T103" s="285" t="str">
        <f>'3_Setup(2)'!$H$18</f>
        <v>DigIN:0.1</v>
      </c>
      <c r="U103" s="285" t="str">
        <f>'3_Setup(2)'!$H$19</f>
        <v>DigIN:0.1</v>
      </c>
      <c r="V103" s="285" t="str">
        <f>'3_Setup(2)'!$H$20</f>
        <v>DigIN:0.1</v>
      </c>
      <c r="W103" s="285" t="str">
        <f>'3_Setup(2)'!$H$21</f>
        <v>DigIN:0.1</v>
      </c>
      <c r="X103" s="285" t="str">
        <f>'3_Setup(2)'!$H$22</f>
        <v>DigIN:0.1</v>
      </c>
      <c r="Y103" s="285" t="str">
        <f>'3_Setup(2)'!$H$23</f>
        <v>DigIN:0.1</v>
      </c>
      <c r="Z103" s="285" t="str">
        <f>'3_Setup(2)'!$H$24</f>
        <v>DigIN:0.1</v>
      </c>
      <c r="AA103" s="285" t="str">
        <f>'3_Setup(2)'!$H$25</f>
        <v>DigIN:0.1</v>
      </c>
      <c r="AB103" s="285" t="str">
        <f>'3_Setup(2)'!$H$26</f>
        <v>DigIN:0.1</v>
      </c>
      <c r="AC103" s="285" t="str">
        <f>'3_Setup(2)'!$H$27</f>
        <v>DigIN:0.1</v>
      </c>
      <c r="AD103" s="285" t="str">
        <f>'3_Setup(2)'!$H$28</f>
        <v>DigIN:0.1</v>
      </c>
      <c r="AE103" s="285" t="str">
        <f>'3_Setup(2)'!$H$29</f>
        <v>DigIN:0.1</v>
      </c>
      <c r="AF103" s="285" t="str">
        <f>'3_Setup(2)'!$H$30</f>
        <v>DigIN:0.1</v>
      </c>
      <c r="AG103" s="285" t="str">
        <f>'3_Setup(2)'!$H$31</f>
        <v>DigIN:0.1</v>
      </c>
      <c r="AH103" s="285" t="str">
        <f>'3_Setup(2)'!$H$32</f>
        <v>DigIN:0.1</v>
      </c>
      <c r="AI103" s="285" t="str">
        <f>'3_Setup(2)'!$H$33</f>
        <v>DigIN:0.1</v>
      </c>
      <c r="AJ103" s="285" t="str">
        <f>'3_Setup(2)'!$H$34</f>
        <v>DigIN:0.1</v>
      </c>
      <c r="AK103" s="285" t="str">
        <f>'3_Setup(2)'!$H$35</f>
        <v>DigIN:0.1</v>
      </c>
      <c r="AL103" s="285" t="str">
        <f>'3_Setup(2)'!$H$36</f>
        <v>DigIN:0.1</v>
      </c>
      <c r="AM103" s="285" t="str">
        <f>'3_Setup(2)'!$H$37</f>
        <v>DigIN:0.1</v>
      </c>
      <c r="AN103" s="285" t="str">
        <f>'3_Setup(2)'!$H$38</f>
        <v>DigIN:0.1</v>
      </c>
      <c r="AO103" s="285" t="str">
        <f>'3_Setup(2)'!$H$39</f>
        <v>DigIN:0.1</v>
      </c>
      <c r="AP103" s="285" t="str">
        <f>'3_Setup(2)'!$H$40</f>
        <v>DigIN:0.1</v>
      </c>
      <c r="AQ103" s="286" t="str">
        <f>'3_Setup(2)'!$H$41</f>
        <v>DigIN:0.1</v>
      </c>
    </row>
    <row r="104" spans="2:43" ht="19.95" customHeight="1" x14ac:dyDescent="0.4">
      <c r="B104" s="269">
        <v>101</v>
      </c>
      <c r="C104" s="270" t="s">
        <v>1367</v>
      </c>
      <c r="D104" s="270" t="s">
        <v>101</v>
      </c>
      <c r="E104" s="271">
        <v>1210</v>
      </c>
      <c r="F104" s="272" t="s">
        <v>23</v>
      </c>
      <c r="G104" s="283" t="s">
        <v>86</v>
      </c>
      <c r="H104" s="299" t="s">
        <v>881</v>
      </c>
      <c r="I104" s="284" t="str">
        <f>IF( AND('1_시스템정보'!$AC$7="Y", '1_시스템정보'!$AD$7="INV"), '1_시스템정보'!$AK$7, "DigIN:0.2")</f>
        <v>DigIN:0.2</v>
      </c>
      <c r="J104" s="285" t="str">
        <f>IF( AND('1_시스템정보'!$AC$8="Y", '1_시스템정보'!$AD$8="INV"), '1_시스템정보'!$AK$8, "DigIN:0.2")</f>
        <v>DigIN:0.2</v>
      </c>
      <c r="K104" s="285" t="str">
        <f>IF( AND('1_시스템정보'!$AC$9="Y", '1_시스템정보'!$AD$9="INV"), '1_시스템정보'!$AK$9, "DigIN:0.2")</f>
        <v>DigIN:0.2</v>
      </c>
      <c r="L104" s="285" t="str">
        <f>IF( AND('1_시스템정보'!$AC$10="Y", '1_시스템정보'!$AD$10="INV"), '1_시스템정보'!$AK$10, "DigIN:0.2")</f>
        <v>DigIN:0.2</v>
      </c>
      <c r="M104" s="285" t="str">
        <f>IF( AND('1_시스템정보'!$AC$11="Y", '1_시스템정보'!$AD$11="INV"), '1_시스템정보'!$AK$11, "DigIN:0.2")</f>
        <v>DigIN:0.2</v>
      </c>
      <c r="N104" s="285" t="str">
        <f>IF( AND('1_시스템정보'!$AC$12="Y", '1_시스템정보'!$AD$12="INV"), '1_시스템정보'!$AK$12, "DigIN:0.2")</f>
        <v>DigIN:0.2</v>
      </c>
      <c r="O104" s="285" t="str">
        <f>IF( AND('1_시스템정보'!$AC$13="Y", '1_시스템정보'!$AD$13="INV"), '1_시스템정보'!$AK$13, "DigIN:0.2")</f>
        <v>DigIN:0.2</v>
      </c>
      <c r="P104" s="285" t="str">
        <f>IF( AND('1_시스템정보'!$AC$14="Y", '1_시스템정보'!$AD$14="INV"), '1_시스템정보'!$AK$14, "DigIN:0.2")</f>
        <v>DigIN:0.2</v>
      </c>
      <c r="Q104" s="285" t="str">
        <f>IF( AND('1_시스템정보'!$AC$15="Y", '1_시스템정보'!$AD$15="INV"), '1_시스템정보'!$AK$15, "DigIN:0.2")</f>
        <v>DigIN:0.2</v>
      </c>
      <c r="R104" s="285" t="str">
        <f>IF( AND('1_시스템정보'!$AC$16="Y", '1_시스템정보'!$AD$16="INV"), '1_시스템정보'!$AK$16, "DigIN:0.2")</f>
        <v>DigIN:0.2</v>
      </c>
      <c r="S104" s="285" t="str">
        <f>IF( AND('1_시스템정보'!$AC$17="Y", '1_시스템정보'!$AD$17="INV"), '1_시스템정보'!$AK$17, "DigIN:0.2")</f>
        <v>DigIN:0.2</v>
      </c>
      <c r="T104" s="285" t="str">
        <f>IF( AND('1_시스템정보'!$AC$18="Y", '1_시스템정보'!$AD$18="INV"), '1_시스템정보'!$AK$18, "DigIN:0.2")</f>
        <v>DigIN:0.2</v>
      </c>
      <c r="U104" s="285" t="str">
        <f>IF( AND('1_시스템정보'!$AC$19="Y", '1_시스템정보'!$AD$19="INV"), '1_시스템정보'!$AK$19, "DigIN:0.2")</f>
        <v>DigIN:0.2</v>
      </c>
      <c r="V104" s="285" t="str">
        <f>IF( AND('1_시스템정보'!$AC$20="Y", '1_시스템정보'!$AD$20="INV"), '1_시스템정보'!$AK$20, "DigIN:0.2")</f>
        <v>DigIN:0.2</v>
      </c>
      <c r="W104" s="285" t="str">
        <f>IF( AND('1_시스템정보'!$AC$21="Y", '1_시스템정보'!$AD$21="INV"), '1_시스템정보'!$AK$21, "DigIN:0.2")</f>
        <v>DigIN:0.2</v>
      </c>
      <c r="X104" s="285" t="str">
        <f>IF( AND('1_시스템정보'!$AC$22="Y", '1_시스템정보'!$AD$22="INV"), '1_시스템정보'!$AK$22, "DigIN:0.2")</f>
        <v>DigIN:0.2</v>
      </c>
      <c r="Y104" s="285" t="str">
        <f>IF( AND('1_시스템정보'!$AC$23="Y", '1_시스템정보'!$AD$23="INV"), '1_시스템정보'!$AK$23, "DigIN:0.2")</f>
        <v>DigIN:0.2</v>
      </c>
      <c r="Z104" s="285" t="str">
        <f>IF( AND('1_시스템정보'!$AC$24="Y", '1_시스템정보'!$AD$24="INV"), '1_시스템정보'!$AK$24, "DigIN:0.2")</f>
        <v>DigIN:0.2</v>
      </c>
      <c r="AA104" s="285" t="str">
        <f>IF( AND('1_시스템정보'!$AC$25="Y", '1_시스템정보'!$AD$25="INV"), '1_시스템정보'!$AK$25, "DigIN:0.2")</f>
        <v>DigIN:0.2</v>
      </c>
      <c r="AB104" s="285" t="str">
        <f>IF( AND('1_시스템정보'!$AC$26="Y", '1_시스템정보'!$AD$26="INV"), '1_시스템정보'!$AK$26, "DigIN:0.2")</f>
        <v>DigIN:0.2</v>
      </c>
      <c r="AC104" s="285" t="str">
        <f>IF( AND('1_시스템정보'!$AC$27="Y", '1_시스템정보'!$AD$27="INV"), '1_시스템정보'!$AK$27, "DigIN:0.2")</f>
        <v>DigIN:0.2</v>
      </c>
      <c r="AD104" s="285" t="str">
        <f>IF( AND('1_시스템정보'!$AC$28="Y", '1_시스템정보'!$AD$28="INV"), '1_시스템정보'!$AK$28, "DigIN:0.2")</f>
        <v>DigIN:0.2</v>
      </c>
      <c r="AE104" s="285" t="str">
        <f>IF( AND('1_시스템정보'!$AC$29="Y", '1_시스템정보'!$AD$29="INV"), '1_시스템정보'!$AK$29, "DigIN:0.2")</f>
        <v>DigIN:0.2</v>
      </c>
      <c r="AF104" s="285" t="str">
        <f>IF( AND('1_시스템정보'!$AC$30="Y", '1_시스템정보'!$AD$30="INV"), '1_시스템정보'!$AK$30, "DigIN:0.2")</f>
        <v>DigIN:0.2</v>
      </c>
      <c r="AG104" s="285" t="str">
        <f>IF( AND('1_시스템정보'!$AC$31="Y", '1_시스템정보'!$AD$31="INV"), '1_시스템정보'!$AK$31, "DigIN:0.2")</f>
        <v>DigIN:0.2</v>
      </c>
      <c r="AH104" s="285" t="str">
        <f>IF( AND('1_시스템정보'!$AC$32="Y", '1_시스템정보'!$AD$32="INV"), '1_시스템정보'!$AK$32, "DigIN:0.2")</f>
        <v>DigIN:0.2</v>
      </c>
      <c r="AI104" s="285" t="str">
        <f>IF( AND('1_시스템정보'!$AC$33="Y", '1_시스템정보'!$AD$33="INV"), '1_시스템정보'!$AK$33, "DigIN:0.2")</f>
        <v>DigIN:0.2</v>
      </c>
      <c r="AJ104" s="285" t="str">
        <f>IF( AND('1_시스템정보'!$AC$34="Y", '1_시스템정보'!$AD$34="INV"), '1_시스템정보'!$AK$34, "DigIN:0.2")</f>
        <v>DigIN:0.2</v>
      </c>
      <c r="AK104" s="285" t="str">
        <f>IF( AND('1_시스템정보'!$AC$35="Y", '1_시스템정보'!$AD$35="INV"), '1_시스템정보'!$AK$35, "DigIN:0.2")</f>
        <v>DigIN:0.2</v>
      </c>
      <c r="AL104" s="285" t="str">
        <f>IF( AND('1_시스템정보'!$AC$36="Y", '1_시스템정보'!$AD$36="INV"), '1_시스템정보'!$AK$36, "DigIN:0.2")</f>
        <v>DigIN:0.2</v>
      </c>
      <c r="AM104" s="285" t="str">
        <f>IF( AND('1_시스템정보'!$AC$37="Y", '1_시스템정보'!$AD$37="INV"), '1_시스템정보'!$AK$37, "DigIN:0.2")</f>
        <v>DigIN:0.2</v>
      </c>
      <c r="AN104" s="285" t="str">
        <f>IF( AND('1_시스템정보'!$AC$38="Y", '1_시스템정보'!$AD$38="INV"), '1_시스템정보'!$AK$38, "DigIN:0.2")</f>
        <v>DigIN:0.2</v>
      </c>
      <c r="AO104" s="285" t="str">
        <f>IF( AND('1_시스템정보'!$AC$39="Y", '1_시스템정보'!$AD$39="INV"), '1_시스템정보'!$AK$39, "DigIN:0.2")</f>
        <v>DigIN:0.2</v>
      </c>
      <c r="AP104" s="285" t="str">
        <f>IF( AND('1_시스템정보'!$AC$40="Y", '1_시스템정보'!$AD$40="INV"), '1_시스템정보'!$AK$40, "DigIN:0.2")</f>
        <v>DigIN:0.2</v>
      </c>
      <c r="AQ104" s="286" t="str">
        <f>IF( AND('1_시스템정보'!$AC$41="Y", '1_시스템정보'!$AD$41="INV"), '1_시스템정보'!$AK$41, "DigIN:0.2")</f>
        <v>DigIN:0.2</v>
      </c>
    </row>
    <row r="105" spans="2:43" ht="19.95" customHeight="1" x14ac:dyDescent="0.4">
      <c r="B105" s="269">
        <v>102</v>
      </c>
      <c r="C105" s="270" t="s">
        <v>1368</v>
      </c>
      <c r="D105" s="270" t="s">
        <v>100</v>
      </c>
      <c r="E105" s="271">
        <v>750</v>
      </c>
      <c r="F105" s="272" t="s">
        <v>23</v>
      </c>
      <c r="G105" s="287" t="s">
        <v>86</v>
      </c>
      <c r="H105" s="299" t="s">
        <v>2399</v>
      </c>
      <c r="I105" s="324" t="s">
        <v>86</v>
      </c>
      <c r="J105" s="325" t="s">
        <v>86</v>
      </c>
      <c r="K105" s="325" t="s">
        <v>86</v>
      </c>
      <c r="L105" s="325" t="s">
        <v>86</v>
      </c>
      <c r="M105" s="325" t="s">
        <v>86</v>
      </c>
      <c r="N105" s="325" t="s">
        <v>86</v>
      </c>
      <c r="O105" s="325" t="s">
        <v>86</v>
      </c>
      <c r="P105" s="325" t="s">
        <v>86</v>
      </c>
      <c r="Q105" s="325" t="s">
        <v>86</v>
      </c>
      <c r="R105" s="325" t="s">
        <v>86</v>
      </c>
      <c r="S105" s="325" t="s">
        <v>86</v>
      </c>
      <c r="T105" s="325" t="s">
        <v>86</v>
      </c>
      <c r="U105" s="325" t="s">
        <v>86</v>
      </c>
      <c r="V105" s="325" t="s">
        <v>86</v>
      </c>
      <c r="W105" s="325" t="s">
        <v>86</v>
      </c>
      <c r="X105" s="325" t="s">
        <v>86</v>
      </c>
      <c r="Y105" s="325" t="s">
        <v>86</v>
      </c>
      <c r="Z105" s="325" t="s">
        <v>86</v>
      </c>
      <c r="AA105" s="325" t="s">
        <v>86</v>
      </c>
      <c r="AB105" s="325" t="s">
        <v>86</v>
      </c>
      <c r="AC105" s="325" t="s">
        <v>86</v>
      </c>
      <c r="AD105" s="325" t="s">
        <v>86</v>
      </c>
      <c r="AE105" s="325" t="s">
        <v>86</v>
      </c>
      <c r="AF105" s="325" t="s">
        <v>86</v>
      </c>
      <c r="AG105" s="325" t="s">
        <v>86</v>
      </c>
      <c r="AH105" s="325" t="s">
        <v>86</v>
      </c>
      <c r="AI105" s="325" t="s">
        <v>86</v>
      </c>
      <c r="AJ105" s="325" t="s">
        <v>86</v>
      </c>
      <c r="AK105" s="325" t="s">
        <v>86</v>
      </c>
      <c r="AL105" s="325" t="s">
        <v>86</v>
      </c>
      <c r="AM105" s="325" t="s">
        <v>86</v>
      </c>
      <c r="AN105" s="325" t="s">
        <v>86</v>
      </c>
      <c r="AO105" s="325" t="s">
        <v>86</v>
      </c>
      <c r="AP105" s="325" t="s">
        <v>86</v>
      </c>
      <c r="AQ105" s="326" t="s">
        <v>86</v>
      </c>
    </row>
    <row r="106" spans="2:43" ht="19.95" customHeight="1" x14ac:dyDescent="0.4">
      <c r="B106" s="269">
        <v>103</v>
      </c>
      <c r="C106" s="270" t="s">
        <v>1369</v>
      </c>
      <c r="D106" s="270" t="s">
        <v>1370</v>
      </c>
      <c r="E106" s="271">
        <v>532</v>
      </c>
      <c r="F106" s="272" t="s">
        <v>23</v>
      </c>
      <c r="G106" s="287" t="s">
        <v>82</v>
      </c>
      <c r="H106" s="1298" t="s">
        <v>2407</v>
      </c>
      <c r="I106" s="324" t="s">
        <v>82</v>
      </c>
      <c r="J106" s="325" t="s">
        <v>82</v>
      </c>
      <c r="K106" s="325" t="s">
        <v>82</v>
      </c>
      <c r="L106" s="325" t="s">
        <v>82</v>
      </c>
      <c r="M106" s="325" t="s">
        <v>82</v>
      </c>
      <c r="N106" s="325" t="s">
        <v>82</v>
      </c>
      <c r="O106" s="325" t="s">
        <v>82</v>
      </c>
      <c r="P106" s="325" t="s">
        <v>82</v>
      </c>
      <c r="Q106" s="325" t="s">
        <v>82</v>
      </c>
      <c r="R106" s="325" t="s">
        <v>82</v>
      </c>
      <c r="S106" s="325" t="s">
        <v>82</v>
      </c>
      <c r="T106" s="325" t="s">
        <v>82</v>
      </c>
      <c r="U106" s="325" t="s">
        <v>82</v>
      </c>
      <c r="V106" s="325" t="s">
        <v>82</v>
      </c>
      <c r="W106" s="325" t="s">
        <v>82</v>
      </c>
      <c r="X106" s="325" t="s">
        <v>82</v>
      </c>
      <c r="Y106" s="325" t="s">
        <v>82</v>
      </c>
      <c r="Z106" s="325" t="s">
        <v>82</v>
      </c>
      <c r="AA106" s="325" t="s">
        <v>82</v>
      </c>
      <c r="AB106" s="325" t="s">
        <v>82</v>
      </c>
      <c r="AC106" s="325" t="s">
        <v>82</v>
      </c>
      <c r="AD106" s="325" t="s">
        <v>82</v>
      </c>
      <c r="AE106" s="325" t="s">
        <v>82</v>
      </c>
      <c r="AF106" s="325" t="s">
        <v>82</v>
      </c>
      <c r="AG106" s="325" t="s">
        <v>82</v>
      </c>
      <c r="AH106" s="325" t="s">
        <v>82</v>
      </c>
      <c r="AI106" s="325" t="s">
        <v>82</v>
      </c>
      <c r="AJ106" s="325" t="s">
        <v>82</v>
      </c>
      <c r="AK106" s="325" t="s">
        <v>82</v>
      </c>
      <c r="AL106" s="325" t="s">
        <v>82</v>
      </c>
      <c r="AM106" s="325" t="s">
        <v>82</v>
      </c>
      <c r="AN106" s="325" t="s">
        <v>82</v>
      </c>
      <c r="AO106" s="325" t="s">
        <v>82</v>
      </c>
      <c r="AP106" s="325" t="s">
        <v>82</v>
      </c>
      <c r="AQ106" s="326" t="s">
        <v>82</v>
      </c>
    </row>
    <row r="107" spans="2:43" ht="19.95" customHeight="1" x14ac:dyDescent="0.4">
      <c r="B107" s="269">
        <v>104</v>
      </c>
      <c r="C107" s="270" t="s">
        <v>1371</v>
      </c>
      <c r="D107" s="270" t="s">
        <v>1256</v>
      </c>
      <c r="E107" s="271">
        <v>530</v>
      </c>
      <c r="F107" s="272" t="s">
        <v>23</v>
      </c>
      <c r="G107" s="287" t="s">
        <v>82</v>
      </c>
      <c r="H107" s="1299"/>
      <c r="I107" s="324" t="s">
        <v>82</v>
      </c>
      <c r="J107" s="325" t="s">
        <v>82</v>
      </c>
      <c r="K107" s="325" t="s">
        <v>82</v>
      </c>
      <c r="L107" s="325" t="s">
        <v>82</v>
      </c>
      <c r="M107" s="325" t="s">
        <v>82</v>
      </c>
      <c r="N107" s="325" t="s">
        <v>82</v>
      </c>
      <c r="O107" s="325" t="s">
        <v>82</v>
      </c>
      <c r="P107" s="325" t="s">
        <v>82</v>
      </c>
      <c r="Q107" s="325" t="s">
        <v>82</v>
      </c>
      <c r="R107" s="325" t="s">
        <v>82</v>
      </c>
      <c r="S107" s="325" t="s">
        <v>82</v>
      </c>
      <c r="T107" s="325" t="s">
        <v>82</v>
      </c>
      <c r="U107" s="325" t="s">
        <v>82</v>
      </c>
      <c r="V107" s="325" t="s">
        <v>82</v>
      </c>
      <c r="W107" s="325" t="s">
        <v>82</v>
      </c>
      <c r="X107" s="325" t="s">
        <v>82</v>
      </c>
      <c r="Y107" s="325" t="s">
        <v>82</v>
      </c>
      <c r="Z107" s="325" t="s">
        <v>82</v>
      </c>
      <c r="AA107" s="325" t="s">
        <v>82</v>
      </c>
      <c r="AB107" s="325" t="s">
        <v>82</v>
      </c>
      <c r="AC107" s="325" t="s">
        <v>82</v>
      </c>
      <c r="AD107" s="325" t="s">
        <v>82</v>
      </c>
      <c r="AE107" s="325" t="s">
        <v>82</v>
      </c>
      <c r="AF107" s="325" t="s">
        <v>82</v>
      </c>
      <c r="AG107" s="325" t="s">
        <v>82</v>
      </c>
      <c r="AH107" s="325" t="s">
        <v>82</v>
      </c>
      <c r="AI107" s="325" t="s">
        <v>82</v>
      </c>
      <c r="AJ107" s="325" t="s">
        <v>82</v>
      </c>
      <c r="AK107" s="325" t="s">
        <v>82</v>
      </c>
      <c r="AL107" s="325" t="s">
        <v>82</v>
      </c>
      <c r="AM107" s="325" t="s">
        <v>82</v>
      </c>
      <c r="AN107" s="325" t="s">
        <v>82</v>
      </c>
      <c r="AO107" s="325" t="s">
        <v>82</v>
      </c>
      <c r="AP107" s="325" t="s">
        <v>82</v>
      </c>
      <c r="AQ107" s="326" t="s">
        <v>82</v>
      </c>
    </row>
    <row r="108" spans="2:43" ht="19.95" customHeight="1" x14ac:dyDescent="0.4">
      <c r="B108" s="269">
        <v>105</v>
      </c>
      <c r="C108" s="270" t="s">
        <v>1372</v>
      </c>
      <c r="D108" s="270" t="s">
        <v>1258</v>
      </c>
      <c r="E108" s="271">
        <v>531</v>
      </c>
      <c r="F108" s="272" t="s">
        <v>23</v>
      </c>
      <c r="G108" s="334" t="s">
        <v>82</v>
      </c>
      <c r="H108" s="1300"/>
      <c r="I108" s="335" t="s">
        <v>82</v>
      </c>
      <c r="J108" s="336" t="s">
        <v>82</v>
      </c>
      <c r="K108" s="336" t="s">
        <v>82</v>
      </c>
      <c r="L108" s="336" t="s">
        <v>82</v>
      </c>
      <c r="M108" s="336" t="s">
        <v>82</v>
      </c>
      <c r="N108" s="336" t="s">
        <v>82</v>
      </c>
      <c r="O108" s="336" t="s">
        <v>82</v>
      </c>
      <c r="P108" s="336" t="s">
        <v>82</v>
      </c>
      <c r="Q108" s="336" t="s">
        <v>82</v>
      </c>
      <c r="R108" s="336" t="s">
        <v>82</v>
      </c>
      <c r="S108" s="336" t="s">
        <v>82</v>
      </c>
      <c r="T108" s="336" t="s">
        <v>82</v>
      </c>
      <c r="U108" s="336" t="s">
        <v>82</v>
      </c>
      <c r="V108" s="336" t="s">
        <v>82</v>
      </c>
      <c r="W108" s="336" t="s">
        <v>82</v>
      </c>
      <c r="X108" s="336" t="s">
        <v>82</v>
      </c>
      <c r="Y108" s="336" t="s">
        <v>82</v>
      </c>
      <c r="Z108" s="336" t="s">
        <v>82</v>
      </c>
      <c r="AA108" s="336" t="s">
        <v>82</v>
      </c>
      <c r="AB108" s="336" t="s">
        <v>82</v>
      </c>
      <c r="AC108" s="336" t="s">
        <v>82</v>
      </c>
      <c r="AD108" s="336" t="s">
        <v>82</v>
      </c>
      <c r="AE108" s="336" t="s">
        <v>82</v>
      </c>
      <c r="AF108" s="336" t="s">
        <v>82</v>
      </c>
      <c r="AG108" s="336" t="s">
        <v>82</v>
      </c>
      <c r="AH108" s="336" t="s">
        <v>82</v>
      </c>
      <c r="AI108" s="336" t="s">
        <v>82</v>
      </c>
      <c r="AJ108" s="336" t="s">
        <v>82</v>
      </c>
      <c r="AK108" s="336" t="s">
        <v>82</v>
      </c>
      <c r="AL108" s="336" t="s">
        <v>82</v>
      </c>
      <c r="AM108" s="336" t="s">
        <v>82</v>
      </c>
      <c r="AN108" s="336" t="s">
        <v>82</v>
      </c>
      <c r="AO108" s="336" t="s">
        <v>82</v>
      </c>
      <c r="AP108" s="336" t="s">
        <v>82</v>
      </c>
      <c r="AQ108" s="337" t="s">
        <v>82</v>
      </c>
    </row>
    <row r="109" spans="2:43" ht="34.799999999999997" x14ac:dyDescent="0.4">
      <c r="B109" s="269">
        <v>106</v>
      </c>
      <c r="C109" s="270" t="s">
        <v>1373</v>
      </c>
      <c r="D109" s="270" t="s">
        <v>1374</v>
      </c>
      <c r="E109" s="271">
        <v>1090</v>
      </c>
      <c r="F109" s="272" t="s">
        <v>23</v>
      </c>
      <c r="G109" s="334" t="s">
        <v>82</v>
      </c>
      <c r="H109" s="716" t="s">
        <v>2398</v>
      </c>
      <c r="I109" s="335" t="s">
        <v>82</v>
      </c>
      <c r="J109" s="336" t="s">
        <v>82</v>
      </c>
      <c r="K109" s="336" t="s">
        <v>82</v>
      </c>
      <c r="L109" s="336" t="s">
        <v>82</v>
      </c>
      <c r="M109" s="336" t="s">
        <v>82</v>
      </c>
      <c r="N109" s="336" t="s">
        <v>82</v>
      </c>
      <c r="O109" s="336" t="s">
        <v>82</v>
      </c>
      <c r="P109" s="336" t="s">
        <v>82</v>
      </c>
      <c r="Q109" s="336" t="s">
        <v>82</v>
      </c>
      <c r="R109" s="336" t="s">
        <v>82</v>
      </c>
      <c r="S109" s="336" t="s">
        <v>82</v>
      </c>
      <c r="T109" s="336" t="s">
        <v>82</v>
      </c>
      <c r="U109" s="336" t="s">
        <v>82</v>
      </c>
      <c r="V109" s="336" t="s">
        <v>82</v>
      </c>
      <c r="W109" s="336" t="s">
        <v>82</v>
      </c>
      <c r="X109" s="336" t="s">
        <v>82</v>
      </c>
      <c r="Y109" s="336" t="s">
        <v>82</v>
      </c>
      <c r="Z109" s="336" t="s">
        <v>82</v>
      </c>
      <c r="AA109" s="336" t="s">
        <v>82</v>
      </c>
      <c r="AB109" s="336" t="s">
        <v>82</v>
      </c>
      <c r="AC109" s="336" t="s">
        <v>82</v>
      </c>
      <c r="AD109" s="336" t="s">
        <v>82</v>
      </c>
      <c r="AE109" s="336" t="s">
        <v>82</v>
      </c>
      <c r="AF109" s="336" t="s">
        <v>82</v>
      </c>
      <c r="AG109" s="336" t="s">
        <v>82</v>
      </c>
      <c r="AH109" s="336" t="s">
        <v>82</v>
      </c>
      <c r="AI109" s="336" t="s">
        <v>82</v>
      </c>
      <c r="AJ109" s="336" t="s">
        <v>82</v>
      </c>
      <c r="AK109" s="336" t="s">
        <v>82</v>
      </c>
      <c r="AL109" s="336" t="s">
        <v>82</v>
      </c>
      <c r="AM109" s="336" t="s">
        <v>82</v>
      </c>
      <c r="AN109" s="336" t="s">
        <v>82</v>
      </c>
      <c r="AO109" s="336" t="s">
        <v>82</v>
      </c>
      <c r="AP109" s="336" t="s">
        <v>82</v>
      </c>
      <c r="AQ109" s="337" t="s">
        <v>82</v>
      </c>
    </row>
    <row r="110" spans="2:43" ht="19.95" customHeight="1" x14ac:dyDescent="0.4">
      <c r="B110" s="269">
        <v>107</v>
      </c>
      <c r="C110" s="270" t="s">
        <v>1375</v>
      </c>
      <c r="D110" s="270" t="s">
        <v>1376</v>
      </c>
      <c r="E110" s="271">
        <v>1213</v>
      </c>
      <c r="F110" s="272" t="s">
        <v>23</v>
      </c>
      <c r="G110" s="283" t="s">
        <v>92</v>
      </c>
      <c r="H110" s="299" t="s">
        <v>2397</v>
      </c>
      <c r="I110" s="284" t="str">
        <f>'3_Setup(2)'!$I$7</f>
        <v>DigIN:A.6</v>
      </c>
      <c r="J110" s="285" t="str">
        <f>'3_Setup(2)'!$I$8</f>
        <v>DigIN:A.6</v>
      </c>
      <c r="K110" s="285" t="str">
        <f>'3_Setup(2)'!$I$9</f>
        <v>DigIN:A.6</v>
      </c>
      <c r="L110" s="285" t="str">
        <f>'3_Setup(2)'!$I$10</f>
        <v>DigIN:A.6</v>
      </c>
      <c r="M110" s="285" t="str">
        <f>'3_Setup(2)'!$I$11</f>
        <v>DigIN:A.6</v>
      </c>
      <c r="N110" s="285" t="str">
        <f>'3_Setup(2)'!$I$12</f>
        <v>DigIN:A.6</v>
      </c>
      <c r="O110" s="285" t="str">
        <f>'3_Setup(2)'!$I$13</f>
        <v>DigIN:A.6</v>
      </c>
      <c r="P110" s="285" t="str">
        <f>'3_Setup(2)'!$I$14</f>
        <v>DigIN:A.6</v>
      </c>
      <c r="Q110" s="285" t="str">
        <f>'3_Setup(2)'!$I$15</f>
        <v>DigIN:A.6</v>
      </c>
      <c r="R110" s="285" t="str">
        <f>'3_Setup(2)'!$I$16</f>
        <v>DigIN:A.6</v>
      </c>
      <c r="S110" s="285" t="str">
        <f>'3_Setup(2)'!$I$17</f>
        <v>DigIN:A.6</v>
      </c>
      <c r="T110" s="285" t="str">
        <f>'3_Setup(2)'!$I$18</f>
        <v>DigIN:A.6</v>
      </c>
      <c r="U110" s="285" t="str">
        <f>'3_Setup(2)'!$I$19</f>
        <v>DigIN:A.6</v>
      </c>
      <c r="V110" s="285" t="str">
        <f>'3_Setup(2)'!$I$20</f>
        <v>DigIN:A.6</v>
      </c>
      <c r="W110" s="285" t="str">
        <f>'3_Setup(2)'!$I$21</f>
        <v>DigIN:A.6</v>
      </c>
      <c r="X110" s="285" t="str">
        <f>'3_Setup(2)'!$I$22</f>
        <v>DigIN:A.6</v>
      </c>
      <c r="Y110" s="285" t="str">
        <f>'3_Setup(2)'!$I$23</f>
        <v>DigIN:A.6</v>
      </c>
      <c r="Z110" s="285" t="str">
        <f>'3_Setup(2)'!$I$24</f>
        <v>DigIN:A.6</v>
      </c>
      <c r="AA110" s="285" t="str">
        <f>'3_Setup(2)'!$I$25</f>
        <v>DigIN:A.6</v>
      </c>
      <c r="AB110" s="285" t="str">
        <f>'3_Setup(2)'!$I$26</f>
        <v>DigIN:A.6</v>
      </c>
      <c r="AC110" s="285" t="str">
        <f>'3_Setup(2)'!$I$27</f>
        <v>DigIN:A.6</v>
      </c>
      <c r="AD110" s="285" t="str">
        <f>'3_Setup(2)'!$I$28</f>
        <v>DigIN:A.6</v>
      </c>
      <c r="AE110" s="285" t="str">
        <f>'3_Setup(2)'!$I$29</f>
        <v>DigIN:A.6</v>
      </c>
      <c r="AF110" s="285" t="str">
        <f>'3_Setup(2)'!$I$30</f>
        <v>DigIN:A.6</v>
      </c>
      <c r="AG110" s="285" t="str">
        <f>'3_Setup(2)'!$I$31</f>
        <v>DigIN:A.6</v>
      </c>
      <c r="AH110" s="285" t="str">
        <f>'3_Setup(2)'!$I$32</f>
        <v>DigIN:A.6</v>
      </c>
      <c r="AI110" s="285" t="str">
        <f>'3_Setup(2)'!$I$33</f>
        <v>DigIN:A.6</v>
      </c>
      <c r="AJ110" s="285" t="str">
        <f>'3_Setup(2)'!$I$34</f>
        <v>DigIN:A.6</v>
      </c>
      <c r="AK110" s="285" t="str">
        <f>'3_Setup(2)'!$I$35</f>
        <v>DigIN:A.6</v>
      </c>
      <c r="AL110" s="285" t="str">
        <f>'3_Setup(2)'!$I$36</f>
        <v>DigIN:A.6</v>
      </c>
      <c r="AM110" s="285" t="str">
        <f>'3_Setup(2)'!$I$37</f>
        <v>DigIN:A.6</v>
      </c>
      <c r="AN110" s="285" t="str">
        <f>'3_Setup(2)'!$I$38</f>
        <v>DigIN:A.6</v>
      </c>
      <c r="AO110" s="285" t="str">
        <f>'3_Setup(2)'!$I$39</f>
        <v>DigIN:A.6</v>
      </c>
      <c r="AP110" s="285" t="str">
        <f>'3_Setup(2)'!$I$40</f>
        <v>DigIN:A.6</v>
      </c>
      <c r="AQ110" s="286" t="str">
        <f>'3_Setup(2)'!$I$41</f>
        <v>DigIN:A.6</v>
      </c>
    </row>
    <row r="111" spans="2:43" ht="19.95" customHeight="1" x14ac:dyDescent="0.4">
      <c r="B111" s="269">
        <v>108</v>
      </c>
      <c r="C111" s="270" t="s">
        <v>1377</v>
      </c>
      <c r="D111" s="270" t="s">
        <v>103</v>
      </c>
      <c r="E111" s="271">
        <v>1209</v>
      </c>
      <c r="F111" s="272" t="s">
        <v>23</v>
      </c>
      <c r="G111" s="273" t="s">
        <v>90</v>
      </c>
      <c r="H111" s="274" t="s">
        <v>2396</v>
      </c>
      <c r="I111" s="275" t="str">
        <f>'3_Setup(2)'!$J$7</f>
        <v>DigIN:0.2</v>
      </c>
      <c r="J111" s="276" t="str">
        <f>'3_Setup(2)'!$J$8</f>
        <v>DigIN:0.2</v>
      </c>
      <c r="K111" s="276" t="str">
        <f>'3_Setup(2)'!$J$9</f>
        <v>DigIN:0.2</v>
      </c>
      <c r="L111" s="276" t="str">
        <f>'3_Setup(2)'!$J$10</f>
        <v>DigIN:0.2</v>
      </c>
      <c r="M111" s="276" t="str">
        <f>'3_Setup(2)'!$J$11</f>
        <v>DigIN:0.2</v>
      </c>
      <c r="N111" s="276" t="str">
        <f>'3_Setup(2)'!$J$12</f>
        <v>DigIN:0.2</v>
      </c>
      <c r="O111" s="276" t="str">
        <f>'3_Setup(2)'!$J$13</f>
        <v>DigIN:0.2</v>
      </c>
      <c r="P111" s="276" t="str">
        <f>'3_Setup(2)'!$J$14</f>
        <v>DigIN:0.2</v>
      </c>
      <c r="Q111" s="276" t="str">
        <f>'3_Setup(2)'!$J$15</f>
        <v>DigIN:0.2</v>
      </c>
      <c r="R111" s="276" t="str">
        <f>'3_Setup(2)'!$J$16</f>
        <v>DigIN:0.2</v>
      </c>
      <c r="S111" s="276" t="str">
        <f>'3_Setup(2)'!$J$17</f>
        <v>DigIN:0.2</v>
      </c>
      <c r="T111" s="276" t="str">
        <f>'3_Setup(2)'!$J$18</f>
        <v>DigIN:0.2</v>
      </c>
      <c r="U111" s="276" t="str">
        <f>'3_Setup(2)'!$J$19</f>
        <v>DigIN:0.2</v>
      </c>
      <c r="V111" s="276" t="str">
        <f>'3_Setup(2)'!$J$20</f>
        <v>DigIN:0.2</v>
      </c>
      <c r="W111" s="276" t="str">
        <f>'3_Setup(2)'!$J$21</f>
        <v>DigIN:0.2</v>
      </c>
      <c r="X111" s="276" t="str">
        <f>'3_Setup(2)'!$J$22</f>
        <v>DigIN:0.2</v>
      </c>
      <c r="Y111" s="276" t="str">
        <f>'3_Setup(2)'!$J$23</f>
        <v>DigIN:0.2</v>
      </c>
      <c r="Z111" s="276" t="str">
        <f>'3_Setup(2)'!$J$24</f>
        <v>DigIN:0.2</v>
      </c>
      <c r="AA111" s="276" t="str">
        <f>'3_Setup(2)'!$J$25</f>
        <v>DigIN:0.2</v>
      </c>
      <c r="AB111" s="276" t="str">
        <f>'3_Setup(2)'!$J$26</f>
        <v>DigIN:0.2</v>
      </c>
      <c r="AC111" s="276" t="str">
        <f>'3_Setup(2)'!$J$27</f>
        <v>DigIN:0.2</v>
      </c>
      <c r="AD111" s="276" t="str">
        <f>'3_Setup(2)'!$J$28</f>
        <v>DigIN:0.2</v>
      </c>
      <c r="AE111" s="276" t="str">
        <f>'3_Setup(2)'!$J$29</f>
        <v>DigIN:0.2</v>
      </c>
      <c r="AF111" s="276" t="str">
        <f>'3_Setup(2)'!$J$30</f>
        <v>DigIN:0.2</v>
      </c>
      <c r="AG111" s="276" t="str">
        <f>'3_Setup(2)'!$J$31</f>
        <v>DigIN:0.2</v>
      </c>
      <c r="AH111" s="276" t="str">
        <f>'3_Setup(2)'!$J$32</f>
        <v>DigIN:0.2</v>
      </c>
      <c r="AI111" s="276" t="str">
        <f>'3_Setup(2)'!$J$33</f>
        <v>DigIN:0.2</v>
      </c>
      <c r="AJ111" s="276" t="str">
        <f>'3_Setup(2)'!$J$34</f>
        <v>DigIN:0.2</v>
      </c>
      <c r="AK111" s="276" t="str">
        <f>'3_Setup(2)'!$J$35</f>
        <v>DigIN:0.2</v>
      </c>
      <c r="AL111" s="276" t="str">
        <f>'3_Setup(2)'!$J$36</f>
        <v>DigIN:0.2</v>
      </c>
      <c r="AM111" s="276" t="str">
        <f>'3_Setup(2)'!$J$37</f>
        <v>DigIN:0.2</v>
      </c>
      <c r="AN111" s="276" t="str">
        <f>'3_Setup(2)'!$J$38</f>
        <v>DigIN:0.2</v>
      </c>
      <c r="AO111" s="276" t="str">
        <f>'3_Setup(2)'!$J$39</f>
        <v>DigIN:0.2</v>
      </c>
      <c r="AP111" s="276" t="str">
        <f>'3_Setup(2)'!$J$40</f>
        <v>DigIN:0.2</v>
      </c>
      <c r="AQ111" s="277" t="str">
        <f>'3_Setup(2)'!$J$41</f>
        <v>DigIN:0.2</v>
      </c>
    </row>
    <row r="112" spans="2:43" ht="19.95" customHeight="1" x14ac:dyDescent="0.4">
      <c r="B112" s="269">
        <v>109</v>
      </c>
      <c r="C112" s="270" t="s">
        <v>1378</v>
      </c>
      <c r="D112" s="270" t="s">
        <v>1379</v>
      </c>
      <c r="E112" s="271">
        <v>1511</v>
      </c>
      <c r="F112" s="272" t="s">
        <v>23</v>
      </c>
      <c r="G112" s="287" t="s">
        <v>82</v>
      </c>
      <c r="H112" s="299" t="s">
        <v>2410</v>
      </c>
      <c r="I112" s="324" t="s">
        <v>82</v>
      </c>
      <c r="J112" s="325" t="s">
        <v>82</v>
      </c>
      <c r="K112" s="325" t="s">
        <v>82</v>
      </c>
      <c r="L112" s="325" t="s">
        <v>82</v>
      </c>
      <c r="M112" s="325" t="s">
        <v>82</v>
      </c>
      <c r="N112" s="325" t="s">
        <v>82</v>
      </c>
      <c r="O112" s="325" t="s">
        <v>82</v>
      </c>
      <c r="P112" s="325" t="s">
        <v>82</v>
      </c>
      <c r="Q112" s="325" t="s">
        <v>82</v>
      </c>
      <c r="R112" s="325" t="s">
        <v>82</v>
      </c>
      <c r="S112" s="325" t="s">
        <v>82</v>
      </c>
      <c r="T112" s="325" t="s">
        <v>82</v>
      </c>
      <c r="U112" s="325" t="s">
        <v>82</v>
      </c>
      <c r="V112" s="325" t="s">
        <v>82</v>
      </c>
      <c r="W112" s="325" t="s">
        <v>82</v>
      </c>
      <c r="X112" s="325" t="s">
        <v>82</v>
      </c>
      <c r="Y112" s="325" t="s">
        <v>82</v>
      </c>
      <c r="Z112" s="325" t="s">
        <v>82</v>
      </c>
      <c r="AA112" s="325" t="s">
        <v>82</v>
      </c>
      <c r="AB112" s="325" t="s">
        <v>82</v>
      </c>
      <c r="AC112" s="325" t="s">
        <v>82</v>
      </c>
      <c r="AD112" s="325" t="s">
        <v>82</v>
      </c>
      <c r="AE112" s="325" t="s">
        <v>82</v>
      </c>
      <c r="AF112" s="325" t="s">
        <v>82</v>
      </c>
      <c r="AG112" s="325" t="s">
        <v>82</v>
      </c>
      <c r="AH112" s="325" t="s">
        <v>82</v>
      </c>
      <c r="AI112" s="325" t="s">
        <v>82</v>
      </c>
      <c r="AJ112" s="325" t="s">
        <v>82</v>
      </c>
      <c r="AK112" s="325" t="s">
        <v>82</v>
      </c>
      <c r="AL112" s="325" t="s">
        <v>82</v>
      </c>
      <c r="AM112" s="325" t="s">
        <v>82</v>
      </c>
      <c r="AN112" s="325" t="s">
        <v>82</v>
      </c>
      <c r="AO112" s="325" t="s">
        <v>82</v>
      </c>
      <c r="AP112" s="325" t="s">
        <v>82</v>
      </c>
      <c r="AQ112" s="326" t="s">
        <v>82</v>
      </c>
    </row>
    <row r="113" spans="2:43" ht="19.95" customHeight="1" x14ac:dyDescent="0.4">
      <c r="B113" s="269">
        <v>110</v>
      </c>
      <c r="C113" s="270" t="s">
        <v>1380</v>
      </c>
      <c r="D113" s="270" t="s">
        <v>1381</v>
      </c>
      <c r="E113" s="271">
        <v>1804</v>
      </c>
      <c r="F113" s="272" t="s">
        <v>23</v>
      </c>
      <c r="G113" s="287" t="s">
        <v>82</v>
      </c>
      <c r="H113" s="299" t="s">
        <v>2411</v>
      </c>
      <c r="I113" s="324" t="s">
        <v>82</v>
      </c>
      <c r="J113" s="325" t="s">
        <v>82</v>
      </c>
      <c r="K113" s="325" t="s">
        <v>82</v>
      </c>
      <c r="L113" s="325" t="s">
        <v>82</v>
      </c>
      <c r="M113" s="325" t="s">
        <v>82</v>
      </c>
      <c r="N113" s="325" t="s">
        <v>82</v>
      </c>
      <c r="O113" s="325" t="s">
        <v>82</v>
      </c>
      <c r="P113" s="325" t="s">
        <v>82</v>
      </c>
      <c r="Q113" s="325" t="s">
        <v>82</v>
      </c>
      <c r="R113" s="325" t="s">
        <v>82</v>
      </c>
      <c r="S113" s="325" t="s">
        <v>82</v>
      </c>
      <c r="T113" s="325" t="s">
        <v>82</v>
      </c>
      <c r="U113" s="325" t="s">
        <v>82</v>
      </c>
      <c r="V113" s="325" t="s">
        <v>82</v>
      </c>
      <c r="W113" s="325" t="s">
        <v>82</v>
      </c>
      <c r="X113" s="325" t="s">
        <v>82</v>
      </c>
      <c r="Y113" s="325" t="s">
        <v>82</v>
      </c>
      <c r="Z113" s="325" t="s">
        <v>82</v>
      </c>
      <c r="AA113" s="325" t="s">
        <v>82</v>
      </c>
      <c r="AB113" s="325" t="s">
        <v>82</v>
      </c>
      <c r="AC113" s="325" t="s">
        <v>82</v>
      </c>
      <c r="AD113" s="325" t="s">
        <v>82</v>
      </c>
      <c r="AE113" s="325" t="s">
        <v>82</v>
      </c>
      <c r="AF113" s="325" t="s">
        <v>82</v>
      </c>
      <c r="AG113" s="325" t="s">
        <v>82</v>
      </c>
      <c r="AH113" s="325" t="s">
        <v>82</v>
      </c>
      <c r="AI113" s="325" t="s">
        <v>82</v>
      </c>
      <c r="AJ113" s="325" t="s">
        <v>82</v>
      </c>
      <c r="AK113" s="325" t="s">
        <v>82</v>
      </c>
      <c r="AL113" s="325" t="s">
        <v>82</v>
      </c>
      <c r="AM113" s="325" t="s">
        <v>82</v>
      </c>
      <c r="AN113" s="325" t="s">
        <v>82</v>
      </c>
      <c r="AO113" s="325" t="s">
        <v>82</v>
      </c>
      <c r="AP113" s="325" t="s">
        <v>82</v>
      </c>
      <c r="AQ113" s="326" t="s">
        <v>82</v>
      </c>
    </row>
    <row r="114" spans="2:43" ht="19.95" customHeight="1" x14ac:dyDescent="0.4">
      <c r="B114" s="269">
        <v>111</v>
      </c>
      <c r="C114" s="270" t="s">
        <v>1382</v>
      </c>
      <c r="D114" s="270" t="s">
        <v>1383</v>
      </c>
      <c r="E114" s="271">
        <v>1211</v>
      </c>
      <c r="F114" s="272" t="s">
        <v>23</v>
      </c>
      <c r="G114" s="287" t="s">
        <v>82</v>
      </c>
      <c r="H114" s="299" t="s">
        <v>2408</v>
      </c>
      <c r="I114" s="324" t="s">
        <v>82</v>
      </c>
      <c r="J114" s="325" t="s">
        <v>82</v>
      </c>
      <c r="K114" s="325" t="s">
        <v>82</v>
      </c>
      <c r="L114" s="325" t="s">
        <v>82</v>
      </c>
      <c r="M114" s="325" t="s">
        <v>82</v>
      </c>
      <c r="N114" s="325" t="s">
        <v>82</v>
      </c>
      <c r="O114" s="325" t="s">
        <v>82</v>
      </c>
      <c r="P114" s="325" t="s">
        <v>82</v>
      </c>
      <c r="Q114" s="325" t="s">
        <v>82</v>
      </c>
      <c r="R114" s="325" t="s">
        <v>82</v>
      </c>
      <c r="S114" s="325" t="s">
        <v>82</v>
      </c>
      <c r="T114" s="325" t="s">
        <v>82</v>
      </c>
      <c r="U114" s="325" t="s">
        <v>82</v>
      </c>
      <c r="V114" s="325" t="s">
        <v>82</v>
      </c>
      <c r="W114" s="325" t="s">
        <v>82</v>
      </c>
      <c r="X114" s="325" t="s">
        <v>82</v>
      </c>
      <c r="Y114" s="325" t="s">
        <v>82</v>
      </c>
      <c r="Z114" s="325" t="s">
        <v>82</v>
      </c>
      <c r="AA114" s="325" t="s">
        <v>82</v>
      </c>
      <c r="AB114" s="325" t="s">
        <v>82</v>
      </c>
      <c r="AC114" s="325" t="s">
        <v>82</v>
      </c>
      <c r="AD114" s="325" t="s">
        <v>82</v>
      </c>
      <c r="AE114" s="325" t="s">
        <v>82</v>
      </c>
      <c r="AF114" s="325" t="s">
        <v>82</v>
      </c>
      <c r="AG114" s="325" t="s">
        <v>82</v>
      </c>
      <c r="AH114" s="325" t="s">
        <v>82</v>
      </c>
      <c r="AI114" s="325" t="s">
        <v>82</v>
      </c>
      <c r="AJ114" s="325" t="s">
        <v>82</v>
      </c>
      <c r="AK114" s="325" t="s">
        <v>82</v>
      </c>
      <c r="AL114" s="325" t="s">
        <v>82</v>
      </c>
      <c r="AM114" s="325" t="s">
        <v>82</v>
      </c>
      <c r="AN114" s="325" t="s">
        <v>82</v>
      </c>
      <c r="AO114" s="325" t="s">
        <v>82</v>
      </c>
      <c r="AP114" s="325" t="s">
        <v>82</v>
      </c>
      <c r="AQ114" s="326" t="s">
        <v>82</v>
      </c>
    </row>
    <row r="115" spans="2:43" ht="19.95" customHeight="1" x14ac:dyDescent="0.4">
      <c r="B115" s="269">
        <v>112</v>
      </c>
      <c r="C115" s="270" t="s">
        <v>1384</v>
      </c>
      <c r="D115" s="270" t="s">
        <v>1385</v>
      </c>
      <c r="E115" s="271">
        <v>1813</v>
      </c>
      <c r="F115" s="272"/>
      <c r="G115" s="334" t="s">
        <v>86</v>
      </c>
      <c r="H115" s="1301" t="s">
        <v>2415</v>
      </c>
      <c r="I115" s="335" t="s">
        <v>86</v>
      </c>
      <c r="J115" s="336" t="s">
        <v>86</v>
      </c>
      <c r="K115" s="336" t="s">
        <v>86</v>
      </c>
      <c r="L115" s="336" t="s">
        <v>86</v>
      </c>
      <c r="M115" s="336" t="s">
        <v>86</v>
      </c>
      <c r="N115" s="336" t="s">
        <v>86</v>
      </c>
      <c r="O115" s="336" t="s">
        <v>86</v>
      </c>
      <c r="P115" s="336" t="s">
        <v>86</v>
      </c>
      <c r="Q115" s="336" t="s">
        <v>86</v>
      </c>
      <c r="R115" s="336" t="s">
        <v>86</v>
      </c>
      <c r="S115" s="336" t="s">
        <v>86</v>
      </c>
      <c r="T115" s="336" t="s">
        <v>86</v>
      </c>
      <c r="U115" s="336" t="s">
        <v>86</v>
      </c>
      <c r="V115" s="336" t="s">
        <v>86</v>
      </c>
      <c r="W115" s="336" t="s">
        <v>86</v>
      </c>
      <c r="X115" s="336" t="s">
        <v>86</v>
      </c>
      <c r="Y115" s="336" t="s">
        <v>86</v>
      </c>
      <c r="Z115" s="336" t="s">
        <v>86</v>
      </c>
      <c r="AA115" s="336" t="s">
        <v>86</v>
      </c>
      <c r="AB115" s="336" t="s">
        <v>86</v>
      </c>
      <c r="AC115" s="336" t="s">
        <v>86</v>
      </c>
      <c r="AD115" s="336" t="s">
        <v>86</v>
      </c>
      <c r="AE115" s="336" t="s">
        <v>86</v>
      </c>
      <c r="AF115" s="336" t="s">
        <v>86</v>
      </c>
      <c r="AG115" s="336" t="s">
        <v>86</v>
      </c>
      <c r="AH115" s="336" t="s">
        <v>86</v>
      </c>
      <c r="AI115" s="336" t="s">
        <v>86</v>
      </c>
      <c r="AJ115" s="336" t="s">
        <v>86</v>
      </c>
      <c r="AK115" s="336" t="s">
        <v>86</v>
      </c>
      <c r="AL115" s="336" t="s">
        <v>86</v>
      </c>
      <c r="AM115" s="336" t="s">
        <v>86</v>
      </c>
      <c r="AN115" s="336" t="s">
        <v>86</v>
      </c>
      <c r="AO115" s="336" t="s">
        <v>86</v>
      </c>
      <c r="AP115" s="336" t="s">
        <v>86</v>
      </c>
      <c r="AQ115" s="337" t="s">
        <v>86</v>
      </c>
    </row>
    <row r="116" spans="2:43" ht="19.95" customHeight="1" x14ac:dyDescent="0.4">
      <c r="B116" s="269">
        <v>113</v>
      </c>
      <c r="C116" s="270" t="s">
        <v>1386</v>
      </c>
      <c r="D116" s="270" t="s">
        <v>1387</v>
      </c>
      <c r="E116" s="271">
        <v>1814</v>
      </c>
      <c r="F116" s="272"/>
      <c r="G116" s="334" t="s">
        <v>86</v>
      </c>
      <c r="H116" s="1302"/>
      <c r="I116" s="335" t="s">
        <v>86</v>
      </c>
      <c r="J116" s="336" t="s">
        <v>86</v>
      </c>
      <c r="K116" s="336" t="s">
        <v>86</v>
      </c>
      <c r="L116" s="336" t="s">
        <v>86</v>
      </c>
      <c r="M116" s="336" t="s">
        <v>86</v>
      </c>
      <c r="N116" s="336" t="s">
        <v>86</v>
      </c>
      <c r="O116" s="336" t="s">
        <v>86</v>
      </c>
      <c r="P116" s="336" t="s">
        <v>86</v>
      </c>
      <c r="Q116" s="336" t="s">
        <v>86</v>
      </c>
      <c r="R116" s="336" t="s">
        <v>86</v>
      </c>
      <c r="S116" s="336" t="s">
        <v>86</v>
      </c>
      <c r="T116" s="336" t="s">
        <v>86</v>
      </c>
      <c r="U116" s="336" t="s">
        <v>86</v>
      </c>
      <c r="V116" s="336" t="s">
        <v>86</v>
      </c>
      <c r="W116" s="336" t="s">
        <v>86</v>
      </c>
      <c r="X116" s="336" t="s">
        <v>86</v>
      </c>
      <c r="Y116" s="336" t="s">
        <v>86</v>
      </c>
      <c r="Z116" s="336" t="s">
        <v>86</v>
      </c>
      <c r="AA116" s="336" t="s">
        <v>86</v>
      </c>
      <c r="AB116" s="336" t="s">
        <v>86</v>
      </c>
      <c r="AC116" s="336" t="s">
        <v>86</v>
      </c>
      <c r="AD116" s="336" t="s">
        <v>86</v>
      </c>
      <c r="AE116" s="336" t="s">
        <v>86</v>
      </c>
      <c r="AF116" s="336" t="s">
        <v>86</v>
      </c>
      <c r="AG116" s="336" t="s">
        <v>86</v>
      </c>
      <c r="AH116" s="336" t="s">
        <v>86</v>
      </c>
      <c r="AI116" s="336" t="s">
        <v>86</v>
      </c>
      <c r="AJ116" s="336" t="s">
        <v>86</v>
      </c>
      <c r="AK116" s="336" t="s">
        <v>86</v>
      </c>
      <c r="AL116" s="336" t="s">
        <v>86</v>
      </c>
      <c r="AM116" s="336" t="s">
        <v>86</v>
      </c>
      <c r="AN116" s="336" t="s">
        <v>86</v>
      </c>
      <c r="AO116" s="336" t="s">
        <v>86</v>
      </c>
      <c r="AP116" s="336" t="s">
        <v>86</v>
      </c>
      <c r="AQ116" s="337" t="s">
        <v>86</v>
      </c>
    </row>
    <row r="117" spans="2:43" ht="19.95" customHeight="1" x14ac:dyDescent="0.4">
      <c r="B117" s="269">
        <v>114</v>
      </c>
      <c r="C117" s="270" t="s">
        <v>1388</v>
      </c>
      <c r="D117" s="270" t="s">
        <v>27</v>
      </c>
      <c r="E117" s="271">
        <v>419</v>
      </c>
      <c r="F117" s="272" t="s">
        <v>23</v>
      </c>
      <c r="G117" s="283" t="s">
        <v>82</v>
      </c>
      <c r="H117" s="1298" t="s">
        <v>2409</v>
      </c>
      <c r="I117" s="284" t="str">
        <f>'3_Setup(1)'!$U$7</f>
        <v>DigIN:0.1</v>
      </c>
      <c r="J117" s="285" t="str">
        <f>'3_Setup(1)'!$U$8</f>
        <v>DigIN:0.1</v>
      </c>
      <c r="K117" s="285" t="str">
        <f>'3_Setup(1)'!$U$9</f>
        <v>DigIN:0.1</v>
      </c>
      <c r="L117" s="285" t="str">
        <f>'3_Setup(1)'!$U$10</f>
        <v>DigIN:0.1</v>
      </c>
      <c r="M117" s="285" t="str">
        <f>'3_Setup(1)'!$U$11</f>
        <v>DigIN:0.1</v>
      </c>
      <c r="N117" s="285" t="str">
        <f>'3_Setup(1)'!$U$12</f>
        <v>DigIN:0.1</v>
      </c>
      <c r="O117" s="285" t="str">
        <f>'3_Setup(1)'!$U$13</f>
        <v>DigIN:0.1</v>
      </c>
      <c r="P117" s="285" t="str">
        <f>'3_Setup(1)'!$U$14</f>
        <v>DigIN:0.1</v>
      </c>
      <c r="Q117" s="285" t="str">
        <f>'3_Setup(1)'!$U$15</f>
        <v>DigIN:0.1</v>
      </c>
      <c r="R117" s="285" t="str">
        <f>'3_Setup(1)'!$U$16</f>
        <v>DigIN:0.1</v>
      </c>
      <c r="S117" s="285" t="str">
        <f>'3_Setup(1)'!$U$17</f>
        <v>DigIN:0.1</v>
      </c>
      <c r="T117" s="285" t="str">
        <f>'3_Setup(1)'!$U$18</f>
        <v>DigIN:0.1</v>
      </c>
      <c r="U117" s="285" t="str">
        <f>'3_Setup(1)'!$U$19</f>
        <v>DigIN:0.1</v>
      </c>
      <c r="V117" s="285" t="str">
        <f>'3_Setup(1)'!$U$20</f>
        <v>DigIN:0.1</v>
      </c>
      <c r="W117" s="285" t="str">
        <f>'3_Setup(1)'!$U$21</f>
        <v>DigIN:0.1</v>
      </c>
      <c r="X117" s="285" t="str">
        <f>'3_Setup(1)'!$U$22</f>
        <v>DigIN:0.1</v>
      </c>
      <c r="Y117" s="285" t="str">
        <f>'3_Setup(1)'!$U$23</f>
        <v>DigIN:0.1</v>
      </c>
      <c r="Z117" s="285" t="str">
        <f>'3_Setup(1)'!$U$24</f>
        <v>DigIN:0.1</v>
      </c>
      <c r="AA117" s="285" t="str">
        <f>'3_Setup(1)'!$U$25</f>
        <v>DigIN:0.1</v>
      </c>
      <c r="AB117" s="285" t="str">
        <f>'3_Setup(1)'!$U$26</f>
        <v>DigIN:0.1</v>
      </c>
      <c r="AC117" s="285" t="str">
        <f>'3_Setup(1)'!$U$27</f>
        <v>DigIN:0.1</v>
      </c>
      <c r="AD117" s="285" t="str">
        <f>'3_Setup(1)'!$U$28</f>
        <v>DigIN:0.1</v>
      </c>
      <c r="AE117" s="285" t="str">
        <f>'3_Setup(1)'!$U$29</f>
        <v>DigIN:0.1</v>
      </c>
      <c r="AF117" s="285" t="str">
        <f>'3_Setup(1)'!$U$30</f>
        <v>DigIN:0.1</v>
      </c>
      <c r="AG117" s="285" t="str">
        <f>'3_Setup(1)'!$U$31</f>
        <v>DigIN:0.1</v>
      </c>
      <c r="AH117" s="285" t="str">
        <f>'3_Setup(1)'!$U$32</f>
        <v>DigIN:0.1</v>
      </c>
      <c r="AI117" s="285" t="str">
        <f>'3_Setup(1)'!$U$33</f>
        <v>DigIN:0.1</v>
      </c>
      <c r="AJ117" s="285" t="str">
        <f>'3_Setup(1)'!$U$34</f>
        <v>DigIN:0.1</v>
      </c>
      <c r="AK117" s="285" t="str">
        <f>'3_Setup(1)'!$U$35</f>
        <v>DigIN:0.1</v>
      </c>
      <c r="AL117" s="285" t="str">
        <f>'3_Setup(1)'!$U$36</f>
        <v>DigIN:0.1</v>
      </c>
      <c r="AM117" s="285" t="str">
        <f>'3_Setup(1)'!$U$37</f>
        <v>DigIN:0.1</v>
      </c>
      <c r="AN117" s="285" t="str">
        <f>'3_Setup(1)'!$U$38</f>
        <v>DigIN:0.1</v>
      </c>
      <c r="AO117" s="285" t="str">
        <f>'3_Setup(1)'!$U$39</f>
        <v>DigIN:0.1</v>
      </c>
      <c r="AP117" s="285" t="str">
        <f>'3_Setup(1)'!$U$40</f>
        <v>DigIN:0.1</v>
      </c>
      <c r="AQ117" s="286" t="str">
        <f>'3_Setup(1)'!$U$41</f>
        <v>DigIN:0.1</v>
      </c>
    </row>
    <row r="118" spans="2:43" ht="19.95" customHeight="1" x14ac:dyDescent="0.4">
      <c r="B118" s="269">
        <v>115</v>
      </c>
      <c r="C118" s="270" t="s">
        <v>1389</v>
      </c>
      <c r="D118" s="270" t="s">
        <v>28</v>
      </c>
      <c r="E118" s="271">
        <v>420</v>
      </c>
      <c r="F118" s="272" t="s">
        <v>23</v>
      </c>
      <c r="G118" s="273" t="s">
        <v>82</v>
      </c>
      <c r="H118" s="1299"/>
      <c r="I118" s="275" t="str">
        <f>'3_Setup(1)'!$V$7</f>
        <v>DigIN:0.1</v>
      </c>
      <c r="J118" s="276" t="str">
        <f>'3_Setup(1)'!$V$8</f>
        <v>DigIN:0.1</v>
      </c>
      <c r="K118" s="276" t="str">
        <f>'3_Setup(1)'!$V$9</f>
        <v>DigIN:0.1</v>
      </c>
      <c r="L118" s="276" t="str">
        <f>'3_Setup(1)'!$V$10</f>
        <v>DigIN:0.1</v>
      </c>
      <c r="M118" s="276" t="str">
        <f>'3_Setup(1)'!$V$11</f>
        <v>DigIN:0.1</v>
      </c>
      <c r="N118" s="276" t="str">
        <f>'3_Setup(1)'!$V$12</f>
        <v>DigIN:0.1</v>
      </c>
      <c r="O118" s="276" t="str">
        <f>'3_Setup(1)'!$V$13</f>
        <v>DigIN:0.1</v>
      </c>
      <c r="P118" s="276" t="str">
        <f>'3_Setup(1)'!$V$14</f>
        <v>DigIN:0.1</v>
      </c>
      <c r="Q118" s="276" t="str">
        <f>'3_Setup(1)'!$V$15</f>
        <v>DigIN:0.1</v>
      </c>
      <c r="R118" s="276" t="str">
        <f>'3_Setup(1)'!$V$16</f>
        <v>DigIN:0.1</v>
      </c>
      <c r="S118" s="276" t="str">
        <f>'3_Setup(1)'!$V$17</f>
        <v>DigIN:0.1</v>
      </c>
      <c r="T118" s="276" t="str">
        <f>'3_Setup(1)'!$V$18</f>
        <v>DigIN:0.1</v>
      </c>
      <c r="U118" s="276" t="str">
        <f>'3_Setup(1)'!$V$19</f>
        <v>DigIN:0.1</v>
      </c>
      <c r="V118" s="276" t="str">
        <f>'3_Setup(1)'!$V$20</f>
        <v>DigIN:0.1</v>
      </c>
      <c r="W118" s="276" t="str">
        <f>'3_Setup(1)'!$V$21</f>
        <v>DigIN:0.1</v>
      </c>
      <c r="X118" s="276" t="str">
        <f>'3_Setup(1)'!$V$22</f>
        <v>DigIN:0.1</v>
      </c>
      <c r="Y118" s="276" t="str">
        <f>'3_Setup(1)'!$V$23</f>
        <v>DigIN:0.1</v>
      </c>
      <c r="Z118" s="276" t="str">
        <f>'3_Setup(1)'!$V$24</f>
        <v>DigIN:0.1</v>
      </c>
      <c r="AA118" s="276" t="str">
        <f>'3_Setup(1)'!$V$25</f>
        <v>DigIN:0.1</v>
      </c>
      <c r="AB118" s="276" t="str">
        <f>'3_Setup(1)'!$V$26</f>
        <v>DigIN:0.1</v>
      </c>
      <c r="AC118" s="276" t="str">
        <f>'3_Setup(1)'!$V$27</f>
        <v>DigIN:0.1</v>
      </c>
      <c r="AD118" s="276" t="str">
        <f>'3_Setup(1)'!$V$28</f>
        <v>DigIN:0.1</v>
      </c>
      <c r="AE118" s="276" t="str">
        <f>'3_Setup(1)'!$V$29</f>
        <v>DigIN:0.1</v>
      </c>
      <c r="AF118" s="276" t="str">
        <f>'3_Setup(1)'!$V$30</f>
        <v>DigIN:0.1</v>
      </c>
      <c r="AG118" s="276" t="str">
        <f>'3_Setup(1)'!$V$31</f>
        <v>DigIN:0.1</v>
      </c>
      <c r="AH118" s="276" t="str">
        <f>'3_Setup(1)'!$V$32</f>
        <v>DigIN:0.1</v>
      </c>
      <c r="AI118" s="276" t="str">
        <f>'3_Setup(1)'!$V$33</f>
        <v>DigIN:0.1</v>
      </c>
      <c r="AJ118" s="276" t="str">
        <f>'3_Setup(1)'!$V$34</f>
        <v>DigIN:0.1</v>
      </c>
      <c r="AK118" s="276" t="str">
        <f>'3_Setup(1)'!$V$35</f>
        <v>DigIN:0.1</v>
      </c>
      <c r="AL118" s="276" t="str">
        <f>'3_Setup(1)'!$V$36</f>
        <v>DigIN:0.1</v>
      </c>
      <c r="AM118" s="276" t="str">
        <f>'3_Setup(1)'!$V$37</f>
        <v>DigIN:0.1</v>
      </c>
      <c r="AN118" s="276" t="str">
        <f>'3_Setup(1)'!$V$38</f>
        <v>DigIN:0.1</v>
      </c>
      <c r="AO118" s="276" t="str">
        <f>'3_Setup(1)'!$V$39</f>
        <v>DigIN:0.1</v>
      </c>
      <c r="AP118" s="276" t="str">
        <f>'3_Setup(1)'!$V$40</f>
        <v>DigIN:0.1</v>
      </c>
      <c r="AQ118" s="277" t="str">
        <f>'3_Setup(1)'!$V$41</f>
        <v>DigIN:0.1</v>
      </c>
    </row>
    <row r="119" spans="2:43" ht="19.95" customHeight="1" thickBot="1" x14ac:dyDescent="0.45">
      <c r="B119" s="291">
        <v>116</v>
      </c>
      <c r="C119" s="292" t="s">
        <v>1390</v>
      </c>
      <c r="D119" s="292" t="s">
        <v>29</v>
      </c>
      <c r="E119" s="293">
        <v>421</v>
      </c>
      <c r="F119" s="294" t="s">
        <v>23</v>
      </c>
      <c r="G119" s="719" t="s">
        <v>82</v>
      </c>
      <c r="H119" s="1310"/>
      <c r="I119" s="510" t="str">
        <f>'3_Setup(1)'!$W$7</f>
        <v>DigIN:0.1</v>
      </c>
      <c r="J119" s="511" t="str">
        <f>'3_Setup(1)'!$W$8</f>
        <v>DigIN:0.1</v>
      </c>
      <c r="K119" s="511" t="str">
        <f>'3_Setup(1)'!$W$9</f>
        <v>DigIN:0.1</v>
      </c>
      <c r="L119" s="511" t="str">
        <f>'3_Setup(1)'!$W$10</f>
        <v>DigIN:0.1</v>
      </c>
      <c r="M119" s="511" t="str">
        <f>'3_Setup(1)'!$W$11</f>
        <v>DigIN:0.1</v>
      </c>
      <c r="N119" s="511" t="str">
        <f>'3_Setup(1)'!$W$12</f>
        <v>DigIN:0.1</v>
      </c>
      <c r="O119" s="511" t="str">
        <f>'3_Setup(1)'!$W$13</f>
        <v>DigIN:0.1</v>
      </c>
      <c r="P119" s="511" t="str">
        <f>'3_Setup(1)'!$W$14</f>
        <v>DigIN:0.1</v>
      </c>
      <c r="Q119" s="511" t="str">
        <f>'3_Setup(1)'!$W$15</f>
        <v>DigIN:0.1</v>
      </c>
      <c r="R119" s="511" t="str">
        <f>'3_Setup(1)'!$W$16</f>
        <v>DigIN:0.1</v>
      </c>
      <c r="S119" s="511" t="str">
        <f>'3_Setup(1)'!$W$17</f>
        <v>DigIN:0.1</v>
      </c>
      <c r="T119" s="511" t="str">
        <f>'3_Setup(1)'!$W$18</f>
        <v>DigIN:0.1</v>
      </c>
      <c r="U119" s="511" t="str">
        <f>'3_Setup(1)'!$W$19</f>
        <v>DigIN:0.1</v>
      </c>
      <c r="V119" s="511" t="str">
        <f>'3_Setup(1)'!$W$20</f>
        <v>DigIN:0.1</v>
      </c>
      <c r="W119" s="511" t="str">
        <f>'3_Setup(1)'!$W$21</f>
        <v>DigIN:0.1</v>
      </c>
      <c r="X119" s="511" t="str">
        <f>'3_Setup(1)'!$W$22</f>
        <v>DigIN:0.1</v>
      </c>
      <c r="Y119" s="511" t="str">
        <f>'3_Setup(1)'!$W$23</f>
        <v>DigIN:0.1</v>
      </c>
      <c r="Z119" s="511" t="str">
        <f>'3_Setup(1)'!$W$24</f>
        <v>DigIN:0.1</v>
      </c>
      <c r="AA119" s="511" t="str">
        <f>'3_Setup(1)'!$W$25</f>
        <v>DigIN:0.1</v>
      </c>
      <c r="AB119" s="511" t="str">
        <f>'3_Setup(1)'!$W$26</f>
        <v>DigIN:0.1</v>
      </c>
      <c r="AC119" s="511" t="str">
        <f>'3_Setup(1)'!$W$27</f>
        <v>DigIN:0.1</v>
      </c>
      <c r="AD119" s="511" t="str">
        <f>'3_Setup(1)'!$W$28</f>
        <v>DigIN:0.1</v>
      </c>
      <c r="AE119" s="511" t="str">
        <f>'3_Setup(1)'!$W$29</f>
        <v>DigIN:0.1</v>
      </c>
      <c r="AF119" s="511" t="str">
        <f>'3_Setup(1)'!$W$30</f>
        <v>DigIN:0.1</v>
      </c>
      <c r="AG119" s="511" t="str">
        <f>'3_Setup(1)'!$W$31</f>
        <v>DigIN:0.1</v>
      </c>
      <c r="AH119" s="511" t="str">
        <f>'3_Setup(1)'!$W$32</f>
        <v>DigIN:0.1</v>
      </c>
      <c r="AI119" s="511" t="str">
        <f>'3_Setup(1)'!$W$33</f>
        <v>DigIN:0.1</v>
      </c>
      <c r="AJ119" s="511" t="str">
        <f>'3_Setup(1)'!$W$34</f>
        <v>DigIN:0.1</v>
      </c>
      <c r="AK119" s="511" t="str">
        <f>'3_Setup(1)'!$W$35</f>
        <v>DigIN:0.1</v>
      </c>
      <c r="AL119" s="511" t="str">
        <f>'3_Setup(1)'!$W$36</f>
        <v>DigIN:0.1</v>
      </c>
      <c r="AM119" s="511" t="str">
        <f>'3_Setup(1)'!$W$37</f>
        <v>DigIN:0.1</v>
      </c>
      <c r="AN119" s="511" t="str">
        <f>'3_Setup(1)'!$W$38</f>
        <v>DigIN:0.1</v>
      </c>
      <c r="AO119" s="511" t="str">
        <f>'3_Setup(1)'!$W$39</f>
        <v>DigIN:0.1</v>
      </c>
      <c r="AP119" s="511" t="str">
        <f>'3_Setup(1)'!$W$40</f>
        <v>DigIN:0.1</v>
      </c>
      <c r="AQ119" s="512" t="str">
        <f>'3_Setup(1)'!$W$41</f>
        <v>DigIN:0.1</v>
      </c>
    </row>
    <row r="120" spans="2:43" ht="19.95" customHeight="1" x14ac:dyDescent="0.4">
      <c r="B120" s="264">
        <v>117</v>
      </c>
      <c r="C120" s="265" t="s">
        <v>1391</v>
      </c>
      <c r="D120" s="265" t="s">
        <v>41</v>
      </c>
      <c r="E120" s="266">
        <v>377</v>
      </c>
      <c r="F120" s="267" t="s">
        <v>23</v>
      </c>
      <c r="G120" s="345" t="s">
        <v>42</v>
      </c>
      <c r="H120" s="301" t="s">
        <v>2416</v>
      </c>
      <c r="I120" s="295" t="str">
        <f>'2_Board설정(1)'!$Q$7</f>
        <v>AnIN:A.1</v>
      </c>
      <c r="J120" s="296" t="str">
        <f>'2_Board설정(1)'!$Q$8</f>
        <v>AnIN:A.1</v>
      </c>
      <c r="K120" s="296" t="str">
        <f>'2_Board설정(1)'!$Q$9</f>
        <v>AnIN:0.1</v>
      </c>
      <c r="L120" s="296" t="str">
        <f>'2_Board설정(1)'!$Q$10</f>
        <v>AnIN:0.1</v>
      </c>
      <c r="M120" s="296" t="str">
        <f>'2_Board설정(1)'!$Q$11</f>
        <v>AnIN:0.1</v>
      </c>
      <c r="N120" s="296" t="str">
        <f>'2_Board설정(1)'!$Q$12</f>
        <v>AnIN:0.1</v>
      </c>
      <c r="O120" s="296" t="str">
        <f>'2_Board설정(1)'!$Q$13</f>
        <v>AnIN:0.1</v>
      </c>
      <c r="P120" s="296" t="str">
        <f>'2_Board설정(1)'!$Q$14</f>
        <v>AnIN:0.1</v>
      </c>
      <c r="Q120" s="296" t="str">
        <f>'2_Board설정(1)'!$Q$15</f>
        <v>AnIN:0.1</v>
      </c>
      <c r="R120" s="296" t="str">
        <f>'2_Board설정(1)'!$Q$16</f>
        <v>AnIN:0.1</v>
      </c>
      <c r="S120" s="296" t="str">
        <f>'2_Board설정(1)'!$Q$17</f>
        <v>AnIN:0.1</v>
      </c>
      <c r="T120" s="296" t="str">
        <f>'2_Board설정(1)'!$Q$18</f>
        <v>AnIN:0.1</v>
      </c>
      <c r="U120" s="296" t="str">
        <f>'2_Board설정(1)'!$Q$19</f>
        <v>AnIN:0.1</v>
      </c>
      <c r="V120" s="296" t="str">
        <f>'2_Board설정(1)'!$Q$20</f>
        <v>AnIN:0.1</v>
      </c>
      <c r="W120" s="296" t="str">
        <f>'2_Board설정(1)'!$Q$21</f>
        <v>AnIN:0.1</v>
      </c>
      <c r="X120" s="296" t="str">
        <f>'2_Board설정(1)'!$Q$22</f>
        <v>AnIN:0.1</v>
      </c>
      <c r="Y120" s="296" t="str">
        <f>'2_Board설정(1)'!$Q$23</f>
        <v>AnIN:0.1</v>
      </c>
      <c r="Z120" s="296" t="str">
        <f>'2_Board설정(1)'!$Q$24</f>
        <v>AnIN:0.1</v>
      </c>
      <c r="AA120" s="296" t="str">
        <f>'2_Board설정(1)'!$Q$25</f>
        <v>AnIN:0.1</v>
      </c>
      <c r="AB120" s="296" t="str">
        <f>'2_Board설정(1)'!$Q$26</f>
        <v>AnIN:0.1</v>
      </c>
      <c r="AC120" s="296" t="str">
        <f>'2_Board설정(1)'!$Q$27</f>
        <v>AnIN:0.1</v>
      </c>
      <c r="AD120" s="296" t="str">
        <f>'2_Board설정(1)'!$Q$28</f>
        <v>AnIN:0.1</v>
      </c>
      <c r="AE120" s="296" t="str">
        <f>'2_Board설정(1)'!$Q$29</f>
        <v>AnIN:0.1</v>
      </c>
      <c r="AF120" s="296" t="str">
        <f>'2_Board설정(1)'!$Q$30</f>
        <v>AnIN:0.1</v>
      </c>
      <c r="AG120" s="296" t="str">
        <f>'2_Board설정(1)'!$Q$31</f>
        <v>AnIN:0.1</v>
      </c>
      <c r="AH120" s="296" t="str">
        <f>'2_Board설정(1)'!$Q$32</f>
        <v>AnIN:0.1</v>
      </c>
      <c r="AI120" s="296" t="str">
        <f>'2_Board설정(1)'!$Q$33</f>
        <v>AnIN:0.1</v>
      </c>
      <c r="AJ120" s="296" t="str">
        <f>'2_Board설정(1)'!$Q$34</f>
        <v>AnIN:0.1</v>
      </c>
      <c r="AK120" s="296" t="str">
        <f>'2_Board설정(1)'!$Q$35</f>
        <v>AnIN:0.1</v>
      </c>
      <c r="AL120" s="296" t="str">
        <f>'2_Board설정(1)'!$Q$36</f>
        <v>AnIN:0.1</v>
      </c>
      <c r="AM120" s="296" t="str">
        <f>'2_Board설정(1)'!$Q$37</f>
        <v>AnIN:0.1</v>
      </c>
      <c r="AN120" s="296" t="str">
        <f>'2_Board설정(1)'!$Q$38</f>
        <v>AnIN:0.1</v>
      </c>
      <c r="AO120" s="296" t="str">
        <f>'2_Board설정(1)'!$Q$39</f>
        <v>AnIN:0.1</v>
      </c>
      <c r="AP120" s="296" t="str">
        <f>'2_Board설정(1)'!$Q$40</f>
        <v>AnIN:0.1</v>
      </c>
      <c r="AQ120" s="297" t="str">
        <f>'2_Board설정(1)'!$Q$41</f>
        <v>AnIN:0.1</v>
      </c>
    </row>
    <row r="121" spans="2:43" ht="19.95" customHeight="1" x14ac:dyDescent="0.4">
      <c r="B121" s="269">
        <v>118</v>
      </c>
      <c r="C121" s="270" t="s">
        <v>1392</v>
      </c>
      <c r="D121" s="270" t="s">
        <v>44</v>
      </c>
      <c r="E121" s="271">
        <v>324</v>
      </c>
      <c r="F121" s="272" t="s">
        <v>5</v>
      </c>
      <c r="G121" s="723">
        <v>0</v>
      </c>
      <c r="H121" s="724" t="s">
        <v>2417</v>
      </c>
      <c r="I121" s="734">
        <v>0.1</v>
      </c>
      <c r="J121" s="735">
        <v>0.1</v>
      </c>
      <c r="K121" s="735">
        <v>0.1</v>
      </c>
      <c r="L121" s="735">
        <v>0.1</v>
      </c>
      <c r="M121" s="735">
        <v>0.1</v>
      </c>
      <c r="N121" s="735">
        <v>0.1</v>
      </c>
      <c r="O121" s="735">
        <v>0.1</v>
      </c>
      <c r="P121" s="735">
        <v>0.1</v>
      </c>
      <c r="Q121" s="735">
        <v>0.1</v>
      </c>
      <c r="R121" s="735">
        <v>0.1</v>
      </c>
      <c r="S121" s="735">
        <v>0.1</v>
      </c>
      <c r="T121" s="735">
        <v>0.1</v>
      </c>
      <c r="U121" s="735">
        <v>0.1</v>
      </c>
      <c r="V121" s="735">
        <v>0.1</v>
      </c>
      <c r="W121" s="735">
        <v>0.1</v>
      </c>
      <c r="X121" s="735">
        <v>0.1</v>
      </c>
      <c r="Y121" s="735">
        <v>0.1</v>
      </c>
      <c r="Z121" s="735">
        <v>0.1</v>
      </c>
      <c r="AA121" s="735">
        <v>0.1</v>
      </c>
      <c r="AB121" s="735">
        <v>0.1</v>
      </c>
      <c r="AC121" s="735">
        <v>0.1</v>
      </c>
      <c r="AD121" s="735">
        <v>0.1</v>
      </c>
      <c r="AE121" s="735">
        <v>0.1</v>
      </c>
      <c r="AF121" s="735">
        <v>0.1</v>
      </c>
      <c r="AG121" s="735">
        <v>0.1</v>
      </c>
      <c r="AH121" s="735">
        <v>0.1</v>
      </c>
      <c r="AI121" s="735">
        <v>0.1</v>
      </c>
      <c r="AJ121" s="735">
        <v>0.1</v>
      </c>
      <c r="AK121" s="735">
        <v>0.1</v>
      </c>
      <c r="AL121" s="735">
        <v>0.1</v>
      </c>
      <c r="AM121" s="735">
        <v>0.1</v>
      </c>
      <c r="AN121" s="735">
        <v>0.1</v>
      </c>
      <c r="AO121" s="735">
        <v>0.1</v>
      </c>
      <c r="AP121" s="735">
        <v>0.1</v>
      </c>
      <c r="AQ121" s="736">
        <v>0.1</v>
      </c>
    </row>
    <row r="122" spans="2:43" ht="19.95" customHeight="1" x14ac:dyDescent="0.4">
      <c r="B122" s="269">
        <v>119</v>
      </c>
      <c r="C122" s="270" t="s">
        <v>1393</v>
      </c>
      <c r="D122" s="270" t="s">
        <v>45</v>
      </c>
      <c r="E122" s="271">
        <v>320</v>
      </c>
      <c r="F122" s="272"/>
      <c r="G122" s="283" t="s">
        <v>1394</v>
      </c>
      <c r="H122" s="299"/>
      <c r="I122" s="305" t="str">
        <f>IF( OR('2_Board설정(1)'!$E$7="0~10 V", '2_Board설정(1)'!$E$7="0~20 mA"), "0 / 0-20mA/10V",
      IF( OR('2_Board설정(1)'!$E$7="2~10 V", '2_Board설정(1)'!$E$7="4~20 mA"), "1 / 4-20 mA",
          IF( '2_Board설정(1)'!$E$7="-10~10 V", "2 / -10 - +10 V", "0 / 0-20mA/10V")))</f>
        <v>0 / 0-20mA/10V</v>
      </c>
      <c r="J122" s="306" t="str">
        <f>IF( OR('2_Board설정(1)'!$E$8="0~10 V", '2_Board설정(1)'!$E$8="0~20 mA"), "0 / 0-20mA/10V",
      IF( OR('2_Board설정(1)'!$E$8="2~10 V", '2_Board설정(1)'!$E$8="4~20 mA"), "1 / 4-20 mA",
          IF( '2_Board설정(1)'!$E$8="-10~10 V", "2 / -10 - +10 V", "0 / 0-20mA/10V")))</f>
        <v>0 / 0-20mA/10V</v>
      </c>
      <c r="K122" s="306" t="str">
        <f>IF( OR('2_Board설정(1)'!$E$9="0~10 V", '2_Board설정(1)'!$E$9="0~20 mA"), "0 / 0-20mA/10V",
      IF( OR('2_Board설정(1)'!$E$9="2~10 V", '2_Board설정(1)'!$E$9="4~20 mA"), "1 / 4-20 mA",
          IF( '2_Board설정(1)'!$E$9="-10~10 V", "2 / -10 - +10 V", "0 / 0-20mA/10V")))</f>
        <v>0 / 0-20mA/10V</v>
      </c>
      <c r="L122" s="306" t="str">
        <f>IF( OR('2_Board설정(1)'!$E$10="0~10 V", '2_Board설정(1)'!$E$10="0~20 mA"), "0 / 0-20mA/10V",
      IF( OR('2_Board설정(1)'!$E$10="2~10 V", '2_Board설정(1)'!$E$10="4~20 mA"), "1 / 4-20 mA",
          IF( '2_Board설정(1)'!$E$10="-10~10 V", "2 / -10 - +10 V", "0 / 0-20mA/10V")))</f>
        <v>0 / 0-20mA/10V</v>
      </c>
      <c r="M122" s="306" t="str">
        <f>IF( OR('2_Board설정(1)'!$E$11="0~10 V", '2_Board설정(1)'!$E$11="0~20 mA"), "0 / 0-20mA/10V",
      IF( OR('2_Board설정(1)'!$E$11="2~10 V", '2_Board설정(1)'!$E$11="4~20 mA"), "1 / 4-20 mA",
          IF( '2_Board설정(1)'!$E$11="-10~10 V", "2 / -10 - +10 V", "0 / 0-20mA/10V")))</f>
        <v>0 / 0-20mA/10V</v>
      </c>
      <c r="N122" s="306" t="str">
        <f>IF( OR('2_Board설정(1)'!$E$12="0~10 V", '2_Board설정(1)'!$E$12="0~20 mA"), "0 / 0-20mA/10V",
      IF( OR('2_Board설정(1)'!$E$12="2~10 V", '2_Board설정(1)'!$E$12="4~20 mA"), "1 / 4-20 mA",
          IF( '2_Board설정(1)'!$E$12="-10~10 V", "2 / -10 - +10 V", "0 / 0-20mA/10V")))</f>
        <v>0 / 0-20mA/10V</v>
      </c>
      <c r="O122" s="306" t="str">
        <f>IF( OR('2_Board설정(1)'!$E$13="0~10 V", '2_Board설정(1)'!$E$13="0~20 mA"), "0 / 0-20mA/10V",
      IF( OR('2_Board설정(1)'!$E$13="2~10 V", '2_Board설정(1)'!$E$13="4~20 mA"), "1 / 4-20 mA",
          IF( '2_Board설정(1)'!$E$13="-10~10 V", "2 / -10 - +10 V", "0 / 0-20mA/10V")))</f>
        <v>0 / 0-20mA/10V</v>
      </c>
      <c r="P122" s="306" t="str">
        <f>IF( OR('2_Board설정(1)'!$E$14="0~10 V", '2_Board설정(1)'!$E$14="0~20 mA"), "0 / 0-20mA/10V",
      IF( OR('2_Board설정(1)'!$E$14="2~10 V", '2_Board설정(1)'!$E$14="4~20 mA"), "1 / 4-20 mA",
          IF( '2_Board설정(1)'!$E$14="-10~10 V", "2 / -10 - +10 V", "0 / 0-20mA/10V")))</f>
        <v>0 / 0-20mA/10V</v>
      </c>
      <c r="Q122" s="306" t="str">
        <f>IF( OR('2_Board설정(1)'!$E$15="0~10 V", '2_Board설정(1)'!$E$15="0~20 mA"), "0 / 0-20mA/10V",
      IF( OR('2_Board설정(1)'!$E$15="2~10 V", '2_Board설정(1)'!$E$15="4~20 mA"), "1 / 4-20 mA",
          IF( '2_Board설정(1)'!$E$15="-10~10 V", "2 / -10 - +10 V", "0 / 0-20mA/10V")))</f>
        <v>0 / 0-20mA/10V</v>
      </c>
      <c r="R122" s="306" t="str">
        <f>IF( OR('2_Board설정(1)'!$E$16="0~10 V", '2_Board설정(1)'!$E$16="0~20 mA"), "0 / 0-20mA/10V",
      IF( OR('2_Board설정(1)'!$E$16="2~10 V", '2_Board설정(1)'!$E$16="4~20 mA"), "1 / 4-20 mA",
          IF( '2_Board설정(1)'!$E$16="-10~10 V", "2 / -10 - +10 V", "0 / 0-20mA/10V")))</f>
        <v>0 / 0-20mA/10V</v>
      </c>
      <c r="S122" s="306" t="str">
        <f>IF( OR('2_Board설정(1)'!$E$17="0~10 V", '2_Board설정(1)'!$E$17="0~20 mA"), "0 / 0-20mA/10V",
      IF( OR('2_Board설정(1)'!$E$17="2~10 V", '2_Board설정(1)'!$E$17="4~20 mA"), "1 / 4-20 mA",
          IF( '2_Board설정(1)'!$E$17="-10~10 V", "2 / -10 - +10 V", "0 / 0-20mA/10V")))</f>
        <v>0 / 0-20mA/10V</v>
      </c>
      <c r="T122" s="306" t="str">
        <f>IF( OR('2_Board설정(1)'!$E$18="0~10 V", '2_Board설정(1)'!$E$18="0~20 mA"), "0 / 0-20mA/10V",
      IF( OR('2_Board설정(1)'!$E$18="2~10 V", '2_Board설정(1)'!$E$18="4~20 mA"), "1 / 4-20 mA",
          IF( '2_Board설정(1)'!$E$18="-10~10 V", "2 / -10 - +10 V", "0 / 0-20mA/10V")))</f>
        <v>0 / 0-20mA/10V</v>
      </c>
      <c r="U122" s="306" t="str">
        <f>IF( OR('2_Board설정(1)'!$E$19="0~10 V", '2_Board설정(1)'!$E$19="0~20 mA"), "0 / 0-20mA/10V",
      IF( OR('2_Board설정(1)'!$E$19="2~10 V", '2_Board설정(1)'!$E$19="4~20 mA"), "1 / 4-20 mA",
          IF( '2_Board설정(1)'!$E$19="-10~10 V", "2 / -10 - +10 V", "0 / 0-20mA/10V")))</f>
        <v>0 / 0-20mA/10V</v>
      </c>
      <c r="V122" s="306" t="str">
        <f>IF( OR('2_Board설정(1)'!$E$20="0~10 V", '2_Board설정(1)'!$E$20="0~20 mA"), "0 / 0-20mA/10V",
      IF( OR('2_Board설정(1)'!$E$20="2~10 V", '2_Board설정(1)'!$E$20="4~20 mA"), "1 / 4-20 mA",
          IF( '2_Board설정(1)'!$E$20="-10~10 V", "2 / -10 - +10 V", "0 / 0-20mA/10V")))</f>
        <v>0 / 0-20mA/10V</v>
      </c>
      <c r="W122" s="306" t="str">
        <f>IF( OR('2_Board설정(1)'!$E$21="0~10 V", '2_Board설정(1)'!$E$21="0~20 mA"), "0 / 0-20mA/10V",
      IF( OR('2_Board설정(1)'!$E$21="2~10 V", '2_Board설정(1)'!$E$21="4~20 mA"), "1 / 4-20 mA",
          IF( '2_Board설정(1)'!$E$21="-10~10 V", "2 / -10 - +10 V", "0 / 0-20mA/10V")))</f>
        <v>0 / 0-20mA/10V</v>
      </c>
      <c r="X122" s="306" t="str">
        <f>IF( OR('2_Board설정(1)'!$E$22="0~10 V", '2_Board설정(1)'!$E$22="0~20 mA"), "0 / 0-20mA/10V",
      IF( OR('2_Board설정(1)'!$E$22="2~10 V", '2_Board설정(1)'!$E$22="4~20 mA"), "1 / 4-20 mA",
          IF( '2_Board설정(1)'!$E$22="-10~10 V", "2 / -10 - +10 V", "0 / 0-20mA/10V")))</f>
        <v>0 / 0-20mA/10V</v>
      </c>
      <c r="Y122" s="306" t="str">
        <f>IF( OR('2_Board설정(1)'!$E$23="0~10 V", '2_Board설정(1)'!$E$23="0~20 mA"), "0 / 0-20mA/10V",
      IF( OR('2_Board설정(1)'!$E$23="2~10 V", '2_Board설정(1)'!$E$23="4~20 mA"), "1 / 4-20 mA",
          IF( '2_Board설정(1)'!$E$23="-10~10 V", "2 / -10 - +10 V", "0 / 0-20mA/10V")))</f>
        <v>0 / 0-20mA/10V</v>
      </c>
      <c r="Z122" s="306" t="str">
        <f>IF( OR('2_Board설정(1)'!$E$24="0~10 V", '2_Board설정(1)'!$E$24="0~20 mA"), "0 / 0-20mA/10V",
      IF( OR('2_Board설정(1)'!$E$24="2~10 V", '2_Board설정(1)'!$E$24="4~20 mA"), "1 / 4-20 mA",
          IF( '2_Board설정(1)'!$E$24="-10~10 V", "2 / -10 - +10 V", "0 / 0-20mA/10V")))</f>
        <v>0 / 0-20mA/10V</v>
      </c>
      <c r="AA122" s="306" t="str">
        <f>IF( OR('2_Board설정(1)'!$E$25="0~10 V", '2_Board설정(1)'!$E$25="0~20 mA"), "0 / 0-20mA/10V",
      IF( OR('2_Board설정(1)'!$E$25="2~10 V", '2_Board설정(1)'!$E$25="4~20 mA"), "1 / 4-20 mA",
          IF( '2_Board설정(1)'!$E$25="-10~10 V", "2 / -10 - +10 V", "0 / 0-20mA/10V")))</f>
        <v>0 / 0-20mA/10V</v>
      </c>
      <c r="AB122" s="306" t="str">
        <f>IF( OR('2_Board설정(1)'!$E$26="0~10 V", '2_Board설정(1)'!$E$26="0~20 mA"), "0 / 0-20mA/10V",
      IF( OR('2_Board설정(1)'!$E$26="2~10 V", '2_Board설정(1)'!$E$26="4~20 mA"), "1 / 4-20 mA",
          IF( '2_Board설정(1)'!$E$26="-10~10 V", "2 / -10 - +10 V", "0 / 0-20mA/10V")))</f>
        <v>0 / 0-20mA/10V</v>
      </c>
      <c r="AC122" s="306" t="str">
        <f>IF( OR('2_Board설정(1)'!$E$27="0~10 V", '2_Board설정(1)'!$E$27="0~20 mA"), "0 / 0-20mA/10V",
      IF( OR('2_Board설정(1)'!$E$27="2~10 V", '2_Board설정(1)'!$E$27="4~20 mA"), "1 / 4-20 mA",
          IF( '2_Board설정(1)'!$E$27="-10~10 V", "2 / -10 - +10 V", "0 / 0-20mA/10V")))</f>
        <v>0 / 0-20mA/10V</v>
      </c>
      <c r="AD122" s="306" t="str">
        <f>IF( OR('2_Board설정(1)'!$E$28="0~10 V", '2_Board설정(1)'!$E$28="0~20 mA"), "0 / 0-20mA/10V",
      IF( OR('2_Board설정(1)'!$E$28="2~10 V", '2_Board설정(1)'!$E$28="4~20 mA"), "1 / 4-20 mA",
          IF( '2_Board설정(1)'!$E$28="-10~10 V", "2 / -10 - +10 V", "0 / 0-20mA/10V")))</f>
        <v>0 / 0-20mA/10V</v>
      </c>
      <c r="AE122" s="306" t="str">
        <f>IF( OR('2_Board설정(1)'!$E$29="0~10 V", '2_Board설정(1)'!$E$29="0~20 mA"), "0 / 0-20mA/10V",
      IF( OR('2_Board설정(1)'!$E$29="2~10 V", '2_Board설정(1)'!$E$29="4~20 mA"), "1 / 4-20 mA",
          IF( '2_Board설정(1)'!$E$29="-10~10 V", "2 / -10 - +10 V", "0 / 0-20mA/10V")))</f>
        <v>0 / 0-20mA/10V</v>
      </c>
      <c r="AF122" s="306" t="str">
        <f>IF( OR('2_Board설정(1)'!$E$30="0~10 V", '2_Board설정(1)'!$E$30="0~20 mA"), "0 / 0-20mA/10V",
      IF( OR('2_Board설정(1)'!$E$30="2~10 V", '2_Board설정(1)'!$E$30="4~20 mA"), "1 / 4-20 mA",
          IF( '2_Board설정(1)'!$E$30="-10~10 V", "2 / -10 - +10 V", "0 / 0-20mA/10V")))</f>
        <v>0 / 0-20mA/10V</v>
      </c>
      <c r="AG122" s="306" t="str">
        <f>IF( OR('2_Board설정(1)'!$E$31="0~10 V", '2_Board설정(1)'!$E$31="0~20 mA"), "0 / 0-20mA/10V",
      IF( OR('2_Board설정(1)'!$E$31="2~10 V", '2_Board설정(1)'!$E$31="4~20 mA"), "1 / 4-20 mA",
          IF( '2_Board설정(1)'!$E$31="-10~10 V", "2 / -10 - +10 V", "0 / 0-20mA/10V")))</f>
        <v>0 / 0-20mA/10V</v>
      </c>
      <c r="AH122" s="306" t="str">
        <f>IF( OR('2_Board설정(1)'!$E$32="0~10 V", '2_Board설정(1)'!$E$32="0~20 mA"), "0 / 0-20mA/10V",
      IF( OR('2_Board설정(1)'!$E$32="2~10 V", '2_Board설정(1)'!$E$32="4~20 mA"), "1 / 4-20 mA",
          IF( '2_Board설정(1)'!$E$32="-10~10 V", "2 / -10 - +10 V", "0 / 0-20mA/10V")))</f>
        <v>0 / 0-20mA/10V</v>
      </c>
      <c r="AI122" s="306" t="str">
        <f>IF( OR('2_Board설정(1)'!$E$33="0~10 V", '2_Board설정(1)'!$E$33="0~20 mA"), "0 / 0-20mA/10V",
      IF( OR('2_Board설정(1)'!$E$33="2~10 V", '2_Board설정(1)'!$E$33="4~20 mA"), "1 / 4-20 mA",
          IF( '2_Board설정(1)'!$E$33="-10~10 V", "2 / -10 - +10 V", "0 / 0-20mA/10V")))</f>
        <v>0 / 0-20mA/10V</v>
      </c>
      <c r="AJ122" s="306" t="str">
        <f>IF( OR('2_Board설정(1)'!$E$34="0~10 V", '2_Board설정(1)'!$E$34="0~20 mA"), "0 / 0-20mA/10V",
      IF( OR('2_Board설정(1)'!$E$34="2~10 V", '2_Board설정(1)'!$E$34="4~20 mA"), "1 / 4-20 mA",
          IF( '2_Board설정(1)'!$E$34="-10~10 V", "2 / -10 - +10 V", "0 / 0-20mA/10V")))</f>
        <v>0 / 0-20mA/10V</v>
      </c>
      <c r="AK122" s="306" t="str">
        <f>IF( OR('2_Board설정(1)'!$E$35="0~10 V", '2_Board설정(1)'!$E$35="0~20 mA"), "0 / 0-20mA/10V",
      IF( OR('2_Board설정(1)'!$E$35="2~10 V", '2_Board설정(1)'!$E$35="4~20 mA"), "1 / 4-20 mA",
          IF( '2_Board설정(1)'!$E$35="-10~10 V", "2 / -10 - +10 V", "0 / 0-20mA/10V")))</f>
        <v>0 / 0-20mA/10V</v>
      </c>
      <c r="AL122" s="306" t="str">
        <f>IF( OR('2_Board설정(1)'!$E$36="0~10 V", '2_Board설정(1)'!$E$36="0~20 mA"), "0 / 0-20mA/10V",
      IF( OR('2_Board설정(1)'!$E$36="2~10 V", '2_Board설정(1)'!$E$36="4~20 mA"), "1 / 4-20 mA",
          IF( '2_Board설정(1)'!$E$36="-10~10 V", "2 / -10 - +10 V", "0 / 0-20mA/10V")))</f>
        <v>0 / 0-20mA/10V</v>
      </c>
      <c r="AM122" s="306" t="str">
        <f>IF( OR('2_Board설정(1)'!$E$37="0~10 V", '2_Board설정(1)'!$E$37="0~20 mA"), "0 / 0-20mA/10V",
      IF( OR('2_Board설정(1)'!$E$37="2~10 V", '2_Board설정(1)'!$E$37="4~20 mA"), "1 / 4-20 mA",
          IF( '2_Board설정(1)'!$E$37="-10~10 V", "2 / -10 - +10 V", "0 / 0-20mA/10V")))</f>
        <v>0 / 0-20mA/10V</v>
      </c>
      <c r="AN122" s="306" t="str">
        <f>IF( OR('2_Board설정(1)'!$E$38="0~10 V", '2_Board설정(1)'!$E$38="0~20 mA"), "0 / 0-20mA/10V",
      IF( OR('2_Board설정(1)'!$E$38="2~10 V", '2_Board설정(1)'!$E$38="4~20 mA"), "1 / 4-20 mA",
          IF( '2_Board설정(1)'!$E$38="-10~10 V", "2 / -10 - +10 V", "0 / 0-20mA/10V")))</f>
        <v>0 / 0-20mA/10V</v>
      </c>
      <c r="AO122" s="306" t="str">
        <f>IF( OR('2_Board설정(1)'!$E$39="0~10 V", '2_Board설정(1)'!$E$39="0~20 mA"), "0 / 0-20mA/10V",
      IF( OR('2_Board설정(1)'!$E$39="2~10 V", '2_Board설정(1)'!$E$39="4~20 mA"), "1 / 4-20 mA",
          IF( '2_Board설정(1)'!$E$39="-10~10 V", "2 / -10 - +10 V", "0 / 0-20mA/10V")))</f>
        <v>0 / 0-20mA/10V</v>
      </c>
      <c r="AP122" s="306" t="str">
        <f>IF( OR('2_Board설정(1)'!$E$40="0~10 V", '2_Board설정(1)'!$E$40="0~20 mA"), "0 / 0-20mA/10V",
      IF( OR('2_Board설정(1)'!$E$40="2~10 V", '2_Board설정(1)'!$E$40="4~20 mA"), "1 / 4-20 mA",
          IF( '2_Board설정(1)'!$E$40="-10~10 V", "2 / -10 - +10 V", "0 / 0-20mA/10V")))</f>
        <v>0 / 0-20mA/10V</v>
      </c>
      <c r="AQ122" s="307" t="str">
        <f>IF( OR('2_Board설정(1)'!$E$41="0~10 V", '2_Board설정(1)'!$E$41="0~20 mA"), "0 / 0-20mA/10V",
      IF( OR('2_Board설정(1)'!$E$41="2~10 V", '2_Board설정(1)'!$E$41="4~20 mA"), "1 / 4-20 mA",
          IF( '2_Board설정(1)'!$E$41="-10~10 V", "2 / -10 - +10 V", "0 / 0-20mA/10V")))</f>
        <v>0 / 0-20mA/10V</v>
      </c>
    </row>
    <row r="123" spans="2:43" ht="19.95" customHeight="1" x14ac:dyDescent="0.4">
      <c r="B123" s="269">
        <v>120</v>
      </c>
      <c r="C123" s="270" t="s">
        <v>1395</v>
      </c>
      <c r="D123" s="270" t="s">
        <v>46</v>
      </c>
      <c r="E123" s="271">
        <v>321</v>
      </c>
      <c r="F123" s="272" t="s">
        <v>39</v>
      </c>
      <c r="G123" s="685">
        <v>0</v>
      </c>
      <c r="H123" s="274"/>
      <c r="I123" s="335">
        <v>0</v>
      </c>
      <c r="J123" s="336">
        <v>0</v>
      </c>
      <c r="K123" s="336">
        <v>0</v>
      </c>
      <c r="L123" s="336">
        <v>0</v>
      </c>
      <c r="M123" s="336">
        <v>0</v>
      </c>
      <c r="N123" s="336">
        <v>0</v>
      </c>
      <c r="O123" s="336">
        <v>0</v>
      </c>
      <c r="P123" s="336">
        <v>0</v>
      </c>
      <c r="Q123" s="336">
        <v>0</v>
      </c>
      <c r="R123" s="336">
        <v>0</v>
      </c>
      <c r="S123" s="336">
        <v>0</v>
      </c>
      <c r="T123" s="336">
        <v>0</v>
      </c>
      <c r="U123" s="336">
        <v>0</v>
      </c>
      <c r="V123" s="336">
        <v>0</v>
      </c>
      <c r="W123" s="336">
        <v>0</v>
      </c>
      <c r="X123" s="336">
        <v>0</v>
      </c>
      <c r="Y123" s="336">
        <v>0</v>
      </c>
      <c r="Z123" s="336">
        <v>0</v>
      </c>
      <c r="AA123" s="336">
        <v>0</v>
      </c>
      <c r="AB123" s="336">
        <v>0</v>
      </c>
      <c r="AC123" s="336">
        <v>0</v>
      </c>
      <c r="AD123" s="336">
        <v>0</v>
      </c>
      <c r="AE123" s="336">
        <v>0</v>
      </c>
      <c r="AF123" s="336">
        <v>0</v>
      </c>
      <c r="AG123" s="336">
        <v>0</v>
      </c>
      <c r="AH123" s="336">
        <v>0</v>
      </c>
      <c r="AI123" s="336">
        <v>0</v>
      </c>
      <c r="AJ123" s="336">
        <v>0</v>
      </c>
      <c r="AK123" s="336">
        <v>0</v>
      </c>
      <c r="AL123" s="336">
        <v>0</v>
      </c>
      <c r="AM123" s="336">
        <v>0</v>
      </c>
      <c r="AN123" s="336">
        <v>0</v>
      </c>
      <c r="AO123" s="336">
        <v>0</v>
      </c>
      <c r="AP123" s="336">
        <v>0</v>
      </c>
      <c r="AQ123" s="337">
        <v>0</v>
      </c>
    </row>
    <row r="124" spans="2:43" ht="19.95" customHeight="1" x14ac:dyDescent="0.4">
      <c r="B124" s="269">
        <v>121</v>
      </c>
      <c r="C124" s="270" t="s">
        <v>1396</v>
      </c>
      <c r="D124" s="270" t="s">
        <v>47</v>
      </c>
      <c r="E124" s="271">
        <v>322</v>
      </c>
      <c r="F124" s="272" t="s">
        <v>39</v>
      </c>
      <c r="G124" s="685">
        <v>100</v>
      </c>
      <c r="H124" s="274"/>
      <c r="I124" s="335">
        <v>100</v>
      </c>
      <c r="J124" s="336">
        <v>100</v>
      </c>
      <c r="K124" s="336">
        <v>100</v>
      </c>
      <c r="L124" s="336">
        <v>100</v>
      </c>
      <c r="M124" s="336">
        <v>100</v>
      </c>
      <c r="N124" s="336">
        <v>100</v>
      </c>
      <c r="O124" s="336">
        <v>100</v>
      </c>
      <c r="P124" s="336">
        <v>100</v>
      </c>
      <c r="Q124" s="336">
        <v>100</v>
      </c>
      <c r="R124" s="336">
        <v>100</v>
      </c>
      <c r="S124" s="336">
        <v>100</v>
      </c>
      <c r="T124" s="336">
        <v>100</v>
      </c>
      <c r="U124" s="336">
        <v>100</v>
      </c>
      <c r="V124" s="336">
        <v>100</v>
      </c>
      <c r="W124" s="336">
        <v>100</v>
      </c>
      <c r="X124" s="336">
        <v>100</v>
      </c>
      <c r="Y124" s="336">
        <v>100</v>
      </c>
      <c r="Z124" s="336">
        <v>100</v>
      </c>
      <c r="AA124" s="336">
        <v>100</v>
      </c>
      <c r="AB124" s="336">
        <v>100</v>
      </c>
      <c r="AC124" s="336">
        <v>100</v>
      </c>
      <c r="AD124" s="336">
        <v>100</v>
      </c>
      <c r="AE124" s="336">
        <v>100</v>
      </c>
      <c r="AF124" s="336">
        <v>100</v>
      </c>
      <c r="AG124" s="336">
        <v>100</v>
      </c>
      <c r="AH124" s="336">
        <v>100</v>
      </c>
      <c r="AI124" s="336">
        <v>100</v>
      </c>
      <c r="AJ124" s="336">
        <v>100</v>
      </c>
      <c r="AK124" s="336">
        <v>100</v>
      </c>
      <c r="AL124" s="336">
        <v>100</v>
      </c>
      <c r="AM124" s="336">
        <v>100</v>
      </c>
      <c r="AN124" s="336">
        <v>100</v>
      </c>
      <c r="AO124" s="336">
        <v>100</v>
      </c>
      <c r="AP124" s="336">
        <v>100</v>
      </c>
      <c r="AQ124" s="337">
        <v>100</v>
      </c>
    </row>
    <row r="125" spans="2:43" ht="19.95" customHeight="1" x14ac:dyDescent="0.4">
      <c r="B125" s="269">
        <v>122</v>
      </c>
      <c r="C125" s="270" t="s">
        <v>1397</v>
      </c>
      <c r="D125" s="270" t="s">
        <v>48</v>
      </c>
      <c r="E125" s="271">
        <v>303</v>
      </c>
      <c r="F125" s="272" t="s">
        <v>18</v>
      </c>
      <c r="G125" s="422">
        <v>0</v>
      </c>
      <c r="H125" s="423"/>
      <c r="I125" s="624">
        <v>0</v>
      </c>
      <c r="J125" s="621">
        <v>0</v>
      </c>
      <c r="K125" s="621">
        <v>0</v>
      </c>
      <c r="L125" s="621">
        <v>0</v>
      </c>
      <c r="M125" s="621">
        <v>0</v>
      </c>
      <c r="N125" s="621">
        <v>0</v>
      </c>
      <c r="O125" s="621">
        <v>0</v>
      </c>
      <c r="P125" s="621">
        <v>0</v>
      </c>
      <c r="Q125" s="621">
        <v>0</v>
      </c>
      <c r="R125" s="621">
        <v>0</v>
      </c>
      <c r="S125" s="621">
        <v>0</v>
      </c>
      <c r="T125" s="621">
        <v>0</v>
      </c>
      <c r="U125" s="621">
        <v>0</v>
      </c>
      <c r="V125" s="621">
        <v>0</v>
      </c>
      <c r="W125" s="621">
        <v>0</v>
      </c>
      <c r="X125" s="621">
        <v>0</v>
      </c>
      <c r="Y125" s="621">
        <v>0</v>
      </c>
      <c r="Z125" s="621">
        <v>0</v>
      </c>
      <c r="AA125" s="621">
        <v>0</v>
      </c>
      <c r="AB125" s="621">
        <v>0</v>
      </c>
      <c r="AC125" s="621">
        <v>0</v>
      </c>
      <c r="AD125" s="621">
        <v>0</v>
      </c>
      <c r="AE125" s="621">
        <v>0</v>
      </c>
      <c r="AF125" s="621">
        <v>0</v>
      </c>
      <c r="AG125" s="621">
        <v>0</v>
      </c>
      <c r="AH125" s="621">
        <v>0</v>
      </c>
      <c r="AI125" s="621">
        <v>0</v>
      </c>
      <c r="AJ125" s="621">
        <v>0</v>
      </c>
      <c r="AK125" s="621">
        <v>0</v>
      </c>
      <c r="AL125" s="621">
        <v>0</v>
      </c>
      <c r="AM125" s="621">
        <v>0</v>
      </c>
      <c r="AN125" s="621">
        <v>0</v>
      </c>
      <c r="AO125" s="621">
        <v>0</v>
      </c>
      <c r="AP125" s="621">
        <v>0</v>
      </c>
      <c r="AQ125" s="622">
        <v>0</v>
      </c>
    </row>
    <row r="126" spans="2:43" ht="19.95" customHeight="1" x14ac:dyDescent="0.4">
      <c r="B126" s="269">
        <v>123</v>
      </c>
      <c r="C126" s="270" t="s">
        <v>1398</v>
      </c>
      <c r="D126" s="270" t="s">
        <v>49</v>
      </c>
      <c r="E126" s="271">
        <v>304</v>
      </c>
      <c r="F126" s="272" t="s">
        <v>18</v>
      </c>
      <c r="G126" s="422">
        <v>0</v>
      </c>
      <c r="H126" s="423"/>
      <c r="I126" s="624">
        <v>0</v>
      </c>
      <c r="J126" s="621">
        <v>0</v>
      </c>
      <c r="K126" s="621">
        <v>0</v>
      </c>
      <c r="L126" s="621">
        <v>0</v>
      </c>
      <c r="M126" s="621">
        <v>0</v>
      </c>
      <c r="N126" s="621">
        <v>0</v>
      </c>
      <c r="O126" s="621">
        <v>0</v>
      </c>
      <c r="P126" s="621">
        <v>0</v>
      </c>
      <c r="Q126" s="621">
        <v>0</v>
      </c>
      <c r="R126" s="621">
        <v>0</v>
      </c>
      <c r="S126" s="621">
        <v>0</v>
      </c>
      <c r="T126" s="621">
        <v>0</v>
      </c>
      <c r="U126" s="621">
        <v>0</v>
      </c>
      <c r="V126" s="621">
        <v>0</v>
      </c>
      <c r="W126" s="621">
        <v>0</v>
      </c>
      <c r="X126" s="621">
        <v>0</v>
      </c>
      <c r="Y126" s="621">
        <v>0</v>
      </c>
      <c r="Z126" s="621">
        <v>0</v>
      </c>
      <c r="AA126" s="621">
        <v>0</v>
      </c>
      <c r="AB126" s="621">
        <v>0</v>
      </c>
      <c r="AC126" s="621">
        <v>0</v>
      </c>
      <c r="AD126" s="621">
        <v>0</v>
      </c>
      <c r="AE126" s="621">
        <v>0</v>
      </c>
      <c r="AF126" s="621">
        <v>0</v>
      </c>
      <c r="AG126" s="621">
        <v>0</v>
      </c>
      <c r="AH126" s="621">
        <v>0</v>
      </c>
      <c r="AI126" s="621">
        <v>0</v>
      </c>
      <c r="AJ126" s="621">
        <v>0</v>
      </c>
      <c r="AK126" s="621">
        <v>0</v>
      </c>
      <c r="AL126" s="621">
        <v>0</v>
      </c>
      <c r="AM126" s="621">
        <v>0</v>
      </c>
      <c r="AN126" s="621">
        <v>0</v>
      </c>
      <c r="AO126" s="621">
        <v>0</v>
      </c>
      <c r="AP126" s="621">
        <v>0</v>
      </c>
      <c r="AQ126" s="622">
        <v>0</v>
      </c>
    </row>
    <row r="127" spans="2:43" ht="19.95" customHeight="1" x14ac:dyDescent="0.4">
      <c r="B127" s="269">
        <v>124</v>
      </c>
      <c r="C127" s="270" t="s">
        <v>1399</v>
      </c>
      <c r="D127" s="270" t="s">
        <v>1400</v>
      </c>
      <c r="E127" s="271">
        <v>382</v>
      </c>
      <c r="F127" s="272" t="s">
        <v>39</v>
      </c>
      <c r="G127" s="685">
        <v>0</v>
      </c>
      <c r="H127" s="274"/>
      <c r="I127" s="335">
        <v>0</v>
      </c>
      <c r="J127" s="336">
        <v>0</v>
      </c>
      <c r="K127" s="336">
        <v>0</v>
      </c>
      <c r="L127" s="336">
        <v>0</v>
      </c>
      <c r="M127" s="336">
        <v>0</v>
      </c>
      <c r="N127" s="336">
        <v>0</v>
      </c>
      <c r="O127" s="336">
        <v>0</v>
      </c>
      <c r="P127" s="336">
        <v>0</v>
      </c>
      <c r="Q127" s="336">
        <v>0</v>
      </c>
      <c r="R127" s="336">
        <v>0</v>
      </c>
      <c r="S127" s="336">
        <v>0</v>
      </c>
      <c r="T127" s="336">
        <v>0</v>
      </c>
      <c r="U127" s="336">
        <v>0</v>
      </c>
      <c r="V127" s="336">
        <v>0</v>
      </c>
      <c r="W127" s="336">
        <v>0</v>
      </c>
      <c r="X127" s="336">
        <v>0</v>
      </c>
      <c r="Y127" s="336">
        <v>0</v>
      </c>
      <c r="Z127" s="336">
        <v>0</v>
      </c>
      <c r="AA127" s="336">
        <v>0</v>
      </c>
      <c r="AB127" s="336">
        <v>0</v>
      </c>
      <c r="AC127" s="336">
        <v>0</v>
      </c>
      <c r="AD127" s="336">
        <v>0</v>
      </c>
      <c r="AE127" s="336">
        <v>0</v>
      </c>
      <c r="AF127" s="336">
        <v>0</v>
      </c>
      <c r="AG127" s="336">
        <v>0</v>
      </c>
      <c r="AH127" s="336">
        <v>0</v>
      </c>
      <c r="AI127" s="336">
        <v>0</v>
      </c>
      <c r="AJ127" s="336">
        <v>0</v>
      </c>
      <c r="AK127" s="336">
        <v>0</v>
      </c>
      <c r="AL127" s="336">
        <v>0</v>
      </c>
      <c r="AM127" s="336">
        <v>0</v>
      </c>
      <c r="AN127" s="336">
        <v>0</v>
      </c>
      <c r="AO127" s="336">
        <v>0</v>
      </c>
      <c r="AP127" s="336">
        <v>0</v>
      </c>
      <c r="AQ127" s="337">
        <v>0</v>
      </c>
    </row>
    <row r="128" spans="2:43" ht="19.95" customHeight="1" x14ac:dyDescent="0.4">
      <c r="B128" s="269">
        <v>125</v>
      </c>
      <c r="C128" s="270" t="s">
        <v>1401</v>
      </c>
      <c r="D128" s="270" t="s">
        <v>50</v>
      </c>
      <c r="E128" s="271">
        <v>385</v>
      </c>
      <c r="F128" s="272" t="s">
        <v>39</v>
      </c>
      <c r="G128" s="685">
        <v>0</v>
      </c>
      <c r="H128" s="274"/>
      <c r="I128" s="335">
        <v>0</v>
      </c>
      <c r="J128" s="336">
        <v>0</v>
      </c>
      <c r="K128" s="336">
        <v>0</v>
      </c>
      <c r="L128" s="336">
        <v>0</v>
      </c>
      <c r="M128" s="336">
        <v>0</v>
      </c>
      <c r="N128" s="336">
        <v>0</v>
      </c>
      <c r="O128" s="336">
        <v>0</v>
      </c>
      <c r="P128" s="336">
        <v>0</v>
      </c>
      <c r="Q128" s="336">
        <v>0</v>
      </c>
      <c r="R128" s="336">
        <v>0</v>
      </c>
      <c r="S128" s="336">
        <v>0</v>
      </c>
      <c r="T128" s="336">
        <v>0</v>
      </c>
      <c r="U128" s="336">
        <v>0</v>
      </c>
      <c r="V128" s="336">
        <v>0</v>
      </c>
      <c r="W128" s="336">
        <v>0</v>
      </c>
      <c r="X128" s="336">
        <v>0</v>
      </c>
      <c r="Y128" s="336">
        <v>0</v>
      </c>
      <c r="Z128" s="336">
        <v>0</v>
      </c>
      <c r="AA128" s="336">
        <v>0</v>
      </c>
      <c r="AB128" s="336">
        <v>0</v>
      </c>
      <c r="AC128" s="336">
        <v>0</v>
      </c>
      <c r="AD128" s="336">
        <v>0</v>
      </c>
      <c r="AE128" s="336">
        <v>0</v>
      </c>
      <c r="AF128" s="336">
        <v>0</v>
      </c>
      <c r="AG128" s="336">
        <v>0</v>
      </c>
      <c r="AH128" s="336">
        <v>0</v>
      </c>
      <c r="AI128" s="336">
        <v>0</v>
      </c>
      <c r="AJ128" s="336">
        <v>0</v>
      </c>
      <c r="AK128" s="336">
        <v>0</v>
      </c>
      <c r="AL128" s="336">
        <v>0</v>
      </c>
      <c r="AM128" s="336">
        <v>0</v>
      </c>
      <c r="AN128" s="336">
        <v>0</v>
      </c>
      <c r="AO128" s="336">
        <v>0</v>
      </c>
      <c r="AP128" s="336">
        <v>0</v>
      </c>
      <c r="AQ128" s="337">
        <v>0</v>
      </c>
    </row>
    <row r="129" spans="2:43" ht="19.95" customHeight="1" x14ac:dyDescent="0.4">
      <c r="B129" s="269">
        <v>126</v>
      </c>
      <c r="C129" s="270" t="s">
        <v>1402</v>
      </c>
      <c r="D129" s="270" t="s">
        <v>51</v>
      </c>
      <c r="E129" s="271">
        <v>386</v>
      </c>
      <c r="F129" s="272" t="s">
        <v>5</v>
      </c>
      <c r="G129" s="685">
        <v>0</v>
      </c>
      <c r="H129" s="274"/>
      <c r="I129" s="335">
        <v>0</v>
      </c>
      <c r="J129" s="336">
        <v>0</v>
      </c>
      <c r="K129" s="336">
        <v>0</v>
      </c>
      <c r="L129" s="336">
        <v>0</v>
      </c>
      <c r="M129" s="336">
        <v>0</v>
      </c>
      <c r="N129" s="336">
        <v>0</v>
      </c>
      <c r="O129" s="336">
        <v>0</v>
      </c>
      <c r="P129" s="336">
        <v>0</v>
      </c>
      <c r="Q129" s="336">
        <v>0</v>
      </c>
      <c r="R129" s="336">
        <v>0</v>
      </c>
      <c r="S129" s="336">
        <v>0</v>
      </c>
      <c r="T129" s="336">
        <v>0</v>
      </c>
      <c r="U129" s="336">
        <v>0</v>
      </c>
      <c r="V129" s="336">
        <v>0</v>
      </c>
      <c r="W129" s="336">
        <v>0</v>
      </c>
      <c r="X129" s="336">
        <v>0</v>
      </c>
      <c r="Y129" s="336">
        <v>0</v>
      </c>
      <c r="Z129" s="336">
        <v>0</v>
      </c>
      <c r="AA129" s="336">
        <v>0</v>
      </c>
      <c r="AB129" s="336">
        <v>0</v>
      </c>
      <c r="AC129" s="336">
        <v>0</v>
      </c>
      <c r="AD129" s="336">
        <v>0</v>
      </c>
      <c r="AE129" s="336">
        <v>0</v>
      </c>
      <c r="AF129" s="336">
        <v>0</v>
      </c>
      <c r="AG129" s="336">
        <v>0</v>
      </c>
      <c r="AH129" s="336">
        <v>0</v>
      </c>
      <c r="AI129" s="336">
        <v>0</v>
      </c>
      <c r="AJ129" s="336">
        <v>0</v>
      </c>
      <c r="AK129" s="336">
        <v>0</v>
      </c>
      <c r="AL129" s="336">
        <v>0</v>
      </c>
      <c r="AM129" s="336">
        <v>0</v>
      </c>
      <c r="AN129" s="336">
        <v>0</v>
      </c>
      <c r="AO129" s="336">
        <v>0</v>
      </c>
      <c r="AP129" s="336">
        <v>0</v>
      </c>
      <c r="AQ129" s="337">
        <v>0</v>
      </c>
    </row>
    <row r="130" spans="2:43" ht="19.95" customHeight="1" thickBot="1" x14ac:dyDescent="0.45">
      <c r="B130" s="291">
        <v>127</v>
      </c>
      <c r="C130" s="292" t="s">
        <v>1403</v>
      </c>
      <c r="D130" s="292" t="s">
        <v>52</v>
      </c>
      <c r="E130" s="293">
        <v>165</v>
      </c>
      <c r="F130" s="294" t="s">
        <v>39</v>
      </c>
      <c r="G130" s="342">
        <v>0</v>
      </c>
      <c r="H130" s="343"/>
      <c r="I130" s="725">
        <v>0</v>
      </c>
      <c r="J130" s="726">
        <v>0</v>
      </c>
      <c r="K130" s="726">
        <v>0</v>
      </c>
      <c r="L130" s="726">
        <v>0</v>
      </c>
      <c r="M130" s="726">
        <v>0</v>
      </c>
      <c r="N130" s="726">
        <v>0</v>
      </c>
      <c r="O130" s="726">
        <v>0</v>
      </c>
      <c r="P130" s="726">
        <v>0</v>
      </c>
      <c r="Q130" s="726">
        <v>0</v>
      </c>
      <c r="R130" s="726">
        <v>0</v>
      </c>
      <c r="S130" s="726">
        <v>0</v>
      </c>
      <c r="T130" s="726">
        <v>0</v>
      </c>
      <c r="U130" s="726">
        <v>0</v>
      </c>
      <c r="V130" s="726">
        <v>0</v>
      </c>
      <c r="W130" s="726">
        <v>0</v>
      </c>
      <c r="X130" s="726">
        <v>0</v>
      </c>
      <c r="Y130" s="726">
        <v>0</v>
      </c>
      <c r="Z130" s="726">
        <v>0</v>
      </c>
      <c r="AA130" s="726">
        <v>0</v>
      </c>
      <c r="AB130" s="726">
        <v>0</v>
      </c>
      <c r="AC130" s="726">
        <v>0</v>
      </c>
      <c r="AD130" s="726">
        <v>0</v>
      </c>
      <c r="AE130" s="726">
        <v>0</v>
      </c>
      <c r="AF130" s="726">
        <v>0</v>
      </c>
      <c r="AG130" s="726">
        <v>0</v>
      </c>
      <c r="AH130" s="726">
        <v>0</v>
      </c>
      <c r="AI130" s="726">
        <v>0</v>
      </c>
      <c r="AJ130" s="726">
        <v>0</v>
      </c>
      <c r="AK130" s="726">
        <v>0</v>
      </c>
      <c r="AL130" s="726">
        <v>0</v>
      </c>
      <c r="AM130" s="726">
        <v>0</v>
      </c>
      <c r="AN130" s="726">
        <v>0</v>
      </c>
      <c r="AO130" s="726">
        <v>0</v>
      </c>
      <c r="AP130" s="726">
        <v>0</v>
      </c>
      <c r="AQ130" s="727">
        <v>0</v>
      </c>
    </row>
    <row r="131" spans="2:43" ht="19.95" customHeight="1" x14ac:dyDescent="0.4">
      <c r="B131" s="264">
        <v>128</v>
      </c>
      <c r="C131" s="265" t="s">
        <v>1404</v>
      </c>
      <c r="D131" s="265" t="s">
        <v>53</v>
      </c>
      <c r="E131" s="266">
        <v>388</v>
      </c>
      <c r="F131" s="267" t="s">
        <v>23</v>
      </c>
      <c r="G131" s="345" t="s">
        <v>54</v>
      </c>
      <c r="H131" s="301" t="s">
        <v>2418</v>
      </c>
      <c r="I131" s="295" t="str">
        <f>'2_Board설정(1)'!$R$7</f>
        <v>AnIN:0.1</v>
      </c>
      <c r="J131" s="296" t="str">
        <f>'2_Board설정(1)'!$R$8</f>
        <v>AnIN:0.1</v>
      </c>
      <c r="K131" s="296" t="str">
        <f>'2_Board설정(1)'!$R$9</f>
        <v>AnIN:0.1</v>
      </c>
      <c r="L131" s="296" t="str">
        <f>'2_Board설정(1)'!$R$10</f>
        <v>AnIN:0.1</v>
      </c>
      <c r="M131" s="296" t="str">
        <f>'2_Board설정(1)'!$R$11</f>
        <v>AnIN:0.1</v>
      </c>
      <c r="N131" s="296" t="str">
        <f>'2_Board설정(1)'!$R$12</f>
        <v>AnIN:0.1</v>
      </c>
      <c r="O131" s="296" t="str">
        <f>'2_Board설정(1)'!$R$13</f>
        <v>AnIN:0.1</v>
      </c>
      <c r="P131" s="296" t="str">
        <f>'2_Board설정(1)'!$R$14</f>
        <v>AnIN:0.1</v>
      </c>
      <c r="Q131" s="296" t="str">
        <f>'2_Board설정(1)'!$R$15</f>
        <v>AnIN:0.1</v>
      </c>
      <c r="R131" s="296" t="str">
        <f>'2_Board설정(1)'!$R$16</f>
        <v>AnIN:0.1</v>
      </c>
      <c r="S131" s="296" t="str">
        <f>'2_Board설정(1)'!$R$17</f>
        <v>AnIN:0.1</v>
      </c>
      <c r="T131" s="296" t="str">
        <f>'2_Board설정(1)'!$R$18</f>
        <v>AnIN:0.1</v>
      </c>
      <c r="U131" s="296" t="str">
        <f>'2_Board설정(1)'!$R$19</f>
        <v>AnIN:0.1</v>
      </c>
      <c r="V131" s="296" t="str">
        <f>'2_Board설정(1)'!$R$20</f>
        <v>AnIN:0.1</v>
      </c>
      <c r="W131" s="296" t="str">
        <f>'2_Board설정(1)'!$R$21</f>
        <v>AnIN:0.1</v>
      </c>
      <c r="X131" s="296" t="str">
        <f>'2_Board설정(1)'!$R$22</f>
        <v>AnIN:0.1</v>
      </c>
      <c r="Y131" s="296" t="str">
        <f>'2_Board설정(1)'!$R$23</f>
        <v>AnIN:0.1</v>
      </c>
      <c r="Z131" s="296" t="str">
        <f>'2_Board설정(1)'!$R$24</f>
        <v>AnIN:0.1</v>
      </c>
      <c r="AA131" s="296" t="str">
        <f>'2_Board설정(1)'!$R$25</f>
        <v>AnIN:0.1</v>
      </c>
      <c r="AB131" s="296" t="str">
        <f>'2_Board설정(1)'!$R$26</f>
        <v>AnIN:0.1</v>
      </c>
      <c r="AC131" s="296" t="str">
        <f>'2_Board설정(1)'!$R$27</f>
        <v>AnIN:0.1</v>
      </c>
      <c r="AD131" s="296" t="str">
        <f>'2_Board설정(1)'!$R$28</f>
        <v>AnIN:0.1</v>
      </c>
      <c r="AE131" s="296" t="str">
        <f>'2_Board설정(1)'!$R$29</f>
        <v>AnIN:0.1</v>
      </c>
      <c r="AF131" s="296" t="str">
        <f>'2_Board설정(1)'!$R$30</f>
        <v>AnIN:0.1</v>
      </c>
      <c r="AG131" s="296" t="str">
        <f>'2_Board설정(1)'!$R$31</f>
        <v>AnIN:0.1</v>
      </c>
      <c r="AH131" s="296" t="str">
        <f>'2_Board설정(1)'!$R$32</f>
        <v>AnIN:0.1</v>
      </c>
      <c r="AI131" s="296" t="str">
        <f>'2_Board설정(1)'!$R$33</f>
        <v>AnIN:0.1</v>
      </c>
      <c r="AJ131" s="296" t="str">
        <f>'2_Board설정(1)'!$R$34</f>
        <v>AnIN:0.1</v>
      </c>
      <c r="AK131" s="296" t="str">
        <f>'2_Board설정(1)'!$R$35</f>
        <v>AnIN:0.1</v>
      </c>
      <c r="AL131" s="296" t="str">
        <f>'2_Board설정(1)'!$R$36</f>
        <v>AnIN:0.1</v>
      </c>
      <c r="AM131" s="296" t="str">
        <f>'2_Board설정(1)'!$R$37</f>
        <v>AnIN:0.1</v>
      </c>
      <c r="AN131" s="296" t="str">
        <f>'2_Board설정(1)'!$R$38</f>
        <v>AnIN:0.1</v>
      </c>
      <c r="AO131" s="296" t="str">
        <f>'2_Board설정(1)'!$R$39</f>
        <v>AnIN:0.1</v>
      </c>
      <c r="AP131" s="296" t="str">
        <f>'2_Board설정(1)'!$R$40</f>
        <v>AnIN:0.1</v>
      </c>
      <c r="AQ131" s="297" t="str">
        <f>'2_Board설정(1)'!$R$41</f>
        <v>AnIN:0.1</v>
      </c>
    </row>
    <row r="132" spans="2:43" ht="19.95" customHeight="1" x14ac:dyDescent="0.4">
      <c r="B132" s="269">
        <v>129</v>
      </c>
      <c r="C132" s="270" t="s">
        <v>1405</v>
      </c>
      <c r="D132" s="270" t="s">
        <v>55</v>
      </c>
      <c r="E132" s="271">
        <v>329</v>
      </c>
      <c r="F132" s="272" t="s">
        <v>5</v>
      </c>
      <c r="G132" s="723">
        <v>0</v>
      </c>
      <c r="H132" s="724" t="s">
        <v>2419</v>
      </c>
      <c r="I132" s="728">
        <v>0.1</v>
      </c>
      <c r="J132" s="729">
        <v>0.1</v>
      </c>
      <c r="K132" s="729">
        <v>0.1</v>
      </c>
      <c r="L132" s="729">
        <v>0.1</v>
      </c>
      <c r="M132" s="729">
        <v>0.1</v>
      </c>
      <c r="N132" s="729">
        <v>0.1</v>
      </c>
      <c r="O132" s="729">
        <v>0.1</v>
      </c>
      <c r="P132" s="729">
        <v>0.1</v>
      </c>
      <c r="Q132" s="729">
        <v>0.1</v>
      </c>
      <c r="R132" s="729">
        <v>0.1</v>
      </c>
      <c r="S132" s="729">
        <v>0.1</v>
      </c>
      <c r="T132" s="729">
        <v>0.1</v>
      </c>
      <c r="U132" s="729">
        <v>0.1</v>
      </c>
      <c r="V132" s="729">
        <v>0.1</v>
      </c>
      <c r="W132" s="729">
        <v>0.1</v>
      </c>
      <c r="X132" s="729">
        <v>0.1</v>
      </c>
      <c r="Y132" s="729">
        <v>0.1</v>
      </c>
      <c r="Z132" s="729">
        <v>0.1</v>
      </c>
      <c r="AA132" s="729">
        <v>0.1</v>
      </c>
      <c r="AB132" s="729">
        <v>0.1</v>
      </c>
      <c r="AC132" s="729">
        <v>0.1</v>
      </c>
      <c r="AD132" s="729">
        <v>0.1</v>
      </c>
      <c r="AE132" s="729">
        <v>0.1</v>
      </c>
      <c r="AF132" s="729">
        <v>0.1</v>
      </c>
      <c r="AG132" s="729">
        <v>0.1</v>
      </c>
      <c r="AH132" s="729">
        <v>0.1</v>
      </c>
      <c r="AI132" s="729">
        <v>0.1</v>
      </c>
      <c r="AJ132" s="729">
        <v>0.1</v>
      </c>
      <c r="AK132" s="729">
        <v>0.1</v>
      </c>
      <c r="AL132" s="729">
        <v>0.1</v>
      </c>
      <c r="AM132" s="729">
        <v>0.1</v>
      </c>
      <c r="AN132" s="729">
        <v>0.1</v>
      </c>
      <c r="AO132" s="729">
        <v>0.1</v>
      </c>
      <c r="AP132" s="729">
        <v>0.1</v>
      </c>
      <c r="AQ132" s="730">
        <v>0.1</v>
      </c>
    </row>
    <row r="133" spans="2:43" ht="19.95" customHeight="1" x14ac:dyDescent="0.4">
      <c r="B133" s="269">
        <v>130</v>
      </c>
      <c r="C133" s="270" t="s">
        <v>1406</v>
      </c>
      <c r="D133" s="270" t="s">
        <v>56</v>
      </c>
      <c r="E133" s="271">
        <v>325</v>
      </c>
      <c r="F133" s="272"/>
      <c r="G133" s="283" t="s">
        <v>1407</v>
      </c>
      <c r="H133" s="299"/>
      <c r="I133" s="305" t="str">
        <f>IF( OR('2_Board설정(1)'!$F$7="0~10 V", '2_Board설정(1)'!$F$7="0~20 mA"), "0 / 0-20mA/10V",
      IF( OR('2_Board설정(1)'!$F$7="2~10 V", '2_Board설정(1)'!$F$7="4~20 mA"), "1 / 4-20 mA",
          IF( '2_Board설정(1)'!$F$7="-10~10 V", "2 / -10 - +10 V", "0 / 0-20mA/10V")))</f>
        <v>0 / 0-20mA/10V</v>
      </c>
      <c r="J133" s="306" t="str">
        <f>IF( OR('2_Board설정(1)'!$F$8="0~10 V", '2_Board설정(1)'!$F$8="0~20 mA"), "0 / 0-20mA/10V",
      IF( OR('2_Board설정(1)'!$F$8="2~10 V", '2_Board설정(1)'!$F$8="4~20 mA"), "1 / 4-20 mA",
          IF( '2_Board설정(1)'!$F$8="-10~10 V", "2 / -10 - +10 V", "0 / 0-20mA/10V")))</f>
        <v>0 / 0-20mA/10V</v>
      </c>
      <c r="K133" s="306" t="str">
        <f>IF( OR('2_Board설정(1)'!$F$9="0~10 V", '2_Board설정(1)'!$F$9="0~20 mA"), "0 / 0-20mA/10V",
      IF( OR('2_Board설정(1)'!$F$9="2~10 V", '2_Board설정(1)'!$F$9="4~20 mA"), "1 / 4-20 mA",
          IF( '2_Board설정(1)'!$F$9="-10~10 V", "2 / -10 - +10 V", "0 / 0-20mA/10V")))</f>
        <v>0 / 0-20mA/10V</v>
      </c>
      <c r="L133" s="306" t="str">
        <f>IF( OR('2_Board설정(1)'!$F$10="0~10 V", '2_Board설정(1)'!$F$10="0~20 mA"), "0 / 0-20mA/10V",
      IF( OR('2_Board설정(1)'!$F$10="2~10 V", '2_Board설정(1)'!$F$10="4~20 mA"), "1 / 4-20 mA",
          IF( '2_Board설정(1)'!$F$10="-10~10 V", "2 / -10 - +10 V", "0 / 0-20mA/10V")))</f>
        <v>0 / 0-20mA/10V</v>
      </c>
      <c r="M133" s="306" t="str">
        <f>IF( OR('2_Board설정(1)'!$F$11="0~10 V", '2_Board설정(1)'!$F$11="0~20 mA"), "0 / 0-20mA/10V",
      IF( OR('2_Board설정(1)'!$F$11="2~10 V", '2_Board설정(1)'!$F$11="4~20 mA"), "1 / 4-20 mA",
          IF( '2_Board설정(1)'!$F$11="-10~10 V", "2 / -10 - +10 V", "0 / 0-20mA/10V")))</f>
        <v>0 / 0-20mA/10V</v>
      </c>
      <c r="N133" s="306" t="str">
        <f>IF( OR('2_Board설정(1)'!$F$12="0~10 V", '2_Board설정(1)'!$F$12="0~20 mA"), "0 / 0-20mA/10V",
      IF( OR('2_Board설정(1)'!$F$12="2~10 V", '2_Board설정(1)'!$F$12="4~20 mA"), "1 / 4-20 mA",
          IF( '2_Board설정(1)'!$F$12="-10~10 V", "2 / -10 - +10 V", "0 / 0-20mA/10V")))</f>
        <v>0 / 0-20mA/10V</v>
      </c>
      <c r="O133" s="306" t="str">
        <f>IF( OR('2_Board설정(1)'!$F$13="0~10 V", '2_Board설정(1)'!$F$13="0~20 mA"), "0 / 0-20mA/10V",
      IF( OR('2_Board설정(1)'!$F$13="2~10 V", '2_Board설정(1)'!$F$13="4~20 mA"), "1 / 4-20 mA",
          IF( '2_Board설정(1)'!$F$13="-10~10 V", "2 / -10 - +10 V", "0 / 0-20mA/10V")))</f>
        <v>0 / 0-20mA/10V</v>
      </c>
      <c r="P133" s="306" t="str">
        <f>IF( OR('2_Board설정(1)'!$F$14="0~10 V", '2_Board설정(1)'!$F$14="0~20 mA"), "0 / 0-20mA/10V",
      IF( OR('2_Board설정(1)'!$F$14="2~10 V", '2_Board설정(1)'!$F$14="4~20 mA"), "1 / 4-20 mA",
          IF( '2_Board설정(1)'!$F$14="-10~10 V", "2 / -10 - +10 V", "0 / 0-20mA/10V")))</f>
        <v>0 / 0-20mA/10V</v>
      </c>
      <c r="Q133" s="306" t="str">
        <f>IF( OR('2_Board설정(1)'!$F$15="0~10 V", '2_Board설정(1)'!$F$15="0~20 mA"), "0 / 0-20mA/10V",
      IF( OR('2_Board설정(1)'!$F$15="2~10 V", '2_Board설정(1)'!$F$15="4~20 mA"), "1 / 4-20 mA",
          IF( '2_Board설정(1)'!$F$15="-10~10 V", "2 / -10 - +10 V", "0 / 0-20mA/10V")))</f>
        <v>0 / 0-20mA/10V</v>
      </c>
      <c r="R133" s="306" t="str">
        <f>IF( OR('2_Board설정(1)'!$F$16="0~10 V", '2_Board설정(1)'!$F$16="0~20 mA"), "0 / 0-20mA/10V",
      IF( OR('2_Board설정(1)'!$F$16="2~10 V", '2_Board설정(1)'!$F$16="4~20 mA"), "1 / 4-20 mA",
          IF( '2_Board설정(1)'!$F$16="-10~10 V", "2 / -10 - +10 V", "0 / 0-20mA/10V")))</f>
        <v>0 / 0-20mA/10V</v>
      </c>
      <c r="S133" s="306" t="str">
        <f>IF( OR('2_Board설정(1)'!$F$17="0~10 V", '2_Board설정(1)'!$F$17="0~20 mA"), "0 / 0-20mA/10V",
      IF( OR('2_Board설정(1)'!$F$17="2~10 V", '2_Board설정(1)'!$F$17="4~20 mA"), "1 / 4-20 mA",
          IF( '2_Board설정(1)'!$F$17="-10~10 V", "2 / -10 - +10 V", "0 / 0-20mA/10V")))</f>
        <v>0 / 0-20mA/10V</v>
      </c>
      <c r="T133" s="306" t="str">
        <f>IF( OR('2_Board설정(1)'!$F$18="0~10 V", '2_Board설정(1)'!$F$18="0~20 mA"), "0 / 0-20mA/10V",
      IF( OR('2_Board설정(1)'!$F$18="2~10 V", '2_Board설정(1)'!$F$18="4~20 mA"), "1 / 4-20 mA",
          IF( '2_Board설정(1)'!$F$18="-10~10 V", "2 / -10 - +10 V", "0 / 0-20mA/10V")))</f>
        <v>0 / 0-20mA/10V</v>
      </c>
      <c r="U133" s="306" t="str">
        <f>IF( OR('2_Board설정(1)'!$F$19="0~10 V", '2_Board설정(1)'!$F$19="0~20 mA"), "0 / 0-20mA/10V",
      IF( OR('2_Board설정(1)'!$F$19="2~10 V", '2_Board설정(1)'!$F$19="4~20 mA"), "1 / 4-20 mA",
          IF( '2_Board설정(1)'!$F$19="-10~10 V", "2 / -10 - +10 V", "0 / 0-20mA/10V")))</f>
        <v>0 / 0-20mA/10V</v>
      </c>
      <c r="V133" s="306" t="str">
        <f>IF( OR('2_Board설정(1)'!$F$20="0~10 V", '2_Board설정(1)'!$F$20="0~20 mA"), "0 / 0-20mA/10V",
      IF( OR('2_Board설정(1)'!$F$20="2~10 V", '2_Board설정(1)'!$F$20="4~20 mA"), "1 / 4-20 mA",
          IF( '2_Board설정(1)'!$F$20="-10~10 V", "2 / -10 - +10 V", "0 / 0-20mA/10V")))</f>
        <v>0 / 0-20mA/10V</v>
      </c>
      <c r="W133" s="306" t="str">
        <f>IF( OR('2_Board설정(1)'!$F$21="0~10 V", '2_Board설정(1)'!$F$21="0~20 mA"), "0 / 0-20mA/10V",
      IF( OR('2_Board설정(1)'!$F$21="2~10 V", '2_Board설정(1)'!$F$21="4~20 mA"), "1 / 4-20 mA",
          IF( '2_Board설정(1)'!$F$21="-10~10 V", "2 / -10 - +10 V", "0 / 0-20mA/10V")))</f>
        <v>0 / 0-20mA/10V</v>
      </c>
      <c r="X133" s="306" t="str">
        <f>IF( OR('2_Board설정(1)'!$F$22="0~10 V", '2_Board설정(1)'!$F$22="0~20 mA"), "0 / 0-20mA/10V",
      IF( OR('2_Board설정(1)'!$F$22="2~10 V", '2_Board설정(1)'!$F$22="4~20 mA"), "1 / 4-20 mA",
          IF( '2_Board설정(1)'!$F$22="-10~10 V", "2 / -10 - +10 V", "0 / 0-20mA/10V")))</f>
        <v>0 / 0-20mA/10V</v>
      </c>
      <c r="Y133" s="306" t="str">
        <f>IF( OR('2_Board설정(1)'!$F$23="0~10 V", '2_Board설정(1)'!$F$23="0~20 mA"), "0 / 0-20mA/10V",
      IF( OR('2_Board설정(1)'!$F$23="2~10 V", '2_Board설정(1)'!$F$23="4~20 mA"), "1 / 4-20 mA",
          IF( '2_Board설정(1)'!$F$23="-10~10 V", "2 / -10 - +10 V", "0 / 0-20mA/10V")))</f>
        <v>0 / 0-20mA/10V</v>
      </c>
      <c r="Z133" s="306" t="str">
        <f>IF( OR('2_Board설정(1)'!$F$24="0~10 V", '2_Board설정(1)'!$F$24="0~20 mA"), "0 / 0-20mA/10V",
      IF( OR('2_Board설정(1)'!$F$24="2~10 V", '2_Board설정(1)'!$F$24="4~20 mA"), "1 / 4-20 mA",
          IF( '2_Board설정(1)'!$F$24="-10~10 V", "2 / -10 - +10 V", "0 / 0-20mA/10V")))</f>
        <v>0 / 0-20mA/10V</v>
      </c>
      <c r="AA133" s="306" t="str">
        <f>IF( OR('2_Board설정(1)'!$F$25="0~10 V", '2_Board설정(1)'!$F$25="0~20 mA"), "0 / 0-20mA/10V",
      IF( OR('2_Board설정(1)'!$F$25="2~10 V", '2_Board설정(1)'!$F$25="4~20 mA"), "1 / 4-20 mA",
          IF( '2_Board설정(1)'!$F$25="-10~10 V", "2 / -10 - +10 V", "0 / 0-20mA/10V")))</f>
        <v>0 / 0-20mA/10V</v>
      </c>
      <c r="AB133" s="306" t="str">
        <f>IF( OR('2_Board설정(1)'!$F$26="0~10 V", '2_Board설정(1)'!$F$26="0~20 mA"), "0 / 0-20mA/10V",
      IF( OR('2_Board설정(1)'!$F$26="2~10 V", '2_Board설정(1)'!$F$26="4~20 mA"), "1 / 4-20 mA",
          IF( '2_Board설정(1)'!$F$26="-10~10 V", "2 / -10 - +10 V", "0 / 0-20mA/10V")))</f>
        <v>0 / 0-20mA/10V</v>
      </c>
      <c r="AC133" s="306" t="str">
        <f>IF( OR('2_Board설정(1)'!$F$27="0~10 V", '2_Board설정(1)'!$F$27="0~20 mA"), "0 / 0-20mA/10V",
      IF( OR('2_Board설정(1)'!$F$27="2~10 V", '2_Board설정(1)'!$F$27="4~20 mA"), "1 / 4-20 mA",
          IF( '2_Board설정(1)'!$F$27="-10~10 V", "2 / -10 - +10 V", "0 / 0-20mA/10V")))</f>
        <v>0 / 0-20mA/10V</v>
      </c>
      <c r="AD133" s="306" t="str">
        <f>IF( OR('2_Board설정(1)'!$F$28="0~10 V", '2_Board설정(1)'!$F$28="0~20 mA"), "0 / 0-20mA/10V",
      IF( OR('2_Board설정(1)'!$F$28="2~10 V", '2_Board설정(1)'!$F$28="4~20 mA"), "1 / 4-20 mA",
          IF( '2_Board설정(1)'!$F$28="-10~10 V", "2 / -10 - +10 V", "0 / 0-20mA/10V")))</f>
        <v>0 / 0-20mA/10V</v>
      </c>
      <c r="AE133" s="306" t="str">
        <f>IF( OR('2_Board설정(1)'!$F$29="0~10 V", '2_Board설정(1)'!$F$29="0~20 mA"), "0 / 0-20mA/10V",
      IF( OR('2_Board설정(1)'!$F$29="2~10 V", '2_Board설정(1)'!$F$29="4~20 mA"), "1 / 4-20 mA",
          IF( '2_Board설정(1)'!$F$29="-10~10 V", "2 / -10 - +10 V", "0 / 0-20mA/10V")))</f>
        <v>0 / 0-20mA/10V</v>
      </c>
      <c r="AF133" s="306" t="str">
        <f>IF( OR('2_Board설정(1)'!$F$30="0~10 V", '2_Board설정(1)'!$F$30="0~20 mA"), "0 / 0-20mA/10V",
      IF( OR('2_Board설정(1)'!$F$30="2~10 V", '2_Board설정(1)'!$F$30="4~20 mA"), "1 / 4-20 mA",
          IF( '2_Board설정(1)'!$F$30="-10~10 V", "2 / -10 - +10 V", "0 / 0-20mA/10V")))</f>
        <v>0 / 0-20mA/10V</v>
      </c>
      <c r="AG133" s="306" t="str">
        <f>IF( OR('2_Board설정(1)'!$F$31="0~10 V", '2_Board설정(1)'!$F$31="0~20 mA"), "0 / 0-20mA/10V",
      IF( OR('2_Board설정(1)'!$F$31="2~10 V", '2_Board설정(1)'!$F$31="4~20 mA"), "1 / 4-20 mA",
          IF( '2_Board설정(1)'!$F$31="-10~10 V", "2 / -10 - +10 V", "0 / 0-20mA/10V")))</f>
        <v>0 / 0-20mA/10V</v>
      </c>
      <c r="AH133" s="306" t="str">
        <f>IF( OR('2_Board설정(1)'!$F$32="0~10 V", '2_Board설정(1)'!$F$32="0~20 mA"), "0 / 0-20mA/10V",
      IF( OR('2_Board설정(1)'!$F$32="2~10 V", '2_Board설정(1)'!$F$32="4~20 mA"), "1 / 4-20 mA",
          IF( '2_Board설정(1)'!$F$32="-10~10 V", "2 / -10 - +10 V", "0 / 0-20mA/10V")))</f>
        <v>0 / 0-20mA/10V</v>
      </c>
      <c r="AI133" s="306" t="str">
        <f>IF( OR('2_Board설정(1)'!$F$33="0~10 V", '2_Board설정(1)'!$F$33="0~20 mA"), "0 / 0-20mA/10V",
      IF( OR('2_Board설정(1)'!$F$33="2~10 V", '2_Board설정(1)'!$F$33="4~20 mA"), "1 / 4-20 mA",
          IF( '2_Board설정(1)'!$F$33="-10~10 V", "2 / -10 - +10 V", "0 / 0-20mA/10V")))</f>
        <v>0 / 0-20mA/10V</v>
      </c>
      <c r="AJ133" s="306" t="str">
        <f>IF( OR('2_Board설정(1)'!$F$34="0~10 V", '2_Board설정(1)'!$F$34="0~20 mA"), "0 / 0-20mA/10V",
      IF( OR('2_Board설정(1)'!$F$34="2~10 V", '2_Board설정(1)'!$F$34="4~20 mA"), "1 / 4-20 mA",
          IF( '2_Board설정(1)'!$F$34="-10~10 V", "2 / -10 - +10 V", "0 / 0-20mA/10V")))</f>
        <v>0 / 0-20mA/10V</v>
      </c>
      <c r="AK133" s="306" t="str">
        <f>IF( OR('2_Board설정(1)'!$F$35="0~10 V", '2_Board설정(1)'!$F$35="0~20 mA"), "0 / 0-20mA/10V",
      IF( OR('2_Board설정(1)'!$F$35="2~10 V", '2_Board설정(1)'!$F$35="4~20 mA"), "1 / 4-20 mA",
          IF( '2_Board설정(1)'!$F$35="-10~10 V", "2 / -10 - +10 V", "0 / 0-20mA/10V")))</f>
        <v>0 / 0-20mA/10V</v>
      </c>
      <c r="AL133" s="306" t="str">
        <f>IF( OR('2_Board설정(1)'!$F$36="0~10 V", '2_Board설정(1)'!$F$36="0~20 mA"), "0 / 0-20mA/10V",
      IF( OR('2_Board설정(1)'!$F$36="2~10 V", '2_Board설정(1)'!$F$36="4~20 mA"), "1 / 4-20 mA",
          IF( '2_Board설정(1)'!$F$36="-10~10 V", "2 / -10 - +10 V", "0 / 0-20mA/10V")))</f>
        <v>0 / 0-20mA/10V</v>
      </c>
      <c r="AM133" s="306" t="str">
        <f>IF( OR('2_Board설정(1)'!$F$37="0~10 V", '2_Board설정(1)'!$F$37="0~20 mA"), "0 / 0-20mA/10V",
      IF( OR('2_Board설정(1)'!$F$37="2~10 V", '2_Board설정(1)'!$F$37="4~20 mA"), "1 / 4-20 mA",
          IF( '2_Board설정(1)'!$F$37="-10~10 V", "2 / -10 - +10 V", "0 / 0-20mA/10V")))</f>
        <v>0 / 0-20mA/10V</v>
      </c>
      <c r="AN133" s="306" t="str">
        <f>IF( OR('2_Board설정(1)'!$F$38="0~10 V", '2_Board설정(1)'!$F$38="0~20 mA"), "0 / 0-20mA/10V",
      IF( OR('2_Board설정(1)'!$F$38="2~10 V", '2_Board설정(1)'!$F$38="4~20 mA"), "1 / 4-20 mA",
          IF( '2_Board설정(1)'!$F$38="-10~10 V", "2 / -10 - +10 V", "0 / 0-20mA/10V")))</f>
        <v>0 / 0-20mA/10V</v>
      </c>
      <c r="AO133" s="306" t="str">
        <f>IF( OR('2_Board설정(1)'!$F$39="0~10 V", '2_Board설정(1)'!$F$39="0~20 mA"), "0 / 0-20mA/10V",
      IF( OR('2_Board설정(1)'!$F$39="2~10 V", '2_Board설정(1)'!$F$39="4~20 mA"), "1 / 4-20 mA",
          IF( '2_Board설정(1)'!$F$39="-10~10 V", "2 / -10 - +10 V", "0 / 0-20mA/10V")))</f>
        <v>0 / 0-20mA/10V</v>
      </c>
      <c r="AP133" s="306" t="str">
        <f>IF( OR('2_Board설정(1)'!$F$40="0~10 V", '2_Board설정(1)'!$F$40="0~20 mA"), "0 / 0-20mA/10V",
      IF( OR('2_Board설정(1)'!$F$40="2~10 V", '2_Board설정(1)'!$F$40="4~20 mA"), "1 / 4-20 mA",
          IF( '2_Board설정(1)'!$F$40="-10~10 V", "2 / -10 - +10 V", "0 / 0-20mA/10V")))</f>
        <v>0 / 0-20mA/10V</v>
      </c>
      <c r="AQ133" s="307" t="str">
        <f>IF( OR('2_Board설정(1)'!$F$41="0~10 V", '2_Board설정(1)'!$F$41="0~20 mA"), "0 / 0-20mA/10V",
      IF( OR('2_Board설정(1)'!$F$41="2~10 V", '2_Board설정(1)'!$F$41="4~20 mA"), "1 / 4-20 mA",
          IF( '2_Board설정(1)'!$F$41="-10~10 V", "2 / -10 - +10 V", "0 / 0-20mA/10V")))</f>
        <v>0 / 0-20mA/10V</v>
      </c>
    </row>
    <row r="134" spans="2:43" ht="19.95" customHeight="1" x14ac:dyDescent="0.4">
      <c r="B134" s="269">
        <v>131</v>
      </c>
      <c r="C134" s="270" t="s">
        <v>1408</v>
      </c>
      <c r="D134" s="270" t="s">
        <v>57</v>
      </c>
      <c r="E134" s="271">
        <v>326</v>
      </c>
      <c r="F134" s="272" t="s">
        <v>39</v>
      </c>
      <c r="G134" s="685">
        <v>20</v>
      </c>
      <c r="H134" s="274"/>
      <c r="I134" s="731">
        <v>20</v>
      </c>
      <c r="J134" s="732">
        <v>20</v>
      </c>
      <c r="K134" s="732">
        <v>20</v>
      </c>
      <c r="L134" s="732">
        <v>20</v>
      </c>
      <c r="M134" s="732">
        <v>20</v>
      </c>
      <c r="N134" s="732">
        <v>20</v>
      </c>
      <c r="O134" s="732">
        <v>20</v>
      </c>
      <c r="P134" s="732">
        <v>20</v>
      </c>
      <c r="Q134" s="732">
        <v>20</v>
      </c>
      <c r="R134" s="732">
        <v>20</v>
      </c>
      <c r="S134" s="732">
        <v>20</v>
      </c>
      <c r="T134" s="732">
        <v>20</v>
      </c>
      <c r="U134" s="732">
        <v>20</v>
      </c>
      <c r="V134" s="732">
        <v>20</v>
      </c>
      <c r="W134" s="732">
        <v>20</v>
      </c>
      <c r="X134" s="732">
        <v>20</v>
      </c>
      <c r="Y134" s="732">
        <v>20</v>
      </c>
      <c r="Z134" s="732">
        <v>20</v>
      </c>
      <c r="AA134" s="732">
        <v>20</v>
      </c>
      <c r="AB134" s="732">
        <v>20</v>
      </c>
      <c r="AC134" s="732">
        <v>20</v>
      </c>
      <c r="AD134" s="732">
        <v>20</v>
      </c>
      <c r="AE134" s="732">
        <v>20</v>
      </c>
      <c r="AF134" s="732">
        <v>20</v>
      </c>
      <c r="AG134" s="732">
        <v>20</v>
      </c>
      <c r="AH134" s="732">
        <v>20</v>
      </c>
      <c r="AI134" s="732">
        <v>20</v>
      </c>
      <c r="AJ134" s="732">
        <v>20</v>
      </c>
      <c r="AK134" s="732">
        <v>20</v>
      </c>
      <c r="AL134" s="732">
        <v>20</v>
      </c>
      <c r="AM134" s="732">
        <v>20</v>
      </c>
      <c r="AN134" s="732">
        <v>20</v>
      </c>
      <c r="AO134" s="732">
        <v>20</v>
      </c>
      <c r="AP134" s="732">
        <v>20</v>
      </c>
      <c r="AQ134" s="733">
        <v>20</v>
      </c>
    </row>
    <row r="135" spans="2:43" ht="19.95" customHeight="1" x14ac:dyDescent="0.4">
      <c r="B135" s="269">
        <v>132</v>
      </c>
      <c r="C135" s="270" t="s">
        <v>1409</v>
      </c>
      <c r="D135" s="270" t="s">
        <v>58</v>
      </c>
      <c r="E135" s="271">
        <v>327</v>
      </c>
      <c r="F135" s="272" t="s">
        <v>39</v>
      </c>
      <c r="G135" s="685">
        <v>100</v>
      </c>
      <c r="H135" s="274"/>
      <c r="I135" s="335">
        <v>100</v>
      </c>
      <c r="J135" s="336">
        <v>100</v>
      </c>
      <c r="K135" s="336">
        <v>100</v>
      </c>
      <c r="L135" s="336">
        <v>100</v>
      </c>
      <c r="M135" s="336">
        <v>100</v>
      </c>
      <c r="N135" s="336">
        <v>100</v>
      </c>
      <c r="O135" s="336">
        <v>100</v>
      </c>
      <c r="P135" s="336">
        <v>100</v>
      </c>
      <c r="Q135" s="336">
        <v>100</v>
      </c>
      <c r="R135" s="336">
        <v>100</v>
      </c>
      <c r="S135" s="336">
        <v>100</v>
      </c>
      <c r="T135" s="336">
        <v>100</v>
      </c>
      <c r="U135" s="336">
        <v>100</v>
      </c>
      <c r="V135" s="336">
        <v>100</v>
      </c>
      <c r="W135" s="336">
        <v>100</v>
      </c>
      <c r="X135" s="336">
        <v>100</v>
      </c>
      <c r="Y135" s="336">
        <v>100</v>
      </c>
      <c r="Z135" s="336">
        <v>100</v>
      </c>
      <c r="AA135" s="336">
        <v>100</v>
      </c>
      <c r="AB135" s="336">
        <v>100</v>
      </c>
      <c r="AC135" s="336">
        <v>100</v>
      </c>
      <c r="AD135" s="336">
        <v>100</v>
      </c>
      <c r="AE135" s="336">
        <v>100</v>
      </c>
      <c r="AF135" s="336">
        <v>100</v>
      </c>
      <c r="AG135" s="336">
        <v>100</v>
      </c>
      <c r="AH135" s="336">
        <v>100</v>
      </c>
      <c r="AI135" s="336">
        <v>100</v>
      </c>
      <c r="AJ135" s="336">
        <v>100</v>
      </c>
      <c r="AK135" s="336">
        <v>100</v>
      </c>
      <c r="AL135" s="336">
        <v>100</v>
      </c>
      <c r="AM135" s="336">
        <v>100</v>
      </c>
      <c r="AN135" s="336">
        <v>100</v>
      </c>
      <c r="AO135" s="336">
        <v>100</v>
      </c>
      <c r="AP135" s="336">
        <v>100</v>
      </c>
      <c r="AQ135" s="337">
        <v>100</v>
      </c>
    </row>
    <row r="136" spans="2:43" ht="19.95" customHeight="1" x14ac:dyDescent="0.4">
      <c r="B136" s="269">
        <v>133</v>
      </c>
      <c r="C136" s="270" t="s">
        <v>1410</v>
      </c>
      <c r="D136" s="270" t="s">
        <v>59</v>
      </c>
      <c r="E136" s="271">
        <v>393</v>
      </c>
      <c r="F136" s="272" t="s">
        <v>18</v>
      </c>
      <c r="G136" s="422">
        <v>0</v>
      </c>
      <c r="H136" s="423"/>
      <c r="I136" s="624">
        <v>0</v>
      </c>
      <c r="J136" s="621">
        <v>0</v>
      </c>
      <c r="K136" s="621">
        <v>0</v>
      </c>
      <c r="L136" s="621">
        <v>0</v>
      </c>
      <c r="M136" s="621">
        <v>0</v>
      </c>
      <c r="N136" s="621">
        <v>0</v>
      </c>
      <c r="O136" s="621">
        <v>0</v>
      </c>
      <c r="P136" s="621">
        <v>0</v>
      </c>
      <c r="Q136" s="621">
        <v>0</v>
      </c>
      <c r="R136" s="621">
        <v>0</v>
      </c>
      <c r="S136" s="621">
        <v>0</v>
      </c>
      <c r="T136" s="621">
        <v>0</v>
      </c>
      <c r="U136" s="621">
        <v>0</v>
      </c>
      <c r="V136" s="621">
        <v>0</v>
      </c>
      <c r="W136" s="621">
        <v>0</v>
      </c>
      <c r="X136" s="621">
        <v>0</v>
      </c>
      <c r="Y136" s="621">
        <v>0</v>
      </c>
      <c r="Z136" s="621">
        <v>0</v>
      </c>
      <c r="AA136" s="621">
        <v>0</v>
      </c>
      <c r="AB136" s="621">
        <v>0</v>
      </c>
      <c r="AC136" s="621">
        <v>0</v>
      </c>
      <c r="AD136" s="621">
        <v>0</v>
      </c>
      <c r="AE136" s="621">
        <v>0</v>
      </c>
      <c r="AF136" s="621">
        <v>0</v>
      </c>
      <c r="AG136" s="621">
        <v>0</v>
      </c>
      <c r="AH136" s="621">
        <v>0</v>
      </c>
      <c r="AI136" s="621">
        <v>0</v>
      </c>
      <c r="AJ136" s="621">
        <v>0</v>
      </c>
      <c r="AK136" s="621">
        <v>0</v>
      </c>
      <c r="AL136" s="621">
        <v>0</v>
      </c>
      <c r="AM136" s="621">
        <v>0</v>
      </c>
      <c r="AN136" s="621">
        <v>0</v>
      </c>
      <c r="AO136" s="621">
        <v>0</v>
      </c>
      <c r="AP136" s="621">
        <v>0</v>
      </c>
      <c r="AQ136" s="622">
        <v>0</v>
      </c>
    </row>
    <row r="137" spans="2:43" ht="19.95" customHeight="1" x14ac:dyDescent="0.4">
      <c r="B137" s="269">
        <v>134</v>
      </c>
      <c r="C137" s="270" t="s">
        <v>1411</v>
      </c>
      <c r="D137" s="270" t="s">
        <v>60</v>
      </c>
      <c r="E137" s="271">
        <v>394</v>
      </c>
      <c r="F137" s="272" t="s">
        <v>18</v>
      </c>
      <c r="G137" s="422">
        <v>0</v>
      </c>
      <c r="H137" s="423"/>
      <c r="I137" s="624">
        <v>0</v>
      </c>
      <c r="J137" s="621">
        <v>0</v>
      </c>
      <c r="K137" s="621">
        <v>0</v>
      </c>
      <c r="L137" s="621">
        <v>0</v>
      </c>
      <c r="M137" s="621">
        <v>0</v>
      </c>
      <c r="N137" s="621">
        <v>0</v>
      </c>
      <c r="O137" s="621">
        <v>0</v>
      </c>
      <c r="P137" s="621">
        <v>0</v>
      </c>
      <c r="Q137" s="621">
        <v>0</v>
      </c>
      <c r="R137" s="621">
        <v>0</v>
      </c>
      <c r="S137" s="621">
        <v>0</v>
      </c>
      <c r="T137" s="621">
        <v>0</v>
      </c>
      <c r="U137" s="621">
        <v>0</v>
      </c>
      <c r="V137" s="621">
        <v>0</v>
      </c>
      <c r="W137" s="621">
        <v>0</v>
      </c>
      <c r="X137" s="621">
        <v>0</v>
      </c>
      <c r="Y137" s="621">
        <v>0</v>
      </c>
      <c r="Z137" s="621">
        <v>0</v>
      </c>
      <c r="AA137" s="621">
        <v>0</v>
      </c>
      <c r="AB137" s="621">
        <v>0</v>
      </c>
      <c r="AC137" s="621">
        <v>0</v>
      </c>
      <c r="AD137" s="621">
        <v>0</v>
      </c>
      <c r="AE137" s="621">
        <v>0</v>
      </c>
      <c r="AF137" s="621">
        <v>0</v>
      </c>
      <c r="AG137" s="621">
        <v>0</v>
      </c>
      <c r="AH137" s="621">
        <v>0</v>
      </c>
      <c r="AI137" s="621">
        <v>0</v>
      </c>
      <c r="AJ137" s="621">
        <v>0</v>
      </c>
      <c r="AK137" s="621">
        <v>0</v>
      </c>
      <c r="AL137" s="621">
        <v>0</v>
      </c>
      <c r="AM137" s="621">
        <v>0</v>
      </c>
      <c r="AN137" s="621">
        <v>0</v>
      </c>
      <c r="AO137" s="621">
        <v>0</v>
      </c>
      <c r="AP137" s="621">
        <v>0</v>
      </c>
      <c r="AQ137" s="622">
        <v>0</v>
      </c>
    </row>
    <row r="138" spans="2:43" ht="19.95" customHeight="1" x14ac:dyDescent="0.4">
      <c r="B138" s="269">
        <v>135</v>
      </c>
      <c r="C138" s="270" t="s">
        <v>1412</v>
      </c>
      <c r="D138" s="270" t="s">
        <v>1413</v>
      </c>
      <c r="E138" s="271">
        <v>395</v>
      </c>
      <c r="F138" s="272" t="s">
        <v>39</v>
      </c>
      <c r="G138" s="685">
        <v>0</v>
      </c>
      <c r="H138" s="274"/>
      <c r="I138" s="335">
        <v>0</v>
      </c>
      <c r="J138" s="336">
        <v>0</v>
      </c>
      <c r="K138" s="336">
        <v>0</v>
      </c>
      <c r="L138" s="336">
        <v>0</v>
      </c>
      <c r="M138" s="336">
        <v>0</v>
      </c>
      <c r="N138" s="336">
        <v>0</v>
      </c>
      <c r="O138" s="336">
        <v>0</v>
      </c>
      <c r="P138" s="336">
        <v>0</v>
      </c>
      <c r="Q138" s="336">
        <v>0</v>
      </c>
      <c r="R138" s="336">
        <v>0</v>
      </c>
      <c r="S138" s="336">
        <v>0</v>
      </c>
      <c r="T138" s="336">
        <v>0</v>
      </c>
      <c r="U138" s="336">
        <v>0</v>
      </c>
      <c r="V138" s="336">
        <v>0</v>
      </c>
      <c r="W138" s="336">
        <v>0</v>
      </c>
      <c r="X138" s="336">
        <v>0</v>
      </c>
      <c r="Y138" s="336">
        <v>0</v>
      </c>
      <c r="Z138" s="336">
        <v>0</v>
      </c>
      <c r="AA138" s="336">
        <v>0</v>
      </c>
      <c r="AB138" s="336">
        <v>0</v>
      </c>
      <c r="AC138" s="336">
        <v>0</v>
      </c>
      <c r="AD138" s="336">
        <v>0</v>
      </c>
      <c r="AE138" s="336">
        <v>0</v>
      </c>
      <c r="AF138" s="336">
        <v>0</v>
      </c>
      <c r="AG138" s="336">
        <v>0</v>
      </c>
      <c r="AH138" s="336">
        <v>0</v>
      </c>
      <c r="AI138" s="336">
        <v>0</v>
      </c>
      <c r="AJ138" s="336">
        <v>0</v>
      </c>
      <c r="AK138" s="336">
        <v>0</v>
      </c>
      <c r="AL138" s="336">
        <v>0</v>
      </c>
      <c r="AM138" s="336">
        <v>0</v>
      </c>
      <c r="AN138" s="336">
        <v>0</v>
      </c>
      <c r="AO138" s="336">
        <v>0</v>
      </c>
      <c r="AP138" s="336">
        <v>0</v>
      </c>
      <c r="AQ138" s="337">
        <v>0</v>
      </c>
    </row>
    <row r="139" spans="2:43" ht="19.95" customHeight="1" x14ac:dyDescent="0.4">
      <c r="B139" s="269">
        <v>136</v>
      </c>
      <c r="C139" s="270" t="s">
        <v>1414</v>
      </c>
      <c r="D139" s="270" t="s">
        <v>61</v>
      </c>
      <c r="E139" s="271">
        <v>396</v>
      </c>
      <c r="F139" s="272" t="s">
        <v>39</v>
      </c>
      <c r="G139" s="685">
        <v>0</v>
      </c>
      <c r="H139" s="274"/>
      <c r="I139" s="335">
        <v>0</v>
      </c>
      <c r="J139" s="336">
        <v>0</v>
      </c>
      <c r="K139" s="336">
        <v>0</v>
      </c>
      <c r="L139" s="336">
        <v>0</v>
      </c>
      <c r="M139" s="336">
        <v>0</v>
      </c>
      <c r="N139" s="336">
        <v>0</v>
      </c>
      <c r="O139" s="336">
        <v>0</v>
      </c>
      <c r="P139" s="336">
        <v>0</v>
      </c>
      <c r="Q139" s="336">
        <v>0</v>
      </c>
      <c r="R139" s="336">
        <v>0</v>
      </c>
      <c r="S139" s="336">
        <v>0</v>
      </c>
      <c r="T139" s="336">
        <v>0</v>
      </c>
      <c r="U139" s="336">
        <v>0</v>
      </c>
      <c r="V139" s="336">
        <v>0</v>
      </c>
      <c r="W139" s="336">
        <v>0</v>
      </c>
      <c r="X139" s="336">
        <v>0</v>
      </c>
      <c r="Y139" s="336">
        <v>0</v>
      </c>
      <c r="Z139" s="336">
        <v>0</v>
      </c>
      <c r="AA139" s="336">
        <v>0</v>
      </c>
      <c r="AB139" s="336">
        <v>0</v>
      </c>
      <c r="AC139" s="336">
        <v>0</v>
      </c>
      <c r="AD139" s="336">
        <v>0</v>
      </c>
      <c r="AE139" s="336">
        <v>0</v>
      </c>
      <c r="AF139" s="336">
        <v>0</v>
      </c>
      <c r="AG139" s="336">
        <v>0</v>
      </c>
      <c r="AH139" s="336">
        <v>0</v>
      </c>
      <c r="AI139" s="336">
        <v>0</v>
      </c>
      <c r="AJ139" s="336">
        <v>0</v>
      </c>
      <c r="AK139" s="336">
        <v>0</v>
      </c>
      <c r="AL139" s="336">
        <v>0</v>
      </c>
      <c r="AM139" s="336">
        <v>0</v>
      </c>
      <c r="AN139" s="336">
        <v>0</v>
      </c>
      <c r="AO139" s="336">
        <v>0</v>
      </c>
      <c r="AP139" s="336">
        <v>0</v>
      </c>
      <c r="AQ139" s="337">
        <v>0</v>
      </c>
    </row>
    <row r="140" spans="2:43" ht="19.95" customHeight="1" x14ac:dyDescent="0.4">
      <c r="B140" s="269">
        <v>137</v>
      </c>
      <c r="C140" s="270" t="s">
        <v>1415</v>
      </c>
      <c r="D140" s="270" t="s">
        <v>62</v>
      </c>
      <c r="E140" s="271">
        <v>397</v>
      </c>
      <c r="F140" s="272" t="s">
        <v>5</v>
      </c>
      <c r="G140" s="685">
        <v>0</v>
      </c>
      <c r="H140" s="274"/>
      <c r="I140" s="335">
        <v>0</v>
      </c>
      <c r="J140" s="336">
        <v>0</v>
      </c>
      <c r="K140" s="336">
        <v>0</v>
      </c>
      <c r="L140" s="336">
        <v>0</v>
      </c>
      <c r="M140" s="336">
        <v>0</v>
      </c>
      <c r="N140" s="336">
        <v>0</v>
      </c>
      <c r="O140" s="336">
        <v>0</v>
      </c>
      <c r="P140" s="336">
        <v>0</v>
      </c>
      <c r="Q140" s="336">
        <v>0</v>
      </c>
      <c r="R140" s="336">
        <v>0</v>
      </c>
      <c r="S140" s="336">
        <v>0</v>
      </c>
      <c r="T140" s="336">
        <v>0</v>
      </c>
      <c r="U140" s="336">
        <v>0</v>
      </c>
      <c r="V140" s="336">
        <v>0</v>
      </c>
      <c r="W140" s="336">
        <v>0</v>
      </c>
      <c r="X140" s="336">
        <v>0</v>
      </c>
      <c r="Y140" s="336">
        <v>0</v>
      </c>
      <c r="Z140" s="336">
        <v>0</v>
      </c>
      <c r="AA140" s="336">
        <v>0</v>
      </c>
      <c r="AB140" s="336">
        <v>0</v>
      </c>
      <c r="AC140" s="336">
        <v>0</v>
      </c>
      <c r="AD140" s="336">
        <v>0</v>
      </c>
      <c r="AE140" s="336">
        <v>0</v>
      </c>
      <c r="AF140" s="336">
        <v>0</v>
      </c>
      <c r="AG140" s="336">
        <v>0</v>
      </c>
      <c r="AH140" s="336">
        <v>0</v>
      </c>
      <c r="AI140" s="336">
        <v>0</v>
      </c>
      <c r="AJ140" s="336">
        <v>0</v>
      </c>
      <c r="AK140" s="336">
        <v>0</v>
      </c>
      <c r="AL140" s="336">
        <v>0</v>
      </c>
      <c r="AM140" s="336">
        <v>0</v>
      </c>
      <c r="AN140" s="336">
        <v>0</v>
      </c>
      <c r="AO140" s="336">
        <v>0</v>
      </c>
      <c r="AP140" s="336">
        <v>0</v>
      </c>
      <c r="AQ140" s="337">
        <v>0</v>
      </c>
    </row>
    <row r="141" spans="2:43" ht="19.95" customHeight="1" thickBot="1" x14ac:dyDescent="0.45">
      <c r="B141" s="291">
        <v>138</v>
      </c>
      <c r="C141" s="292" t="s">
        <v>1416</v>
      </c>
      <c r="D141" s="292" t="s">
        <v>63</v>
      </c>
      <c r="E141" s="293">
        <v>166</v>
      </c>
      <c r="F141" s="294" t="s">
        <v>39</v>
      </c>
      <c r="G141" s="342">
        <v>0</v>
      </c>
      <c r="H141" s="343"/>
      <c r="I141" s="725">
        <v>0</v>
      </c>
      <c r="J141" s="726">
        <v>0</v>
      </c>
      <c r="K141" s="726">
        <v>0</v>
      </c>
      <c r="L141" s="726">
        <v>0</v>
      </c>
      <c r="M141" s="726">
        <v>0</v>
      </c>
      <c r="N141" s="726">
        <v>0</v>
      </c>
      <c r="O141" s="726">
        <v>0</v>
      </c>
      <c r="P141" s="726">
        <v>0</v>
      </c>
      <c r="Q141" s="726">
        <v>0</v>
      </c>
      <c r="R141" s="726">
        <v>0</v>
      </c>
      <c r="S141" s="726">
        <v>0</v>
      </c>
      <c r="T141" s="726">
        <v>0</v>
      </c>
      <c r="U141" s="726">
        <v>0</v>
      </c>
      <c r="V141" s="726">
        <v>0</v>
      </c>
      <c r="W141" s="726">
        <v>0</v>
      </c>
      <c r="X141" s="726">
        <v>0</v>
      </c>
      <c r="Y141" s="726">
        <v>0</v>
      </c>
      <c r="Z141" s="726">
        <v>0</v>
      </c>
      <c r="AA141" s="726">
        <v>0</v>
      </c>
      <c r="AB141" s="726">
        <v>0</v>
      </c>
      <c r="AC141" s="726">
        <v>0</v>
      </c>
      <c r="AD141" s="726">
        <v>0</v>
      </c>
      <c r="AE141" s="726">
        <v>0</v>
      </c>
      <c r="AF141" s="726">
        <v>0</v>
      </c>
      <c r="AG141" s="726">
        <v>0</v>
      </c>
      <c r="AH141" s="726">
        <v>0</v>
      </c>
      <c r="AI141" s="726">
        <v>0</v>
      </c>
      <c r="AJ141" s="726">
        <v>0</v>
      </c>
      <c r="AK141" s="726">
        <v>0</v>
      </c>
      <c r="AL141" s="726">
        <v>0</v>
      </c>
      <c r="AM141" s="726">
        <v>0</v>
      </c>
      <c r="AN141" s="726">
        <v>0</v>
      </c>
      <c r="AO141" s="726">
        <v>0</v>
      </c>
      <c r="AP141" s="726">
        <v>0</v>
      </c>
      <c r="AQ141" s="727">
        <v>0</v>
      </c>
    </row>
    <row r="142" spans="2:43" ht="19.95" customHeight="1" x14ac:dyDescent="0.4">
      <c r="B142" s="312">
        <v>139</v>
      </c>
      <c r="C142" s="313" t="s">
        <v>1417</v>
      </c>
      <c r="D142" s="313" t="s">
        <v>64</v>
      </c>
      <c r="E142" s="314">
        <v>141</v>
      </c>
      <c r="F142" s="315" t="s">
        <v>23</v>
      </c>
      <c r="G142" s="657" t="s">
        <v>43</v>
      </c>
      <c r="H142" s="304" t="s">
        <v>2420</v>
      </c>
      <c r="I142" s="720" t="s">
        <v>43</v>
      </c>
      <c r="J142" s="721" t="s">
        <v>43</v>
      </c>
      <c r="K142" s="721" t="s">
        <v>43</v>
      </c>
      <c r="L142" s="721" t="s">
        <v>43</v>
      </c>
      <c r="M142" s="721" t="s">
        <v>43</v>
      </c>
      <c r="N142" s="721" t="s">
        <v>43</v>
      </c>
      <c r="O142" s="721" t="s">
        <v>43</v>
      </c>
      <c r="P142" s="721" t="s">
        <v>43</v>
      </c>
      <c r="Q142" s="721" t="s">
        <v>43</v>
      </c>
      <c r="R142" s="721" t="s">
        <v>43</v>
      </c>
      <c r="S142" s="721" t="s">
        <v>43</v>
      </c>
      <c r="T142" s="721" t="s">
        <v>43</v>
      </c>
      <c r="U142" s="721" t="s">
        <v>43</v>
      </c>
      <c r="V142" s="721" t="s">
        <v>43</v>
      </c>
      <c r="W142" s="721" t="s">
        <v>43</v>
      </c>
      <c r="X142" s="721" t="s">
        <v>43</v>
      </c>
      <c r="Y142" s="721" t="s">
        <v>43</v>
      </c>
      <c r="Z142" s="721" t="s">
        <v>43</v>
      </c>
      <c r="AA142" s="721" t="s">
        <v>43</v>
      </c>
      <c r="AB142" s="721" t="s">
        <v>43</v>
      </c>
      <c r="AC142" s="721" t="s">
        <v>43</v>
      </c>
      <c r="AD142" s="721" t="s">
        <v>43</v>
      </c>
      <c r="AE142" s="721" t="s">
        <v>43</v>
      </c>
      <c r="AF142" s="721" t="s">
        <v>43</v>
      </c>
      <c r="AG142" s="721" t="s">
        <v>43</v>
      </c>
      <c r="AH142" s="721" t="s">
        <v>43</v>
      </c>
      <c r="AI142" s="721" t="s">
        <v>43</v>
      </c>
      <c r="AJ142" s="721" t="s">
        <v>43</v>
      </c>
      <c r="AK142" s="721" t="s">
        <v>43</v>
      </c>
      <c r="AL142" s="721" t="s">
        <v>43</v>
      </c>
      <c r="AM142" s="721" t="s">
        <v>43</v>
      </c>
      <c r="AN142" s="721" t="s">
        <v>43</v>
      </c>
      <c r="AO142" s="721" t="s">
        <v>43</v>
      </c>
      <c r="AP142" s="721" t="s">
        <v>43</v>
      </c>
      <c r="AQ142" s="722" t="s">
        <v>43</v>
      </c>
    </row>
    <row r="143" spans="2:43" ht="19.95" customHeight="1" x14ac:dyDescent="0.4">
      <c r="B143" s="269">
        <v>140</v>
      </c>
      <c r="C143" s="270" t="s">
        <v>1418</v>
      </c>
      <c r="D143" s="270" t="s">
        <v>65</v>
      </c>
      <c r="E143" s="271">
        <v>142</v>
      </c>
      <c r="F143" s="272" t="s">
        <v>5</v>
      </c>
      <c r="G143" s="723">
        <v>0</v>
      </c>
      <c r="H143" s="724" t="s">
        <v>2421</v>
      </c>
      <c r="I143" s="728">
        <v>0</v>
      </c>
      <c r="J143" s="729">
        <v>0</v>
      </c>
      <c r="K143" s="729">
        <v>0</v>
      </c>
      <c r="L143" s="729">
        <v>0</v>
      </c>
      <c r="M143" s="729">
        <v>0</v>
      </c>
      <c r="N143" s="729">
        <v>0</v>
      </c>
      <c r="O143" s="729">
        <v>0</v>
      </c>
      <c r="P143" s="729">
        <v>0</v>
      </c>
      <c r="Q143" s="729">
        <v>0</v>
      </c>
      <c r="R143" s="729">
        <v>0</v>
      </c>
      <c r="S143" s="729">
        <v>0</v>
      </c>
      <c r="T143" s="729">
        <v>0</v>
      </c>
      <c r="U143" s="729">
        <v>0</v>
      </c>
      <c r="V143" s="729">
        <v>0</v>
      </c>
      <c r="W143" s="729">
        <v>0</v>
      </c>
      <c r="X143" s="729">
        <v>0</v>
      </c>
      <c r="Y143" s="729">
        <v>0</v>
      </c>
      <c r="Z143" s="729">
        <v>0</v>
      </c>
      <c r="AA143" s="729">
        <v>0</v>
      </c>
      <c r="AB143" s="729">
        <v>0</v>
      </c>
      <c r="AC143" s="729">
        <v>0</v>
      </c>
      <c r="AD143" s="729">
        <v>0</v>
      </c>
      <c r="AE143" s="729">
        <v>0</v>
      </c>
      <c r="AF143" s="729">
        <v>0</v>
      </c>
      <c r="AG143" s="729">
        <v>0</v>
      </c>
      <c r="AH143" s="729">
        <v>0</v>
      </c>
      <c r="AI143" s="729">
        <v>0</v>
      </c>
      <c r="AJ143" s="729">
        <v>0</v>
      </c>
      <c r="AK143" s="729">
        <v>0</v>
      </c>
      <c r="AL143" s="729">
        <v>0</v>
      </c>
      <c r="AM143" s="729">
        <v>0</v>
      </c>
      <c r="AN143" s="729">
        <v>0</v>
      </c>
      <c r="AO143" s="729">
        <v>0</v>
      </c>
      <c r="AP143" s="729">
        <v>0</v>
      </c>
      <c r="AQ143" s="730">
        <v>0</v>
      </c>
    </row>
    <row r="144" spans="2:43" ht="19.95" customHeight="1" x14ac:dyDescent="0.4">
      <c r="B144" s="269">
        <v>141</v>
      </c>
      <c r="C144" s="270" t="s">
        <v>1419</v>
      </c>
      <c r="D144" s="270" t="s">
        <v>66</v>
      </c>
      <c r="E144" s="271">
        <v>144</v>
      </c>
      <c r="F144" s="272" t="s">
        <v>39</v>
      </c>
      <c r="G144" s="685">
        <v>0</v>
      </c>
      <c r="H144" s="274"/>
      <c r="I144" s="335">
        <v>0</v>
      </c>
      <c r="J144" s="336">
        <v>0</v>
      </c>
      <c r="K144" s="336">
        <v>0</v>
      </c>
      <c r="L144" s="336">
        <v>0</v>
      </c>
      <c r="M144" s="336">
        <v>0</v>
      </c>
      <c r="N144" s="336">
        <v>0</v>
      </c>
      <c r="O144" s="336">
        <v>0</v>
      </c>
      <c r="P144" s="336">
        <v>0</v>
      </c>
      <c r="Q144" s="336">
        <v>0</v>
      </c>
      <c r="R144" s="336">
        <v>0</v>
      </c>
      <c r="S144" s="336">
        <v>0</v>
      </c>
      <c r="T144" s="336">
        <v>0</v>
      </c>
      <c r="U144" s="336">
        <v>0</v>
      </c>
      <c r="V144" s="336">
        <v>0</v>
      </c>
      <c r="W144" s="336">
        <v>0</v>
      </c>
      <c r="X144" s="336">
        <v>0</v>
      </c>
      <c r="Y144" s="336">
        <v>0</v>
      </c>
      <c r="Z144" s="336">
        <v>0</v>
      </c>
      <c r="AA144" s="336">
        <v>0</v>
      </c>
      <c r="AB144" s="336">
        <v>0</v>
      </c>
      <c r="AC144" s="336">
        <v>0</v>
      </c>
      <c r="AD144" s="336">
        <v>0</v>
      </c>
      <c r="AE144" s="336">
        <v>0</v>
      </c>
      <c r="AF144" s="336">
        <v>0</v>
      </c>
      <c r="AG144" s="336">
        <v>0</v>
      </c>
      <c r="AH144" s="336">
        <v>0</v>
      </c>
      <c r="AI144" s="336">
        <v>0</v>
      </c>
      <c r="AJ144" s="336">
        <v>0</v>
      </c>
      <c r="AK144" s="336">
        <v>0</v>
      </c>
      <c r="AL144" s="336">
        <v>0</v>
      </c>
      <c r="AM144" s="336">
        <v>0</v>
      </c>
      <c r="AN144" s="336">
        <v>0</v>
      </c>
      <c r="AO144" s="336">
        <v>0</v>
      </c>
      <c r="AP144" s="336">
        <v>0</v>
      </c>
      <c r="AQ144" s="337">
        <v>0</v>
      </c>
    </row>
    <row r="145" spans="2:43" ht="19.95" customHeight="1" x14ac:dyDescent="0.4">
      <c r="B145" s="269">
        <v>142</v>
      </c>
      <c r="C145" s="270" t="s">
        <v>1420</v>
      </c>
      <c r="D145" s="270" t="s">
        <v>67</v>
      </c>
      <c r="E145" s="271">
        <v>145</v>
      </c>
      <c r="F145" s="272" t="s">
        <v>39</v>
      </c>
      <c r="G145" s="685">
        <v>100</v>
      </c>
      <c r="H145" s="274"/>
      <c r="I145" s="335">
        <v>100</v>
      </c>
      <c r="J145" s="336">
        <v>100</v>
      </c>
      <c r="K145" s="336">
        <v>100</v>
      </c>
      <c r="L145" s="336">
        <v>100</v>
      </c>
      <c r="M145" s="336">
        <v>100</v>
      </c>
      <c r="N145" s="336">
        <v>100</v>
      </c>
      <c r="O145" s="336">
        <v>100</v>
      </c>
      <c r="P145" s="336">
        <v>100</v>
      </c>
      <c r="Q145" s="336">
        <v>100</v>
      </c>
      <c r="R145" s="336">
        <v>100</v>
      </c>
      <c r="S145" s="336">
        <v>100</v>
      </c>
      <c r="T145" s="336">
        <v>100</v>
      </c>
      <c r="U145" s="336">
        <v>100</v>
      </c>
      <c r="V145" s="336">
        <v>100</v>
      </c>
      <c r="W145" s="336">
        <v>100</v>
      </c>
      <c r="X145" s="336">
        <v>100</v>
      </c>
      <c r="Y145" s="336">
        <v>100</v>
      </c>
      <c r="Z145" s="336">
        <v>100</v>
      </c>
      <c r="AA145" s="336">
        <v>100</v>
      </c>
      <c r="AB145" s="336">
        <v>100</v>
      </c>
      <c r="AC145" s="336">
        <v>100</v>
      </c>
      <c r="AD145" s="336">
        <v>100</v>
      </c>
      <c r="AE145" s="336">
        <v>100</v>
      </c>
      <c r="AF145" s="336">
        <v>100</v>
      </c>
      <c r="AG145" s="336">
        <v>100</v>
      </c>
      <c r="AH145" s="336">
        <v>100</v>
      </c>
      <c r="AI145" s="336">
        <v>100</v>
      </c>
      <c r="AJ145" s="336">
        <v>100</v>
      </c>
      <c r="AK145" s="336">
        <v>100</v>
      </c>
      <c r="AL145" s="336">
        <v>100</v>
      </c>
      <c r="AM145" s="336">
        <v>100</v>
      </c>
      <c r="AN145" s="336">
        <v>100</v>
      </c>
      <c r="AO145" s="336">
        <v>100</v>
      </c>
      <c r="AP145" s="336">
        <v>100</v>
      </c>
      <c r="AQ145" s="337">
        <v>100</v>
      </c>
    </row>
    <row r="146" spans="2:43" ht="19.95" customHeight="1" x14ac:dyDescent="0.4">
      <c r="B146" s="269">
        <v>143</v>
      </c>
      <c r="C146" s="270" t="s">
        <v>1421</v>
      </c>
      <c r="D146" s="270" t="s">
        <v>68</v>
      </c>
      <c r="E146" s="271">
        <v>151</v>
      </c>
      <c r="F146" s="272"/>
      <c r="G146" s="287" t="s">
        <v>69</v>
      </c>
      <c r="H146" s="299"/>
      <c r="I146" s="324" t="s">
        <v>69</v>
      </c>
      <c r="J146" s="325" t="s">
        <v>69</v>
      </c>
      <c r="K146" s="325" t="s">
        <v>69</v>
      </c>
      <c r="L146" s="325" t="s">
        <v>69</v>
      </c>
      <c r="M146" s="325" t="s">
        <v>69</v>
      </c>
      <c r="N146" s="325" t="s">
        <v>69</v>
      </c>
      <c r="O146" s="325" t="s">
        <v>69</v>
      </c>
      <c r="P146" s="325" t="s">
        <v>69</v>
      </c>
      <c r="Q146" s="325" t="s">
        <v>69</v>
      </c>
      <c r="R146" s="325" t="s">
        <v>69</v>
      </c>
      <c r="S146" s="325" t="s">
        <v>69</v>
      </c>
      <c r="T146" s="325" t="s">
        <v>69</v>
      </c>
      <c r="U146" s="325" t="s">
        <v>69</v>
      </c>
      <c r="V146" s="325" t="s">
        <v>69</v>
      </c>
      <c r="W146" s="325" t="s">
        <v>69</v>
      </c>
      <c r="X146" s="325" t="s">
        <v>69</v>
      </c>
      <c r="Y146" s="325" t="s">
        <v>69</v>
      </c>
      <c r="Z146" s="325" t="s">
        <v>69</v>
      </c>
      <c r="AA146" s="325" t="s">
        <v>69</v>
      </c>
      <c r="AB146" s="325" t="s">
        <v>69</v>
      </c>
      <c r="AC146" s="325" t="s">
        <v>69</v>
      </c>
      <c r="AD146" s="325" t="s">
        <v>69</v>
      </c>
      <c r="AE146" s="325" t="s">
        <v>69</v>
      </c>
      <c r="AF146" s="325" t="s">
        <v>69</v>
      </c>
      <c r="AG146" s="325" t="s">
        <v>69</v>
      </c>
      <c r="AH146" s="325" t="s">
        <v>69</v>
      </c>
      <c r="AI146" s="325" t="s">
        <v>69</v>
      </c>
      <c r="AJ146" s="325" t="s">
        <v>69</v>
      </c>
      <c r="AK146" s="325" t="s">
        <v>69</v>
      </c>
      <c r="AL146" s="325" t="s">
        <v>69</v>
      </c>
      <c r="AM146" s="325" t="s">
        <v>69</v>
      </c>
      <c r="AN146" s="325" t="s">
        <v>69</v>
      </c>
      <c r="AO146" s="325" t="s">
        <v>69</v>
      </c>
      <c r="AP146" s="325" t="s">
        <v>69</v>
      </c>
      <c r="AQ146" s="326" t="s">
        <v>69</v>
      </c>
    </row>
    <row r="147" spans="2:43" ht="19.95" customHeight="1" x14ac:dyDescent="0.4">
      <c r="B147" s="269">
        <v>144</v>
      </c>
      <c r="C147" s="270" t="s">
        <v>1422</v>
      </c>
      <c r="D147" s="270" t="s">
        <v>1423</v>
      </c>
      <c r="E147" s="271">
        <v>1037</v>
      </c>
      <c r="F147" s="272" t="s">
        <v>23</v>
      </c>
      <c r="G147" s="422">
        <v>0</v>
      </c>
      <c r="H147" s="423"/>
      <c r="I147" s="624">
        <v>0</v>
      </c>
      <c r="J147" s="621">
        <v>0</v>
      </c>
      <c r="K147" s="621">
        <v>0</v>
      </c>
      <c r="L147" s="621">
        <v>0</v>
      </c>
      <c r="M147" s="621">
        <v>0</v>
      </c>
      <c r="N147" s="621">
        <v>0</v>
      </c>
      <c r="O147" s="621">
        <v>0</v>
      </c>
      <c r="P147" s="621">
        <v>0</v>
      </c>
      <c r="Q147" s="621">
        <v>0</v>
      </c>
      <c r="R147" s="621">
        <v>0</v>
      </c>
      <c r="S147" s="621">
        <v>0</v>
      </c>
      <c r="T147" s="621">
        <v>0</v>
      </c>
      <c r="U147" s="621">
        <v>0</v>
      </c>
      <c r="V147" s="621">
        <v>0</v>
      </c>
      <c r="W147" s="621">
        <v>0</v>
      </c>
      <c r="X147" s="621">
        <v>0</v>
      </c>
      <c r="Y147" s="621">
        <v>0</v>
      </c>
      <c r="Z147" s="621">
        <v>0</v>
      </c>
      <c r="AA147" s="621">
        <v>0</v>
      </c>
      <c r="AB147" s="621">
        <v>0</v>
      </c>
      <c r="AC147" s="621">
        <v>0</v>
      </c>
      <c r="AD147" s="621">
        <v>0</v>
      </c>
      <c r="AE147" s="621">
        <v>0</v>
      </c>
      <c r="AF147" s="621">
        <v>0</v>
      </c>
      <c r="AG147" s="621">
        <v>0</v>
      </c>
      <c r="AH147" s="621">
        <v>0</v>
      </c>
      <c r="AI147" s="621">
        <v>0</v>
      </c>
      <c r="AJ147" s="621">
        <v>0</v>
      </c>
      <c r="AK147" s="621">
        <v>0</v>
      </c>
      <c r="AL147" s="621">
        <v>0</v>
      </c>
      <c r="AM147" s="621">
        <v>0</v>
      </c>
      <c r="AN147" s="621">
        <v>0</v>
      </c>
      <c r="AO147" s="621">
        <v>0</v>
      </c>
      <c r="AP147" s="621">
        <v>0</v>
      </c>
      <c r="AQ147" s="622">
        <v>0</v>
      </c>
    </row>
    <row r="148" spans="2:43" ht="19.95" customHeight="1" x14ac:dyDescent="0.4">
      <c r="B148" s="269">
        <v>145</v>
      </c>
      <c r="C148" s="270" t="s">
        <v>1424</v>
      </c>
      <c r="D148" s="270" t="s">
        <v>1425</v>
      </c>
      <c r="E148" s="271">
        <v>1038</v>
      </c>
      <c r="F148" s="272" t="s">
        <v>23</v>
      </c>
      <c r="G148" s="422">
        <v>10000</v>
      </c>
      <c r="H148" s="423"/>
      <c r="I148" s="624">
        <v>10000</v>
      </c>
      <c r="J148" s="621">
        <v>10000</v>
      </c>
      <c r="K148" s="621">
        <v>10000</v>
      </c>
      <c r="L148" s="621">
        <v>10000</v>
      </c>
      <c r="M148" s="621">
        <v>10000</v>
      </c>
      <c r="N148" s="621">
        <v>10000</v>
      </c>
      <c r="O148" s="621">
        <v>10000</v>
      </c>
      <c r="P148" s="621">
        <v>10000</v>
      </c>
      <c r="Q148" s="621">
        <v>10000</v>
      </c>
      <c r="R148" s="621">
        <v>10000</v>
      </c>
      <c r="S148" s="621">
        <v>10000</v>
      </c>
      <c r="T148" s="621">
        <v>10000</v>
      </c>
      <c r="U148" s="621">
        <v>10000</v>
      </c>
      <c r="V148" s="621">
        <v>10000</v>
      </c>
      <c r="W148" s="621">
        <v>10000</v>
      </c>
      <c r="X148" s="621">
        <v>10000</v>
      </c>
      <c r="Y148" s="621">
        <v>10000</v>
      </c>
      <c r="Z148" s="621">
        <v>10000</v>
      </c>
      <c r="AA148" s="621">
        <v>10000</v>
      </c>
      <c r="AB148" s="621">
        <v>10000</v>
      </c>
      <c r="AC148" s="621">
        <v>10000</v>
      </c>
      <c r="AD148" s="621">
        <v>10000</v>
      </c>
      <c r="AE148" s="621">
        <v>10000</v>
      </c>
      <c r="AF148" s="621">
        <v>10000</v>
      </c>
      <c r="AG148" s="621">
        <v>10000</v>
      </c>
      <c r="AH148" s="621">
        <v>10000</v>
      </c>
      <c r="AI148" s="621">
        <v>10000</v>
      </c>
      <c r="AJ148" s="621">
        <v>10000</v>
      </c>
      <c r="AK148" s="621">
        <v>10000</v>
      </c>
      <c r="AL148" s="621">
        <v>10000</v>
      </c>
      <c r="AM148" s="621">
        <v>10000</v>
      </c>
      <c r="AN148" s="621">
        <v>10000</v>
      </c>
      <c r="AO148" s="621">
        <v>10000</v>
      </c>
      <c r="AP148" s="621">
        <v>10000</v>
      </c>
      <c r="AQ148" s="622">
        <v>10000</v>
      </c>
    </row>
    <row r="149" spans="2:43" ht="19.95" customHeight="1" thickBot="1" x14ac:dyDescent="0.45">
      <c r="B149" s="291">
        <v>146</v>
      </c>
      <c r="C149" s="292" t="s">
        <v>1426</v>
      </c>
      <c r="D149" s="292" t="s">
        <v>1427</v>
      </c>
      <c r="E149" s="293">
        <v>1509</v>
      </c>
      <c r="F149" s="294" t="s">
        <v>1428</v>
      </c>
      <c r="G149" s="450">
        <v>0</v>
      </c>
      <c r="H149" s="666"/>
      <c r="I149" s="625">
        <v>0</v>
      </c>
      <c r="J149" s="626">
        <v>0</v>
      </c>
      <c r="K149" s="626">
        <v>0</v>
      </c>
      <c r="L149" s="626">
        <v>0</v>
      </c>
      <c r="M149" s="626">
        <v>0</v>
      </c>
      <c r="N149" s="626">
        <v>0</v>
      </c>
      <c r="O149" s="626">
        <v>0</v>
      </c>
      <c r="P149" s="626">
        <v>0</v>
      </c>
      <c r="Q149" s="626">
        <v>0</v>
      </c>
      <c r="R149" s="626">
        <v>0</v>
      </c>
      <c r="S149" s="626">
        <v>0</v>
      </c>
      <c r="T149" s="626">
        <v>0</v>
      </c>
      <c r="U149" s="626">
        <v>0</v>
      </c>
      <c r="V149" s="626">
        <v>0</v>
      </c>
      <c r="W149" s="626">
        <v>0</v>
      </c>
      <c r="X149" s="626">
        <v>0</v>
      </c>
      <c r="Y149" s="626">
        <v>0</v>
      </c>
      <c r="Z149" s="626">
        <v>0</v>
      </c>
      <c r="AA149" s="626">
        <v>0</v>
      </c>
      <c r="AB149" s="626">
        <v>0</v>
      </c>
      <c r="AC149" s="626">
        <v>0</v>
      </c>
      <c r="AD149" s="626">
        <v>0</v>
      </c>
      <c r="AE149" s="626">
        <v>0</v>
      </c>
      <c r="AF149" s="626">
        <v>0</v>
      </c>
      <c r="AG149" s="626">
        <v>0</v>
      </c>
      <c r="AH149" s="626">
        <v>0</v>
      </c>
      <c r="AI149" s="626">
        <v>0</v>
      </c>
      <c r="AJ149" s="626">
        <v>0</v>
      </c>
      <c r="AK149" s="626">
        <v>0</v>
      </c>
      <c r="AL149" s="626">
        <v>0</v>
      </c>
      <c r="AM149" s="626">
        <v>0</v>
      </c>
      <c r="AN149" s="626">
        <v>0</v>
      </c>
      <c r="AO149" s="626">
        <v>0</v>
      </c>
      <c r="AP149" s="626">
        <v>0</v>
      </c>
      <c r="AQ149" s="627">
        <v>0</v>
      </c>
    </row>
    <row r="150" spans="2:43" ht="19.95" customHeight="1" x14ac:dyDescent="0.4">
      <c r="B150" s="264">
        <v>147</v>
      </c>
      <c r="C150" s="265" t="s">
        <v>1429</v>
      </c>
      <c r="D150" s="265" t="s">
        <v>70</v>
      </c>
      <c r="E150" s="266">
        <v>152</v>
      </c>
      <c r="F150" s="267" t="s">
        <v>23</v>
      </c>
      <c r="G150" s="300" t="s">
        <v>43</v>
      </c>
      <c r="H150" s="301" t="s">
        <v>2422</v>
      </c>
      <c r="I150" s="720" t="s">
        <v>43</v>
      </c>
      <c r="J150" s="721" t="s">
        <v>43</v>
      </c>
      <c r="K150" s="721" t="s">
        <v>43</v>
      </c>
      <c r="L150" s="721" t="s">
        <v>43</v>
      </c>
      <c r="M150" s="721" t="s">
        <v>43</v>
      </c>
      <c r="N150" s="721" t="s">
        <v>43</v>
      </c>
      <c r="O150" s="721" t="s">
        <v>43</v>
      </c>
      <c r="P150" s="721" t="s">
        <v>43</v>
      </c>
      <c r="Q150" s="721" t="s">
        <v>43</v>
      </c>
      <c r="R150" s="721" t="s">
        <v>43</v>
      </c>
      <c r="S150" s="721" t="s">
        <v>43</v>
      </c>
      <c r="T150" s="721" t="s">
        <v>43</v>
      </c>
      <c r="U150" s="721" t="s">
        <v>43</v>
      </c>
      <c r="V150" s="721" t="s">
        <v>43</v>
      </c>
      <c r="W150" s="721" t="s">
        <v>43</v>
      </c>
      <c r="X150" s="721" t="s">
        <v>43</v>
      </c>
      <c r="Y150" s="721" t="s">
        <v>43</v>
      </c>
      <c r="Z150" s="721" t="s">
        <v>43</v>
      </c>
      <c r="AA150" s="721" t="s">
        <v>43</v>
      </c>
      <c r="AB150" s="721" t="s">
        <v>43</v>
      </c>
      <c r="AC150" s="721" t="s">
        <v>43</v>
      </c>
      <c r="AD150" s="721" t="s">
        <v>43</v>
      </c>
      <c r="AE150" s="721" t="s">
        <v>43</v>
      </c>
      <c r="AF150" s="721" t="s">
        <v>43</v>
      </c>
      <c r="AG150" s="721" t="s">
        <v>43</v>
      </c>
      <c r="AH150" s="721" t="s">
        <v>43</v>
      </c>
      <c r="AI150" s="721" t="s">
        <v>43</v>
      </c>
      <c r="AJ150" s="721" t="s">
        <v>43</v>
      </c>
      <c r="AK150" s="721" t="s">
        <v>43</v>
      </c>
      <c r="AL150" s="721" t="s">
        <v>43</v>
      </c>
      <c r="AM150" s="721" t="s">
        <v>43</v>
      </c>
      <c r="AN150" s="721" t="s">
        <v>43</v>
      </c>
      <c r="AO150" s="721" t="s">
        <v>43</v>
      </c>
      <c r="AP150" s="721" t="s">
        <v>43</v>
      </c>
      <c r="AQ150" s="722" t="s">
        <v>43</v>
      </c>
    </row>
    <row r="151" spans="2:43" ht="19.95" customHeight="1" x14ac:dyDescent="0.4">
      <c r="B151" s="269">
        <v>148</v>
      </c>
      <c r="C151" s="270" t="s">
        <v>1430</v>
      </c>
      <c r="D151" s="270" t="s">
        <v>71</v>
      </c>
      <c r="E151" s="271">
        <v>153</v>
      </c>
      <c r="F151" s="272" t="s">
        <v>5</v>
      </c>
      <c r="G151" s="723">
        <v>0</v>
      </c>
      <c r="H151" s="724" t="s">
        <v>2423</v>
      </c>
      <c r="I151" s="728">
        <v>0</v>
      </c>
      <c r="J151" s="729">
        <v>0</v>
      </c>
      <c r="K151" s="729">
        <v>0</v>
      </c>
      <c r="L151" s="729">
        <v>0</v>
      </c>
      <c r="M151" s="729">
        <v>0</v>
      </c>
      <c r="N151" s="729">
        <v>0</v>
      </c>
      <c r="O151" s="729">
        <v>0</v>
      </c>
      <c r="P151" s="729">
        <v>0</v>
      </c>
      <c r="Q151" s="729">
        <v>0</v>
      </c>
      <c r="R151" s="729">
        <v>0</v>
      </c>
      <c r="S151" s="729">
        <v>0</v>
      </c>
      <c r="T151" s="729">
        <v>0</v>
      </c>
      <c r="U151" s="729">
        <v>0</v>
      </c>
      <c r="V151" s="729">
        <v>0</v>
      </c>
      <c r="W151" s="729">
        <v>0</v>
      </c>
      <c r="X151" s="729">
        <v>0</v>
      </c>
      <c r="Y151" s="729">
        <v>0</v>
      </c>
      <c r="Z151" s="729">
        <v>0</v>
      </c>
      <c r="AA151" s="729">
        <v>0</v>
      </c>
      <c r="AB151" s="729">
        <v>0</v>
      </c>
      <c r="AC151" s="729">
        <v>0</v>
      </c>
      <c r="AD151" s="729">
        <v>0</v>
      </c>
      <c r="AE151" s="729">
        <v>0</v>
      </c>
      <c r="AF151" s="729">
        <v>0</v>
      </c>
      <c r="AG151" s="729">
        <v>0</v>
      </c>
      <c r="AH151" s="729">
        <v>0</v>
      </c>
      <c r="AI151" s="729">
        <v>0</v>
      </c>
      <c r="AJ151" s="729">
        <v>0</v>
      </c>
      <c r="AK151" s="729">
        <v>0</v>
      </c>
      <c r="AL151" s="729">
        <v>0</v>
      </c>
      <c r="AM151" s="729">
        <v>0</v>
      </c>
      <c r="AN151" s="729">
        <v>0</v>
      </c>
      <c r="AO151" s="729">
        <v>0</v>
      </c>
      <c r="AP151" s="729">
        <v>0</v>
      </c>
      <c r="AQ151" s="730">
        <v>0</v>
      </c>
    </row>
    <row r="152" spans="2:43" ht="19.95" customHeight="1" x14ac:dyDescent="0.4">
      <c r="B152" s="269">
        <v>149</v>
      </c>
      <c r="C152" s="270" t="s">
        <v>1431</v>
      </c>
      <c r="D152" s="270" t="s">
        <v>72</v>
      </c>
      <c r="E152" s="271">
        <v>155</v>
      </c>
      <c r="F152" s="272" t="s">
        <v>39</v>
      </c>
      <c r="G152" s="685">
        <v>20</v>
      </c>
      <c r="H152" s="274"/>
      <c r="I152" s="335">
        <v>20</v>
      </c>
      <c r="J152" s="336">
        <v>20</v>
      </c>
      <c r="K152" s="336">
        <v>20</v>
      </c>
      <c r="L152" s="336">
        <v>20</v>
      </c>
      <c r="M152" s="336">
        <v>20</v>
      </c>
      <c r="N152" s="336">
        <v>20</v>
      </c>
      <c r="O152" s="336">
        <v>20</v>
      </c>
      <c r="P152" s="336">
        <v>20</v>
      </c>
      <c r="Q152" s="336">
        <v>20</v>
      </c>
      <c r="R152" s="336">
        <v>20</v>
      </c>
      <c r="S152" s="336">
        <v>20</v>
      </c>
      <c r="T152" s="336">
        <v>20</v>
      </c>
      <c r="U152" s="336">
        <v>20</v>
      </c>
      <c r="V152" s="336">
        <v>20</v>
      </c>
      <c r="W152" s="336">
        <v>20</v>
      </c>
      <c r="X152" s="336">
        <v>20</v>
      </c>
      <c r="Y152" s="336">
        <v>20</v>
      </c>
      <c r="Z152" s="336">
        <v>20</v>
      </c>
      <c r="AA152" s="336">
        <v>20</v>
      </c>
      <c r="AB152" s="336">
        <v>20</v>
      </c>
      <c r="AC152" s="336">
        <v>20</v>
      </c>
      <c r="AD152" s="336">
        <v>20</v>
      </c>
      <c r="AE152" s="336">
        <v>20</v>
      </c>
      <c r="AF152" s="336">
        <v>20</v>
      </c>
      <c r="AG152" s="336">
        <v>20</v>
      </c>
      <c r="AH152" s="336">
        <v>20</v>
      </c>
      <c r="AI152" s="336">
        <v>20</v>
      </c>
      <c r="AJ152" s="336">
        <v>20</v>
      </c>
      <c r="AK152" s="336">
        <v>20</v>
      </c>
      <c r="AL152" s="336">
        <v>20</v>
      </c>
      <c r="AM152" s="336">
        <v>20</v>
      </c>
      <c r="AN152" s="336">
        <v>20</v>
      </c>
      <c r="AO152" s="336">
        <v>20</v>
      </c>
      <c r="AP152" s="336">
        <v>20</v>
      </c>
      <c r="AQ152" s="337">
        <v>20</v>
      </c>
    </row>
    <row r="153" spans="2:43" ht="19.95" customHeight="1" x14ac:dyDescent="0.4">
      <c r="B153" s="269">
        <v>150</v>
      </c>
      <c r="C153" s="270" t="s">
        <v>1432</v>
      </c>
      <c r="D153" s="270" t="s">
        <v>73</v>
      </c>
      <c r="E153" s="271">
        <v>156</v>
      </c>
      <c r="F153" s="272" t="s">
        <v>39</v>
      </c>
      <c r="G153" s="685">
        <v>100</v>
      </c>
      <c r="H153" s="274"/>
      <c r="I153" s="335">
        <v>100</v>
      </c>
      <c r="J153" s="336">
        <v>100</v>
      </c>
      <c r="K153" s="336">
        <v>100</v>
      </c>
      <c r="L153" s="336">
        <v>100</v>
      </c>
      <c r="M153" s="336">
        <v>100</v>
      </c>
      <c r="N153" s="336">
        <v>100</v>
      </c>
      <c r="O153" s="336">
        <v>100</v>
      </c>
      <c r="P153" s="336">
        <v>100</v>
      </c>
      <c r="Q153" s="336">
        <v>100</v>
      </c>
      <c r="R153" s="336">
        <v>100</v>
      </c>
      <c r="S153" s="336">
        <v>100</v>
      </c>
      <c r="T153" s="336">
        <v>100</v>
      </c>
      <c r="U153" s="336">
        <v>100</v>
      </c>
      <c r="V153" s="336">
        <v>100</v>
      </c>
      <c r="W153" s="336">
        <v>100</v>
      </c>
      <c r="X153" s="336">
        <v>100</v>
      </c>
      <c r="Y153" s="336">
        <v>100</v>
      </c>
      <c r="Z153" s="336">
        <v>100</v>
      </c>
      <c r="AA153" s="336">
        <v>100</v>
      </c>
      <c r="AB153" s="336">
        <v>100</v>
      </c>
      <c r="AC153" s="336">
        <v>100</v>
      </c>
      <c r="AD153" s="336">
        <v>100</v>
      </c>
      <c r="AE153" s="336">
        <v>100</v>
      </c>
      <c r="AF153" s="336">
        <v>100</v>
      </c>
      <c r="AG153" s="336">
        <v>100</v>
      </c>
      <c r="AH153" s="336">
        <v>100</v>
      </c>
      <c r="AI153" s="336">
        <v>100</v>
      </c>
      <c r="AJ153" s="336">
        <v>100</v>
      </c>
      <c r="AK153" s="336">
        <v>100</v>
      </c>
      <c r="AL153" s="336">
        <v>100</v>
      </c>
      <c r="AM153" s="336">
        <v>100</v>
      </c>
      <c r="AN153" s="336">
        <v>100</v>
      </c>
      <c r="AO153" s="336">
        <v>100</v>
      </c>
      <c r="AP153" s="336">
        <v>100</v>
      </c>
      <c r="AQ153" s="337">
        <v>100</v>
      </c>
    </row>
    <row r="154" spans="2:43" ht="19.95" customHeight="1" x14ac:dyDescent="0.4">
      <c r="B154" s="269">
        <v>151</v>
      </c>
      <c r="C154" s="270" t="s">
        <v>1433</v>
      </c>
      <c r="D154" s="270" t="s">
        <v>74</v>
      </c>
      <c r="E154" s="271">
        <v>162</v>
      </c>
      <c r="F154" s="272"/>
      <c r="G154" s="287" t="s">
        <v>69</v>
      </c>
      <c r="H154" s="299"/>
      <c r="I154" s="324" t="s">
        <v>69</v>
      </c>
      <c r="J154" s="325" t="s">
        <v>69</v>
      </c>
      <c r="K154" s="325" t="s">
        <v>69</v>
      </c>
      <c r="L154" s="325" t="s">
        <v>69</v>
      </c>
      <c r="M154" s="325" t="s">
        <v>69</v>
      </c>
      <c r="N154" s="325" t="s">
        <v>69</v>
      </c>
      <c r="O154" s="325" t="s">
        <v>69</v>
      </c>
      <c r="P154" s="325" t="s">
        <v>69</v>
      </c>
      <c r="Q154" s="325" t="s">
        <v>69</v>
      </c>
      <c r="R154" s="325" t="s">
        <v>69</v>
      </c>
      <c r="S154" s="325" t="s">
        <v>69</v>
      </c>
      <c r="T154" s="325" t="s">
        <v>69</v>
      </c>
      <c r="U154" s="325" t="s">
        <v>69</v>
      </c>
      <c r="V154" s="325" t="s">
        <v>69</v>
      </c>
      <c r="W154" s="325" t="s">
        <v>69</v>
      </c>
      <c r="X154" s="325" t="s">
        <v>69</v>
      </c>
      <c r="Y154" s="325" t="s">
        <v>69</v>
      </c>
      <c r="Z154" s="325" t="s">
        <v>69</v>
      </c>
      <c r="AA154" s="325" t="s">
        <v>69</v>
      </c>
      <c r="AB154" s="325" t="s">
        <v>69</v>
      </c>
      <c r="AC154" s="325" t="s">
        <v>69</v>
      </c>
      <c r="AD154" s="325" t="s">
        <v>69</v>
      </c>
      <c r="AE154" s="325" t="s">
        <v>69</v>
      </c>
      <c r="AF154" s="325" t="s">
        <v>69</v>
      </c>
      <c r="AG154" s="325" t="s">
        <v>69</v>
      </c>
      <c r="AH154" s="325" t="s">
        <v>69</v>
      </c>
      <c r="AI154" s="325" t="s">
        <v>69</v>
      </c>
      <c r="AJ154" s="325" t="s">
        <v>69</v>
      </c>
      <c r="AK154" s="325" t="s">
        <v>69</v>
      </c>
      <c r="AL154" s="325" t="s">
        <v>69</v>
      </c>
      <c r="AM154" s="325" t="s">
        <v>69</v>
      </c>
      <c r="AN154" s="325" t="s">
        <v>69</v>
      </c>
      <c r="AO154" s="325" t="s">
        <v>69</v>
      </c>
      <c r="AP154" s="325" t="s">
        <v>69</v>
      </c>
      <c r="AQ154" s="326" t="s">
        <v>69</v>
      </c>
    </row>
    <row r="155" spans="2:43" ht="19.95" customHeight="1" x14ac:dyDescent="0.4">
      <c r="B155" s="269">
        <v>152</v>
      </c>
      <c r="C155" s="270" t="s">
        <v>1434</v>
      </c>
      <c r="D155" s="270" t="s">
        <v>1435</v>
      </c>
      <c r="E155" s="271">
        <v>1039</v>
      </c>
      <c r="F155" s="272" t="s">
        <v>23</v>
      </c>
      <c r="G155" s="422">
        <v>0</v>
      </c>
      <c r="H155" s="423"/>
      <c r="I155" s="624">
        <v>0</v>
      </c>
      <c r="J155" s="621">
        <v>0</v>
      </c>
      <c r="K155" s="621">
        <v>0</v>
      </c>
      <c r="L155" s="621">
        <v>0</v>
      </c>
      <c r="M155" s="621">
        <v>0</v>
      </c>
      <c r="N155" s="621">
        <v>0</v>
      </c>
      <c r="O155" s="621">
        <v>0</v>
      </c>
      <c r="P155" s="621">
        <v>0</v>
      </c>
      <c r="Q155" s="621">
        <v>0</v>
      </c>
      <c r="R155" s="621">
        <v>0</v>
      </c>
      <c r="S155" s="621">
        <v>0</v>
      </c>
      <c r="T155" s="621">
        <v>0</v>
      </c>
      <c r="U155" s="621">
        <v>0</v>
      </c>
      <c r="V155" s="621">
        <v>0</v>
      </c>
      <c r="W155" s="621">
        <v>0</v>
      </c>
      <c r="X155" s="621">
        <v>0</v>
      </c>
      <c r="Y155" s="621">
        <v>0</v>
      </c>
      <c r="Z155" s="621">
        <v>0</v>
      </c>
      <c r="AA155" s="621">
        <v>0</v>
      </c>
      <c r="AB155" s="621">
        <v>0</v>
      </c>
      <c r="AC155" s="621">
        <v>0</v>
      </c>
      <c r="AD155" s="621">
        <v>0</v>
      </c>
      <c r="AE155" s="621">
        <v>0</v>
      </c>
      <c r="AF155" s="621">
        <v>0</v>
      </c>
      <c r="AG155" s="621">
        <v>0</v>
      </c>
      <c r="AH155" s="621">
        <v>0</v>
      </c>
      <c r="AI155" s="621">
        <v>0</v>
      </c>
      <c r="AJ155" s="621">
        <v>0</v>
      </c>
      <c r="AK155" s="621">
        <v>0</v>
      </c>
      <c r="AL155" s="621">
        <v>0</v>
      </c>
      <c r="AM155" s="621">
        <v>0</v>
      </c>
      <c r="AN155" s="621">
        <v>0</v>
      </c>
      <c r="AO155" s="621">
        <v>0</v>
      </c>
      <c r="AP155" s="621">
        <v>0</v>
      </c>
      <c r="AQ155" s="622">
        <v>0</v>
      </c>
    </row>
    <row r="156" spans="2:43" ht="19.95" customHeight="1" x14ac:dyDescent="0.4">
      <c r="B156" s="269">
        <v>153</v>
      </c>
      <c r="C156" s="270" t="s">
        <v>1436</v>
      </c>
      <c r="D156" s="270" t="s">
        <v>1437</v>
      </c>
      <c r="E156" s="271">
        <v>1040</v>
      </c>
      <c r="F156" s="272" t="s">
        <v>23</v>
      </c>
      <c r="G156" s="422">
        <v>10000</v>
      </c>
      <c r="H156" s="423"/>
      <c r="I156" s="624">
        <v>10000</v>
      </c>
      <c r="J156" s="621">
        <v>10000</v>
      </c>
      <c r="K156" s="621">
        <v>10000</v>
      </c>
      <c r="L156" s="621">
        <v>10000</v>
      </c>
      <c r="M156" s="621">
        <v>10000</v>
      </c>
      <c r="N156" s="621">
        <v>10000</v>
      </c>
      <c r="O156" s="621">
        <v>10000</v>
      </c>
      <c r="P156" s="621">
        <v>10000</v>
      </c>
      <c r="Q156" s="621">
        <v>10000</v>
      </c>
      <c r="R156" s="621">
        <v>10000</v>
      </c>
      <c r="S156" s="621">
        <v>10000</v>
      </c>
      <c r="T156" s="621">
        <v>10000</v>
      </c>
      <c r="U156" s="621">
        <v>10000</v>
      </c>
      <c r="V156" s="621">
        <v>10000</v>
      </c>
      <c r="W156" s="621">
        <v>10000</v>
      </c>
      <c r="X156" s="621">
        <v>10000</v>
      </c>
      <c r="Y156" s="621">
        <v>10000</v>
      </c>
      <c r="Z156" s="621">
        <v>10000</v>
      </c>
      <c r="AA156" s="621">
        <v>10000</v>
      </c>
      <c r="AB156" s="621">
        <v>10000</v>
      </c>
      <c r="AC156" s="621">
        <v>10000</v>
      </c>
      <c r="AD156" s="621">
        <v>10000</v>
      </c>
      <c r="AE156" s="621">
        <v>10000</v>
      </c>
      <c r="AF156" s="621">
        <v>10000</v>
      </c>
      <c r="AG156" s="621">
        <v>10000</v>
      </c>
      <c r="AH156" s="621">
        <v>10000</v>
      </c>
      <c r="AI156" s="621">
        <v>10000</v>
      </c>
      <c r="AJ156" s="621">
        <v>10000</v>
      </c>
      <c r="AK156" s="621">
        <v>10000</v>
      </c>
      <c r="AL156" s="621">
        <v>10000</v>
      </c>
      <c r="AM156" s="621">
        <v>10000</v>
      </c>
      <c r="AN156" s="621">
        <v>10000</v>
      </c>
      <c r="AO156" s="621">
        <v>10000</v>
      </c>
      <c r="AP156" s="621">
        <v>10000</v>
      </c>
      <c r="AQ156" s="622">
        <v>10000</v>
      </c>
    </row>
    <row r="157" spans="2:43" ht="19.95" customHeight="1" thickBot="1" x14ac:dyDescent="0.45">
      <c r="B157" s="291">
        <v>154</v>
      </c>
      <c r="C157" s="292" t="s">
        <v>1438</v>
      </c>
      <c r="D157" s="292" t="s">
        <v>1439</v>
      </c>
      <c r="E157" s="293">
        <v>1510</v>
      </c>
      <c r="F157" s="294" t="s">
        <v>1428</v>
      </c>
      <c r="G157" s="450">
        <v>0</v>
      </c>
      <c r="H157" s="666"/>
      <c r="I157" s="625">
        <v>0</v>
      </c>
      <c r="J157" s="626">
        <v>0</v>
      </c>
      <c r="K157" s="626">
        <v>0</v>
      </c>
      <c r="L157" s="626">
        <v>0</v>
      </c>
      <c r="M157" s="626">
        <v>0</v>
      </c>
      <c r="N157" s="626">
        <v>0</v>
      </c>
      <c r="O157" s="626">
        <v>0</v>
      </c>
      <c r="P157" s="626">
        <v>0</v>
      </c>
      <c r="Q157" s="626">
        <v>0</v>
      </c>
      <c r="R157" s="626">
        <v>0</v>
      </c>
      <c r="S157" s="626">
        <v>0</v>
      </c>
      <c r="T157" s="626">
        <v>0</v>
      </c>
      <c r="U157" s="626">
        <v>0</v>
      </c>
      <c r="V157" s="626">
        <v>0</v>
      </c>
      <c r="W157" s="626">
        <v>0</v>
      </c>
      <c r="X157" s="626">
        <v>0</v>
      </c>
      <c r="Y157" s="626">
        <v>0</v>
      </c>
      <c r="Z157" s="626">
        <v>0</v>
      </c>
      <c r="AA157" s="626">
        <v>0</v>
      </c>
      <c r="AB157" s="626">
        <v>0</v>
      </c>
      <c r="AC157" s="626">
        <v>0</v>
      </c>
      <c r="AD157" s="626">
        <v>0</v>
      </c>
      <c r="AE157" s="626">
        <v>0</v>
      </c>
      <c r="AF157" s="626">
        <v>0</v>
      </c>
      <c r="AG157" s="626">
        <v>0</v>
      </c>
      <c r="AH157" s="626">
        <v>0</v>
      </c>
      <c r="AI157" s="626">
        <v>0</v>
      </c>
      <c r="AJ157" s="626">
        <v>0</v>
      </c>
      <c r="AK157" s="626">
        <v>0</v>
      </c>
      <c r="AL157" s="626">
        <v>0</v>
      </c>
      <c r="AM157" s="626">
        <v>0</v>
      </c>
      <c r="AN157" s="626">
        <v>0</v>
      </c>
      <c r="AO157" s="626">
        <v>0</v>
      </c>
      <c r="AP157" s="626">
        <v>0</v>
      </c>
      <c r="AQ157" s="627">
        <v>0</v>
      </c>
    </row>
    <row r="158" spans="2:43" ht="49.2" thickBot="1" x14ac:dyDescent="0.45">
      <c r="B158" s="703">
        <v>155</v>
      </c>
      <c r="C158" s="704" t="s">
        <v>1440</v>
      </c>
      <c r="D158" s="704" t="s">
        <v>1441</v>
      </c>
      <c r="E158" s="705">
        <v>1091</v>
      </c>
      <c r="F158" s="706" t="s">
        <v>23</v>
      </c>
      <c r="G158" s="737">
        <v>0</v>
      </c>
      <c r="H158" s="738" t="s">
        <v>2424</v>
      </c>
      <c r="I158" s="741">
        <v>0</v>
      </c>
      <c r="J158" s="742">
        <v>0</v>
      </c>
      <c r="K158" s="742">
        <v>0</v>
      </c>
      <c r="L158" s="742">
        <v>0</v>
      </c>
      <c r="M158" s="742">
        <v>0</v>
      </c>
      <c r="N158" s="742">
        <v>0</v>
      </c>
      <c r="O158" s="742">
        <v>0</v>
      </c>
      <c r="P158" s="742">
        <v>0</v>
      </c>
      <c r="Q158" s="742">
        <v>0</v>
      </c>
      <c r="R158" s="742">
        <v>0</v>
      </c>
      <c r="S158" s="742">
        <v>0</v>
      </c>
      <c r="T158" s="742">
        <v>0</v>
      </c>
      <c r="U158" s="742">
        <v>0</v>
      </c>
      <c r="V158" s="742">
        <v>0</v>
      </c>
      <c r="W158" s="742">
        <v>0</v>
      </c>
      <c r="X158" s="742">
        <v>0</v>
      </c>
      <c r="Y158" s="742">
        <v>0</v>
      </c>
      <c r="Z158" s="742">
        <v>0</v>
      </c>
      <c r="AA158" s="742">
        <v>0</v>
      </c>
      <c r="AB158" s="742">
        <v>0</v>
      </c>
      <c r="AC158" s="742">
        <v>0</v>
      </c>
      <c r="AD158" s="742">
        <v>0</v>
      </c>
      <c r="AE158" s="742">
        <v>0</v>
      </c>
      <c r="AF158" s="742">
        <v>0</v>
      </c>
      <c r="AG158" s="742">
        <v>0</v>
      </c>
      <c r="AH158" s="742">
        <v>0</v>
      </c>
      <c r="AI158" s="742">
        <v>0</v>
      </c>
      <c r="AJ158" s="742">
        <v>0</v>
      </c>
      <c r="AK158" s="742">
        <v>0</v>
      </c>
      <c r="AL158" s="742">
        <v>0</v>
      </c>
      <c r="AM158" s="742">
        <v>0</v>
      </c>
      <c r="AN158" s="742">
        <v>0</v>
      </c>
      <c r="AO158" s="742">
        <v>0</v>
      </c>
      <c r="AP158" s="742">
        <v>0</v>
      </c>
      <c r="AQ158" s="743">
        <v>0</v>
      </c>
    </row>
    <row r="159" spans="2:43" ht="19.95" customHeight="1" x14ac:dyDescent="0.4">
      <c r="B159" s="264">
        <v>156</v>
      </c>
      <c r="C159" s="265" t="s">
        <v>1442</v>
      </c>
      <c r="D159" s="265" t="s">
        <v>116</v>
      </c>
      <c r="E159" s="266">
        <v>432</v>
      </c>
      <c r="F159" s="267" t="s">
        <v>23</v>
      </c>
      <c r="G159" s="513" t="s">
        <v>105</v>
      </c>
      <c r="H159" s="739" t="s">
        <v>913</v>
      </c>
      <c r="I159" s="516" t="str">
        <f>'3_Setup(2)'!$K$7</f>
        <v>DigOUT:A.1</v>
      </c>
      <c r="J159" s="517" t="str">
        <f>'3_Setup(2)'!$K$8</f>
        <v>DigOUT:A.1</v>
      </c>
      <c r="K159" s="517" t="str">
        <f>'3_Setup(2)'!$K$9</f>
        <v>DigOUT:A.1</v>
      </c>
      <c r="L159" s="517" t="str">
        <f>'3_Setup(2)'!$K$10</f>
        <v>DigOUT:A.1</v>
      </c>
      <c r="M159" s="517" t="str">
        <f>'3_Setup(2)'!$K$11</f>
        <v>DigOUT:A.1</v>
      </c>
      <c r="N159" s="517" t="str">
        <f>'3_Setup(2)'!$K$12</f>
        <v>DigOUT:A.1</v>
      </c>
      <c r="O159" s="517" t="str">
        <f>'3_Setup(2)'!$K$13</f>
        <v>DigOUT:A.1</v>
      </c>
      <c r="P159" s="517" t="str">
        <f>'3_Setup(2)'!$K$14</f>
        <v>DigOUT:A.1</v>
      </c>
      <c r="Q159" s="517" t="str">
        <f>'3_Setup(2)'!$K$15</f>
        <v>DigOUT:A.1</v>
      </c>
      <c r="R159" s="517" t="str">
        <f>'3_Setup(2)'!$K$16</f>
        <v>DigOUT:A.1</v>
      </c>
      <c r="S159" s="517" t="str">
        <f>'3_Setup(2)'!$K$17</f>
        <v>DigOUT:A.1</v>
      </c>
      <c r="T159" s="517" t="str">
        <f>'3_Setup(2)'!$K$18</f>
        <v>DigOUT:A.1</v>
      </c>
      <c r="U159" s="517" t="str">
        <f>'3_Setup(2)'!$K$19</f>
        <v>DigOUT:A.1</v>
      </c>
      <c r="V159" s="517" t="str">
        <f>'3_Setup(2)'!$K$20</f>
        <v>DigOUT:A.1</v>
      </c>
      <c r="W159" s="517" t="str">
        <f>'3_Setup(2)'!$K$21</f>
        <v>DigOUT:A.1</v>
      </c>
      <c r="X159" s="517" t="str">
        <f>'3_Setup(2)'!$K$22</f>
        <v>DigOUT:A.1</v>
      </c>
      <c r="Y159" s="517" t="str">
        <f>'3_Setup(2)'!$K$23</f>
        <v>DigOUT:A.1</v>
      </c>
      <c r="Z159" s="517" t="str">
        <f>'3_Setup(2)'!$K$24</f>
        <v>DigOUT:A.1</v>
      </c>
      <c r="AA159" s="517" t="str">
        <f>'3_Setup(2)'!$K$25</f>
        <v>DigOUT:A.1</v>
      </c>
      <c r="AB159" s="517" t="str">
        <f>'3_Setup(2)'!$K$26</f>
        <v>DigOUT:A.1</v>
      </c>
      <c r="AC159" s="517" t="str">
        <f>'3_Setup(2)'!$K$27</f>
        <v>DigOUT:A.1</v>
      </c>
      <c r="AD159" s="517" t="str">
        <f>'3_Setup(2)'!$K$28</f>
        <v>DigOUT:A.1</v>
      </c>
      <c r="AE159" s="517" t="str">
        <f>'3_Setup(2)'!$K$29</f>
        <v>DigOUT:A.1</v>
      </c>
      <c r="AF159" s="517" t="str">
        <f>'3_Setup(2)'!$K$30</f>
        <v>DigOUT:A.1</v>
      </c>
      <c r="AG159" s="517" t="str">
        <f>'3_Setup(2)'!$K$31</f>
        <v>DigOUT:A.1</v>
      </c>
      <c r="AH159" s="517" t="str">
        <f>'3_Setup(2)'!$K$32</f>
        <v>DigOUT:A.1</v>
      </c>
      <c r="AI159" s="517" t="str">
        <f>'3_Setup(2)'!$K$33</f>
        <v>DigOUT:A.1</v>
      </c>
      <c r="AJ159" s="517" t="str">
        <f>'3_Setup(2)'!$K$34</f>
        <v>DigOUT:A.1</v>
      </c>
      <c r="AK159" s="517" t="str">
        <f>'3_Setup(2)'!$K$35</f>
        <v>DigOUT:A.1</v>
      </c>
      <c r="AL159" s="517" t="str">
        <f>'3_Setup(2)'!$K$36</f>
        <v>DigOUT:A.1</v>
      </c>
      <c r="AM159" s="517" t="str">
        <f>'3_Setup(2)'!$K$37</f>
        <v>DigOUT:A.1</v>
      </c>
      <c r="AN159" s="517" t="str">
        <f>'3_Setup(2)'!$K$38</f>
        <v>DigOUT:A.1</v>
      </c>
      <c r="AO159" s="517" t="str">
        <f>'3_Setup(2)'!$K$39</f>
        <v>DigOUT:A.1</v>
      </c>
      <c r="AP159" s="517" t="str">
        <f>'3_Setup(2)'!$K$40</f>
        <v>DigOUT:A.1</v>
      </c>
      <c r="AQ159" s="518" t="str">
        <f>'3_Setup(2)'!$K$41</f>
        <v>DigOUT:A.1</v>
      </c>
    </row>
    <row r="160" spans="2:43" ht="19.95" customHeight="1" x14ac:dyDescent="0.4">
      <c r="B160" s="269">
        <v>157</v>
      </c>
      <c r="C160" s="270" t="s">
        <v>1443</v>
      </c>
      <c r="D160" s="270" t="s">
        <v>118</v>
      </c>
      <c r="E160" s="271">
        <v>433</v>
      </c>
      <c r="F160" s="272" t="s">
        <v>23</v>
      </c>
      <c r="G160" s="283" t="s">
        <v>105</v>
      </c>
      <c r="H160" s="299" t="s">
        <v>2425</v>
      </c>
      <c r="I160" s="284" t="str">
        <f>'3_Setup(2)'!$L$7</f>
        <v>DigOUT:B.1</v>
      </c>
      <c r="J160" s="285" t="str">
        <f>'3_Setup(2)'!$L$8</f>
        <v>DigOUT:B.1</v>
      </c>
      <c r="K160" s="285" t="str">
        <f>'3_Setup(2)'!$L$9</f>
        <v>DigOUT:B.1</v>
      </c>
      <c r="L160" s="285" t="str">
        <f>'3_Setup(2)'!$L$10</f>
        <v>DigOUT:B.1</v>
      </c>
      <c r="M160" s="285" t="str">
        <f>'3_Setup(2)'!$L$11</f>
        <v>DigOUT:B.1</v>
      </c>
      <c r="N160" s="285" t="str">
        <f>'3_Setup(2)'!$L$12</f>
        <v>DigOUT:B.1</v>
      </c>
      <c r="O160" s="285" t="str">
        <f>'3_Setup(2)'!$L$13</f>
        <v>DigOUT:B.1</v>
      </c>
      <c r="P160" s="285" t="str">
        <f>'3_Setup(2)'!$L$14</f>
        <v>DigOUT:B.1</v>
      </c>
      <c r="Q160" s="285" t="str">
        <f>'3_Setup(2)'!$L$15</f>
        <v>DigOUT:B.1</v>
      </c>
      <c r="R160" s="285" t="str">
        <f>'3_Setup(2)'!$L$16</f>
        <v>DigOUT:B.1</v>
      </c>
      <c r="S160" s="285" t="str">
        <f>'3_Setup(2)'!$L$17</f>
        <v>DigOUT:B.1</v>
      </c>
      <c r="T160" s="285" t="str">
        <f>'3_Setup(2)'!$L$18</f>
        <v>DigOUT:B.1</v>
      </c>
      <c r="U160" s="285" t="str">
        <f>'3_Setup(2)'!$L$19</f>
        <v>DigOUT:B.1</v>
      </c>
      <c r="V160" s="285" t="str">
        <f>'3_Setup(2)'!$L$20</f>
        <v>DigOUT:B.1</v>
      </c>
      <c r="W160" s="285" t="str">
        <f>'3_Setup(2)'!$L$21</f>
        <v>DigOUT:B.1</v>
      </c>
      <c r="X160" s="285" t="str">
        <f>'3_Setup(2)'!$L$22</f>
        <v>DigOUT:B.1</v>
      </c>
      <c r="Y160" s="285" t="str">
        <f>'3_Setup(2)'!$L$23</f>
        <v>DigOUT:B.1</v>
      </c>
      <c r="Z160" s="285" t="str">
        <f>'3_Setup(2)'!$L$24</f>
        <v>DigOUT:B.1</v>
      </c>
      <c r="AA160" s="285" t="str">
        <f>'3_Setup(2)'!$L$25</f>
        <v>DigOUT:B.1</v>
      </c>
      <c r="AB160" s="285" t="str">
        <f>'3_Setup(2)'!$L$26</f>
        <v>DigOUT:B.1</v>
      </c>
      <c r="AC160" s="285" t="str">
        <f>'3_Setup(2)'!$L$27</f>
        <v>DigOUT:B.1</v>
      </c>
      <c r="AD160" s="285" t="str">
        <f>'3_Setup(2)'!$L$28</f>
        <v>DigOUT:B.1</v>
      </c>
      <c r="AE160" s="285" t="str">
        <f>'3_Setup(2)'!$L$29</f>
        <v>DigOUT:B.1</v>
      </c>
      <c r="AF160" s="285" t="str">
        <f>'3_Setup(2)'!$L$30</f>
        <v>DigOUT:B.1</v>
      </c>
      <c r="AG160" s="285" t="str">
        <f>'3_Setup(2)'!$L$31</f>
        <v>DigOUT:B.1</v>
      </c>
      <c r="AH160" s="285" t="str">
        <f>'3_Setup(2)'!$L$32</f>
        <v>DigOUT:B.1</v>
      </c>
      <c r="AI160" s="285" t="str">
        <f>'3_Setup(2)'!$L$33</f>
        <v>DigOUT:B.1</v>
      </c>
      <c r="AJ160" s="285" t="str">
        <f>'3_Setup(2)'!$L$34</f>
        <v>DigOUT:B.1</v>
      </c>
      <c r="AK160" s="285" t="str">
        <f>'3_Setup(2)'!$L$35</f>
        <v>DigOUT:B.1</v>
      </c>
      <c r="AL160" s="285" t="str">
        <f>'3_Setup(2)'!$L$36</f>
        <v>DigOUT:B.1</v>
      </c>
      <c r="AM160" s="285" t="str">
        <f>'3_Setup(2)'!$L$37</f>
        <v>DigOUT:B.1</v>
      </c>
      <c r="AN160" s="285" t="str">
        <f>'3_Setup(2)'!$L$38</f>
        <v>DigOUT:B.1</v>
      </c>
      <c r="AO160" s="285" t="str">
        <f>'3_Setup(2)'!$L$39</f>
        <v>DigOUT:B.1</v>
      </c>
      <c r="AP160" s="285" t="str">
        <f>'3_Setup(2)'!$L$40</f>
        <v>DigOUT:B.1</v>
      </c>
      <c r="AQ160" s="286" t="str">
        <f>'3_Setup(2)'!$L$41</f>
        <v>DigOUT:B.1</v>
      </c>
    </row>
    <row r="161" spans="2:43" ht="19.95" customHeight="1" x14ac:dyDescent="0.4">
      <c r="B161" s="269">
        <v>158</v>
      </c>
      <c r="C161" s="270" t="s">
        <v>1444</v>
      </c>
      <c r="D161" s="270" t="s">
        <v>120</v>
      </c>
      <c r="E161" s="271">
        <v>434</v>
      </c>
      <c r="F161" s="272" t="s">
        <v>23</v>
      </c>
      <c r="G161" s="283" t="s">
        <v>105</v>
      </c>
      <c r="H161" s="299" t="s">
        <v>2426</v>
      </c>
      <c r="I161" s="284" t="str">
        <f>'3_Setup(2)'!$M$7</f>
        <v>DigOUT:B.2</v>
      </c>
      <c r="J161" s="285" t="str">
        <f>'3_Setup(2)'!$M$8</f>
        <v>DigOUT:B.2</v>
      </c>
      <c r="K161" s="285" t="str">
        <f>'3_Setup(2)'!$M$9</f>
        <v>DigOUT:B.2</v>
      </c>
      <c r="L161" s="285" t="str">
        <f>'3_Setup(2)'!$M$10</f>
        <v>DigOUT:B.2</v>
      </c>
      <c r="M161" s="285" t="str">
        <f>'3_Setup(2)'!$M$11</f>
        <v>DigOUT:B.2</v>
      </c>
      <c r="N161" s="285" t="str">
        <f>'3_Setup(2)'!$M$12</f>
        <v>DigOUT:B.2</v>
      </c>
      <c r="O161" s="285" t="str">
        <f>'3_Setup(2)'!$M$13</f>
        <v>DigOUT:B.2</v>
      </c>
      <c r="P161" s="285" t="str">
        <f>'3_Setup(2)'!$M$14</f>
        <v>DigOUT:B.2</v>
      </c>
      <c r="Q161" s="285" t="str">
        <f>'3_Setup(2)'!$M$15</f>
        <v>DigOUT:B.2</v>
      </c>
      <c r="R161" s="285" t="str">
        <f>'3_Setup(2)'!$M$16</f>
        <v>DigOUT:B.2</v>
      </c>
      <c r="S161" s="285" t="str">
        <f>'3_Setup(2)'!$M$17</f>
        <v>DigOUT:B.2</v>
      </c>
      <c r="T161" s="285" t="str">
        <f>'3_Setup(2)'!$M$18</f>
        <v>DigOUT:B.2</v>
      </c>
      <c r="U161" s="285" t="str">
        <f>'3_Setup(2)'!$M$19</f>
        <v>DigOUT:B.2</v>
      </c>
      <c r="V161" s="285" t="str">
        <f>'3_Setup(2)'!$M$20</f>
        <v>DigOUT:B.2</v>
      </c>
      <c r="W161" s="285" t="str">
        <f>'3_Setup(2)'!$M$21</f>
        <v>DigOUT:B.2</v>
      </c>
      <c r="X161" s="285" t="str">
        <f>'3_Setup(2)'!$M$22</f>
        <v>DigOUT:B.2</v>
      </c>
      <c r="Y161" s="285" t="str">
        <f>'3_Setup(2)'!$M$23</f>
        <v>DigOUT:B.2</v>
      </c>
      <c r="Z161" s="285" t="str">
        <f>'3_Setup(2)'!$M$24</f>
        <v>DigOUT:B.2</v>
      </c>
      <c r="AA161" s="285" t="str">
        <f>'3_Setup(2)'!$M$25</f>
        <v>DigOUT:B.2</v>
      </c>
      <c r="AB161" s="285" t="str">
        <f>'3_Setup(2)'!$M$26</f>
        <v>DigOUT:B.2</v>
      </c>
      <c r="AC161" s="285" t="str">
        <f>'3_Setup(2)'!$M$27</f>
        <v>DigOUT:B.2</v>
      </c>
      <c r="AD161" s="285" t="str">
        <f>'3_Setup(2)'!$M$28</f>
        <v>DigOUT:B.2</v>
      </c>
      <c r="AE161" s="285" t="str">
        <f>'3_Setup(2)'!$M$29</f>
        <v>DigOUT:B.2</v>
      </c>
      <c r="AF161" s="285" t="str">
        <f>'3_Setup(2)'!$M$30</f>
        <v>DigOUT:B.2</v>
      </c>
      <c r="AG161" s="285" t="str">
        <f>'3_Setup(2)'!$M$31</f>
        <v>DigOUT:B.2</v>
      </c>
      <c r="AH161" s="285" t="str">
        <f>'3_Setup(2)'!$M$32</f>
        <v>DigOUT:B.2</v>
      </c>
      <c r="AI161" s="285" t="str">
        <f>'3_Setup(2)'!$M$33</f>
        <v>DigOUT:B.2</v>
      </c>
      <c r="AJ161" s="285" t="str">
        <f>'3_Setup(2)'!$M$34</f>
        <v>DigOUT:B.2</v>
      </c>
      <c r="AK161" s="285" t="str">
        <f>'3_Setup(2)'!$M$35</f>
        <v>DigOUT:B.2</v>
      </c>
      <c r="AL161" s="285" t="str">
        <f>'3_Setup(2)'!$M$36</f>
        <v>DigOUT:B.2</v>
      </c>
      <c r="AM161" s="285" t="str">
        <f>'3_Setup(2)'!$M$37</f>
        <v>DigOUT:B.2</v>
      </c>
      <c r="AN161" s="285" t="str">
        <f>'3_Setup(2)'!$M$38</f>
        <v>DigOUT:B.2</v>
      </c>
      <c r="AO161" s="285" t="str">
        <f>'3_Setup(2)'!$M$39</f>
        <v>DigOUT:B.2</v>
      </c>
      <c r="AP161" s="285" t="str">
        <f>'3_Setup(2)'!$M$40</f>
        <v>DigOUT:B.2</v>
      </c>
      <c r="AQ161" s="286" t="str">
        <f>'3_Setup(2)'!$M$41</f>
        <v>DigOUT:B.2</v>
      </c>
    </row>
    <row r="162" spans="2:43" ht="19.95" customHeight="1" x14ac:dyDescent="0.4">
      <c r="B162" s="269">
        <v>159</v>
      </c>
      <c r="C162" s="270" t="s">
        <v>1445</v>
      </c>
      <c r="D162" s="270" t="s">
        <v>122</v>
      </c>
      <c r="E162" s="271">
        <v>435</v>
      </c>
      <c r="F162" s="272" t="s">
        <v>23</v>
      </c>
      <c r="G162" s="287" t="s">
        <v>105</v>
      </c>
      <c r="H162" s="299"/>
      <c r="I162" s="335" t="s">
        <v>105</v>
      </c>
      <c r="J162" s="336" t="s">
        <v>105</v>
      </c>
      <c r="K162" s="336" t="s">
        <v>105</v>
      </c>
      <c r="L162" s="336" t="s">
        <v>105</v>
      </c>
      <c r="M162" s="336" t="s">
        <v>105</v>
      </c>
      <c r="N162" s="336" t="s">
        <v>105</v>
      </c>
      <c r="O162" s="336" t="s">
        <v>105</v>
      </c>
      <c r="P162" s="336" t="s">
        <v>105</v>
      </c>
      <c r="Q162" s="336" t="s">
        <v>105</v>
      </c>
      <c r="R162" s="336" t="s">
        <v>105</v>
      </c>
      <c r="S162" s="336" t="s">
        <v>105</v>
      </c>
      <c r="T162" s="336" t="s">
        <v>105</v>
      </c>
      <c r="U162" s="336" t="s">
        <v>105</v>
      </c>
      <c r="V162" s="336" t="s">
        <v>105</v>
      </c>
      <c r="W162" s="336" t="s">
        <v>105</v>
      </c>
      <c r="X162" s="336" t="s">
        <v>105</v>
      </c>
      <c r="Y162" s="336" t="s">
        <v>105</v>
      </c>
      <c r="Z162" s="336" t="s">
        <v>105</v>
      </c>
      <c r="AA162" s="336" t="s">
        <v>105</v>
      </c>
      <c r="AB162" s="336" t="s">
        <v>105</v>
      </c>
      <c r="AC162" s="336" t="s">
        <v>105</v>
      </c>
      <c r="AD162" s="336" t="s">
        <v>105</v>
      </c>
      <c r="AE162" s="336" t="s">
        <v>105</v>
      </c>
      <c r="AF162" s="336" t="s">
        <v>105</v>
      </c>
      <c r="AG162" s="336" t="s">
        <v>105</v>
      </c>
      <c r="AH162" s="336" t="s">
        <v>105</v>
      </c>
      <c r="AI162" s="336" t="s">
        <v>105</v>
      </c>
      <c r="AJ162" s="336" t="s">
        <v>105</v>
      </c>
      <c r="AK162" s="336" t="s">
        <v>105</v>
      </c>
      <c r="AL162" s="336" t="s">
        <v>105</v>
      </c>
      <c r="AM162" s="336" t="s">
        <v>105</v>
      </c>
      <c r="AN162" s="336" t="s">
        <v>105</v>
      </c>
      <c r="AO162" s="336" t="s">
        <v>105</v>
      </c>
      <c r="AP162" s="336" t="s">
        <v>105</v>
      </c>
      <c r="AQ162" s="337" t="s">
        <v>105</v>
      </c>
    </row>
    <row r="163" spans="2:43" ht="19.95" customHeight="1" x14ac:dyDescent="0.4">
      <c r="B163" s="269">
        <v>160</v>
      </c>
      <c r="C163" s="270" t="s">
        <v>1446</v>
      </c>
      <c r="D163" s="270" t="s">
        <v>123</v>
      </c>
      <c r="E163" s="271">
        <v>436</v>
      </c>
      <c r="F163" s="272" t="s">
        <v>23</v>
      </c>
      <c r="G163" s="685" t="s">
        <v>105</v>
      </c>
      <c r="H163" s="274"/>
      <c r="I163" s="335" t="s">
        <v>105</v>
      </c>
      <c r="J163" s="336" t="s">
        <v>105</v>
      </c>
      <c r="K163" s="336" t="s">
        <v>105</v>
      </c>
      <c r="L163" s="336" t="s">
        <v>105</v>
      </c>
      <c r="M163" s="336" t="s">
        <v>105</v>
      </c>
      <c r="N163" s="336" t="s">
        <v>105</v>
      </c>
      <c r="O163" s="336" t="s">
        <v>105</v>
      </c>
      <c r="P163" s="336" t="s">
        <v>105</v>
      </c>
      <c r="Q163" s="336" t="s">
        <v>105</v>
      </c>
      <c r="R163" s="336" t="s">
        <v>105</v>
      </c>
      <c r="S163" s="336" t="s">
        <v>105</v>
      </c>
      <c r="T163" s="336" t="s">
        <v>105</v>
      </c>
      <c r="U163" s="336" t="s">
        <v>105</v>
      </c>
      <c r="V163" s="336" t="s">
        <v>105</v>
      </c>
      <c r="W163" s="336" t="s">
        <v>105</v>
      </c>
      <c r="X163" s="336" t="s">
        <v>105</v>
      </c>
      <c r="Y163" s="336" t="s">
        <v>105</v>
      </c>
      <c r="Z163" s="336" t="s">
        <v>105</v>
      </c>
      <c r="AA163" s="336" t="s">
        <v>105</v>
      </c>
      <c r="AB163" s="336" t="s">
        <v>105</v>
      </c>
      <c r="AC163" s="336" t="s">
        <v>105</v>
      </c>
      <c r="AD163" s="336" t="s">
        <v>105</v>
      </c>
      <c r="AE163" s="336" t="s">
        <v>105</v>
      </c>
      <c r="AF163" s="336" t="s">
        <v>105</v>
      </c>
      <c r="AG163" s="336" t="s">
        <v>105</v>
      </c>
      <c r="AH163" s="336" t="s">
        <v>105</v>
      </c>
      <c r="AI163" s="336" t="s">
        <v>105</v>
      </c>
      <c r="AJ163" s="336" t="s">
        <v>105</v>
      </c>
      <c r="AK163" s="336" t="s">
        <v>105</v>
      </c>
      <c r="AL163" s="336" t="s">
        <v>105</v>
      </c>
      <c r="AM163" s="336" t="s">
        <v>105</v>
      </c>
      <c r="AN163" s="336" t="s">
        <v>105</v>
      </c>
      <c r="AO163" s="336" t="s">
        <v>105</v>
      </c>
      <c r="AP163" s="336" t="s">
        <v>105</v>
      </c>
      <c r="AQ163" s="337" t="s">
        <v>105</v>
      </c>
    </row>
    <row r="164" spans="2:43" ht="19.95" customHeight="1" x14ac:dyDescent="0.4">
      <c r="B164" s="269">
        <v>161</v>
      </c>
      <c r="C164" s="270" t="s">
        <v>1447</v>
      </c>
      <c r="D164" s="270" t="s">
        <v>124</v>
      </c>
      <c r="E164" s="271">
        <v>437</v>
      </c>
      <c r="F164" s="272" t="s">
        <v>23</v>
      </c>
      <c r="G164" s="685" t="s">
        <v>105</v>
      </c>
      <c r="H164" s="274"/>
      <c r="I164" s="335" t="s">
        <v>105</v>
      </c>
      <c r="J164" s="336" t="s">
        <v>105</v>
      </c>
      <c r="K164" s="336" t="s">
        <v>105</v>
      </c>
      <c r="L164" s="336" t="s">
        <v>105</v>
      </c>
      <c r="M164" s="336" t="s">
        <v>105</v>
      </c>
      <c r="N164" s="336" t="s">
        <v>105</v>
      </c>
      <c r="O164" s="336" t="s">
        <v>105</v>
      </c>
      <c r="P164" s="336" t="s">
        <v>105</v>
      </c>
      <c r="Q164" s="336" t="s">
        <v>105</v>
      </c>
      <c r="R164" s="336" t="s">
        <v>105</v>
      </c>
      <c r="S164" s="336" t="s">
        <v>105</v>
      </c>
      <c r="T164" s="336" t="s">
        <v>105</v>
      </c>
      <c r="U164" s="336" t="s">
        <v>105</v>
      </c>
      <c r="V164" s="336" t="s">
        <v>105</v>
      </c>
      <c r="W164" s="336" t="s">
        <v>105</v>
      </c>
      <c r="X164" s="336" t="s">
        <v>105</v>
      </c>
      <c r="Y164" s="336" t="s">
        <v>105</v>
      </c>
      <c r="Z164" s="336" t="s">
        <v>105</v>
      </c>
      <c r="AA164" s="336" t="s">
        <v>105</v>
      </c>
      <c r="AB164" s="336" t="s">
        <v>105</v>
      </c>
      <c r="AC164" s="336" t="s">
        <v>105</v>
      </c>
      <c r="AD164" s="336" t="s">
        <v>105</v>
      </c>
      <c r="AE164" s="336" t="s">
        <v>105</v>
      </c>
      <c r="AF164" s="336" t="s">
        <v>105</v>
      </c>
      <c r="AG164" s="336" t="s">
        <v>105</v>
      </c>
      <c r="AH164" s="336" t="s">
        <v>105</v>
      </c>
      <c r="AI164" s="336" t="s">
        <v>105</v>
      </c>
      <c r="AJ164" s="336" t="s">
        <v>105</v>
      </c>
      <c r="AK164" s="336" t="s">
        <v>105</v>
      </c>
      <c r="AL164" s="336" t="s">
        <v>105</v>
      </c>
      <c r="AM164" s="336" t="s">
        <v>105</v>
      </c>
      <c r="AN164" s="336" t="s">
        <v>105</v>
      </c>
      <c r="AO164" s="336" t="s">
        <v>105</v>
      </c>
      <c r="AP164" s="336" t="s">
        <v>105</v>
      </c>
      <c r="AQ164" s="337" t="s">
        <v>105</v>
      </c>
    </row>
    <row r="165" spans="2:43" ht="19.95" customHeight="1" x14ac:dyDescent="0.4">
      <c r="B165" s="269">
        <v>162</v>
      </c>
      <c r="C165" s="270" t="s">
        <v>1448</v>
      </c>
      <c r="D165" s="270" t="s">
        <v>125</v>
      </c>
      <c r="E165" s="271">
        <v>438</v>
      </c>
      <c r="F165" s="272" t="s">
        <v>23</v>
      </c>
      <c r="G165" s="686" t="s">
        <v>105</v>
      </c>
      <c r="H165" s="279"/>
      <c r="I165" s="335" t="s">
        <v>105</v>
      </c>
      <c r="J165" s="336" t="s">
        <v>105</v>
      </c>
      <c r="K165" s="336" t="s">
        <v>105</v>
      </c>
      <c r="L165" s="336" t="s">
        <v>105</v>
      </c>
      <c r="M165" s="336" t="s">
        <v>105</v>
      </c>
      <c r="N165" s="336" t="s">
        <v>105</v>
      </c>
      <c r="O165" s="336" t="s">
        <v>105</v>
      </c>
      <c r="P165" s="336" t="s">
        <v>105</v>
      </c>
      <c r="Q165" s="336" t="s">
        <v>105</v>
      </c>
      <c r="R165" s="336" t="s">
        <v>105</v>
      </c>
      <c r="S165" s="336" t="s">
        <v>105</v>
      </c>
      <c r="T165" s="336" t="s">
        <v>105</v>
      </c>
      <c r="U165" s="336" t="s">
        <v>105</v>
      </c>
      <c r="V165" s="336" t="s">
        <v>105</v>
      </c>
      <c r="W165" s="336" t="s">
        <v>105</v>
      </c>
      <c r="X165" s="336" t="s">
        <v>105</v>
      </c>
      <c r="Y165" s="336" t="s">
        <v>105</v>
      </c>
      <c r="Z165" s="336" t="s">
        <v>105</v>
      </c>
      <c r="AA165" s="336" t="s">
        <v>105</v>
      </c>
      <c r="AB165" s="336" t="s">
        <v>105</v>
      </c>
      <c r="AC165" s="336" t="s">
        <v>105</v>
      </c>
      <c r="AD165" s="336" t="s">
        <v>105</v>
      </c>
      <c r="AE165" s="336" t="s">
        <v>105</v>
      </c>
      <c r="AF165" s="336" t="s">
        <v>105</v>
      </c>
      <c r="AG165" s="336" t="s">
        <v>105</v>
      </c>
      <c r="AH165" s="336" t="s">
        <v>105</v>
      </c>
      <c r="AI165" s="336" t="s">
        <v>105</v>
      </c>
      <c r="AJ165" s="336" t="s">
        <v>105</v>
      </c>
      <c r="AK165" s="336" t="s">
        <v>105</v>
      </c>
      <c r="AL165" s="336" t="s">
        <v>105</v>
      </c>
      <c r="AM165" s="336" t="s">
        <v>105</v>
      </c>
      <c r="AN165" s="336" t="s">
        <v>105</v>
      </c>
      <c r="AO165" s="336" t="s">
        <v>105</v>
      </c>
      <c r="AP165" s="336" t="s">
        <v>105</v>
      </c>
      <c r="AQ165" s="337" t="s">
        <v>105</v>
      </c>
    </row>
    <row r="166" spans="2:43" ht="19.95" customHeight="1" x14ac:dyDescent="0.4">
      <c r="B166" s="269">
        <v>163</v>
      </c>
      <c r="C166" s="270" t="s">
        <v>1449</v>
      </c>
      <c r="D166" s="270" t="s">
        <v>126</v>
      </c>
      <c r="E166" s="271">
        <v>439</v>
      </c>
      <c r="F166" s="272" t="s">
        <v>23</v>
      </c>
      <c r="G166" s="287" t="s">
        <v>105</v>
      </c>
      <c r="H166" s="299"/>
      <c r="I166" s="335" t="s">
        <v>105</v>
      </c>
      <c r="J166" s="336" t="s">
        <v>105</v>
      </c>
      <c r="K166" s="336" t="s">
        <v>105</v>
      </c>
      <c r="L166" s="336" t="s">
        <v>105</v>
      </c>
      <c r="M166" s="336" t="s">
        <v>105</v>
      </c>
      <c r="N166" s="336" t="s">
        <v>105</v>
      </c>
      <c r="O166" s="336" t="s">
        <v>105</v>
      </c>
      <c r="P166" s="336" t="s">
        <v>105</v>
      </c>
      <c r="Q166" s="336" t="s">
        <v>105</v>
      </c>
      <c r="R166" s="336" t="s">
        <v>105</v>
      </c>
      <c r="S166" s="336" t="s">
        <v>105</v>
      </c>
      <c r="T166" s="336" t="s">
        <v>105</v>
      </c>
      <c r="U166" s="336" t="s">
        <v>105</v>
      </c>
      <c r="V166" s="336" t="s">
        <v>105</v>
      </c>
      <c r="W166" s="336" t="s">
        <v>105</v>
      </c>
      <c r="X166" s="336" t="s">
        <v>105</v>
      </c>
      <c r="Y166" s="336" t="s">
        <v>105</v>
      </c>
      <c r="Z166" s="336" t="s">
        <v>105</v>
      </c>
      <c r="AA166" s="336" t="s">
        <v>105</v>
      </c>
      <c r="AB166" s="336" t="s">
        <v>105</v>
      </c>
      <c r="AC166" s="336" t="s">
        <v>105</v>
      </c>
      <c r="AD166" s="336" t="s">
        <v>105</v>
      </c>
      <c r="AE166" s="336" t="s">
        <v>105</v>
      </c>
      <c r="AF166" s="336" t="s">
        <v>105</v>
      </c>
      <c r="AG166" s="336" t="s">
        <v>105</v>
      </c>
      <c r="AH166" s="336" t="s">
        <v>105</v>
      </c>
      <c r="AI166" s="336" t="s">
        <v>105</v>
      </c>
      <c r="AJ166" s="336" t="s">
        <v>105</v>
      </c>
      <c r="AK166" s="336" t="s">
        <v>105</v>
      </c>
      <c r="AL166" s="336" t="s">
        <v>105</v>
      </c>
      <c r="AM166" s="336" t="s">
        <v>105</v>
      </c>
      <c r="AN166" s="336" t="s">
        <v>105</v>
      </c>
      <c r="AO166" s="336" t="s">
        <v>105</v>
      </c>
      <c r="AP166" s="336" t="s">
        <v>105</v>
      </c>
      <c r="AQ166" s="337" t="s">
        <v>105</v>
      </c>
    </row>
    <row r="167" spans="2:43" ht="19.95" customHeight="1" x14ac:dyDescent="0.4">
      <c r="B167" s="269">
        <v>164</v>
      </c>
      <c r="C167" s="270" t="s">
        <v>1450</v>
      </c>
      <c r="D167" s="270" t="s">
        <v>87</v>
      </c>
      <c r="E167" s="271">
        <v>440</v>
      </c>
      <c r="F167" s="272" t="s">
        <v>23</v>
      </c>
      <c r="G167" s="287" t="s">
        <v>105</v>
      </c>
      <c r="H167" s="299"/>
      <c r="I167" s="335" t="s">
        <v>105</v>
      </c>
      <c r="J167" s="336" t="s">
        <v>105</v>
      </c>
      <c r="K167" s="336" t="s">
        <v>105</v>
      </c>
      <c r="L167" s="336" t="s">
        <v>105</v>
      </c>
      <c r="M167" s="336" t="s">
        <v>105</v>
      </c>
      <c r="N167" s="336" t="s">
        <v>105</v>
      </c>
      <c r="O167" s="336" t="s">
        <v>105</v>
      </c>
      <c r="P167" s="336" t="s">
        <v>105</v>
      </c>
      <c r="Q167" s="336" t="s">
        <v>105</v>
      </c>
      <c r="R167" s="336" t="s">
        <v>105</v>
      </c>
      <c r="S167" s="336" t="s">
        <v>105</v>
      </c>
      <c r="T167" s="336" t="s">
        <v>105</v>
      </c>
      <c r="U167" s="336" t="s">
        <v>105</v>
      </c>
      <c r="V167" s="336" t="s">
        <v>105</v>
      </c>
      <c r="W167" s="336" t="s">
        <v>105</v>
      </c>
      <c r="X167" s="336" t="s">
        <v>105</v>
      </c>
      <c r="Y167" s="336" t="s">
        <v>105</v>
      </c>
      <c r="Z167" s="336" t="s">
        <v>105</v>
      </c>
      <c r="AA167" s="336" t="s">
        <v>105</v>
      </c>
      <c r="AB167" s="336" t="s">
        <v>105</v>
      </c>
      <c r="AC167" s="336" t="s">
        <v>105</v>
      </c>
      <c r="AD167" s="336" t="s">
        <v>105</v>
      </c>
      <c r="AE167" s="336" t="s">
        <v>105</v>
      </c>
      <c r="AF167" s="336" t="s">
        <v>105</v>
      </c>
      <c r="AG167" s="336" t="s">
        <v>105</v>
      </c>
      <c r="AH167" s="336" t="s">
        <v>105</v>
      </c>
      <c r="AI167" s="336" t="s">
        <v>105</v>
      </c>
      <c r="AJ167" s="336" t="s">
        <v>105</v>
      </c>
      <c r="AK167" s="336" t="s">
        <v>105</v>
      </c>
      <c r="AL167" s="336" t="s">
        <v>105</v>
      </c>
      <c r="AM167" s="336" t="s">
        <v>105</v>
      </c>
      <c r="AN167" s="336" t="s">
        <v>105</v>
      </c>
      <c r="AO167" s="336" t="s">
        <v>105</v>
      </c>
      <c r="AP167" s="336" t="s">
        <v>105</v>
      </c>
      <c r="AQ167" s="337" t="s">
        <v>105</v>
      </c>
    </row>
    <row r="168" spans="2:43" ht="19.95" customHeight="1" x14ac:dyDescent="0.4">
      <c r="B168" s="269">
        <v>165</v>
      </c>
      <c r="C168" s="270" t="s">
        <v>1451</v>
      </c>
      <c r="D168" s="270" t="s">
        <v>1452</v>
      </c>
      <c r="E168" s="271">
        <v>441</v>
      </c>
      <c r="F168" s="272" t="s">
        <v>23</v>
      </c>
      <c r="G168" s="685" t="s">
        <v>105</v>
      </c>
      <c r="H168" s="274"/>
      <c r="I168" s="335" t="s">
        <v>105</v>
      </c>
      <c r="J168" s="336" t="s">
        <v>105</v>
      </c>
      <c r="K168" s="336" t="s">
        <v>105</v>
      </c>
      <c r="L168" s="336" t="s">
        <v>105</v>
      </c>
      <c r="M168" s="336" t="s">
        <v>105</v>
      </c>
      <c r="N168" s="336" t="s">
        <v>105</v>
      </c>
      <c r="O168" s="336" t="s">
        <v>105</v>
      </c>
      <c r="P168" s="336" t="s">
        <v>105</v>
      </c>
      <c r="Q168" s="336" t="s">
        <v>105</v>
      </c>
      <c r="R168" s="336" t="s">
        <v>105</v>
      </c>
      <c r="S168" s="336" t="s">
        <v>105</v>
      </c>
      <c r="T168" s="336" t="s">
        <v>105</v>
      </c>
      <c r="U168" s="336" t="s">
        <v>105</v>
      </c>
      <c r="V168" s="336" t="s">
        <v>105</v>
      </c>
      <c r="W168" s="336" t="s">
        <v>105</v>
      </c>
      <c r="X168" s="336" t="s">
        <v>105</v>
      </c>
      <c r="Y168" s="336" t="s">
        <v>105</v>
      </c>
      <c r="Z168" s="336" t="s">
        <v>105</v>
      </c>
      <c r="AA168" s="336" t="s">
        <v>105</v>
      </c>
      <c r="AB168" s="336" t="s">
        <v>105</v>
      </c>
      <c r="AC168" s="336" t="s">
        <v>105</v>
      </c>
      <c r="AD168" s="336" t="s">
        <v>105</v>
      </c>
      <c r="AE168" s="336" t="s">
        <v>105</v>
      </c>
      <c r="AF168" s="336" t="s">
        <v>105</v>
      </c>
      <c r="AG168" s="336" t="s">
        <v>105</v>
      </c>
      <c r="AH168" s="336" t="s">
        <v>105</v>
      </c>
      <c r="AI168" s="336" t="s">
        <v>105</v>
      </c>
      <c r="AJ168" s="336" t="s">
        <v>105</v>
      </c>
      <c r="AK168" s="336" t="s">
        <v>105</v>
      </c>
      <c r="AL168" s="336" t="s">
        <v>105</v>
      </c>
      <c r="AM168" s="336" t="s">
        <v>105</v>
      </c>
      <c r="AN168" s="336" t="s">
        <v>105</v>
      </c>
      <c r="AO168" s="336" t="s">
        <v>105</v>
      </c>
      <c r="AP168" s="336" t="s">
        <v>105</v>
      </c>
      <c r="AQ168" s="337" t="s">
        <v>105</v>
      </c>
    </row>
    <row r="169" spans="2:43" ht="19.95" customHeight="1" x14ac:dyDescent="0.4">
      <c r="B169" s="269">
        <v>166</v>
      </c>
      <c r="C169" s="270" t="s">
        <v>1453</v>
      </c>
      <c r="D169" s="270" t="s">
        <v>127</v>
      </c>
      <c r="E169" s="271">
        <v>442</v>
      </c>
      <c r="F169" s="272" t="s">
        <v>23</v>
      </c>
      <c r="G169" s="287" t="s">
        <v>105</v>
      </c>
      <c r="H169" s="299"/>
      <c r="I169" s="335" t="s">
        <v>105</v>
      </c>
      <c r="J169" s="336" t="s">
        <v>105</v>
      </c>
      <c r="K169" s="336" t="s">
        <v>105</v>
      </c>
      <c r="L169" s="336" t="s">
        <v>105</v>
      </c>
      <c r="M169" s="336" t="s">
        <v>105</v>
      </c>
      <c r="N169" s="336" t="s">
        <v>105</v>
      </c>
      <c r="O169" s="336" t="s">
        <v>105</v>
      </c>
      <c r="P169" s="336" t="s">
        <v>105</v>
      </c>
      <c r="Q169" s="336" t="s">
        <v>105</v>
      </c>
      <c r="R169" s="336" t="s">
        <v>105</v>
      </c>
      <c r="S169" s="336" t="s">
        <v>105</v>
      </c>
      <c r="T169" s="336" t="s">
        <v>105</v>
      </c>
      <c r="U169" s="336" t="s">
        <v>105</v>
      </c>
      <c r="V169" s="336" t="s">
        <v>105</v>
      </c>
      <c r="W169" s="336" t="s">
        <v>105</v>
      </c>
      <c r="X169" s="336" t="s">
        <v>105</v>
      </c>
      <c r="Y169" s="336" t="s">
        <v>105</v>
      </c>
      <c r="Z169" s="336" t="s">
        <v>105</v>
      </c>
      <c r="AA169" s="336" t="s">
        <v>105</v>
      </c>
      <c r="AB169" s="336" t="s">
        <v>105</v>
      </c>
      <c r="AC169" s="336" t="s">
        <v>105</v>
      </c>
      <c r="AD169" s="336" t="s">
        <v>105</v>
      </c>
      <c r="AE169" s="336" t="s">
        <v>105</v>
      </c>
      <c r="AF169" s="336" t="s">
        <v>105</v>
      </c>
      <c r="AG169" s="336" t="s">
        <v>105</v>
      </c>
      <c r="AH169" s="336" t="s">
        <v>105</v>
      </c>
      <c r="AI169" s="336" t="s">
        <v>105</v>
      </c>
      <c r="AJ169" s="336" t="s">
        <v>105</v>
      </c>
      <c r="AK169" s="336" t="s">
        <v>105</v>
      </c>
      <c r="AL169" s="336" t="s">
        <v>105</v>
      </c>
      <c r="AM169" s="336" t="s">
        <v>105</v>
      </c>
      <c r="AN169" s="336" t="s">
        <v>105</v>
      </c>
      <c r="AO169" s="336" t="s">
        <v>105</v>
      </c>
      <c r="AP169" s="336" t="s">
        <v>105</v>
      </c>
      <c r="AQ169" s="337" t="s">
        <v>105</v>
      </c>
    </row>
    <row r="170" spans="2:43" ht="19.95" customHeight="1" x14ac:dyDescent="0.4">
      <c r="B170" s="269">
        <v>167</v>
      </c>
      <c r="C170" s="270" t="s">
        <v>1454</v>
      </c>
      <c r="D170" s="270" t="s">
        <v>102</v>
      </c>
      <c r="E170" s="271">
        <v>443</v>
      </c>
      <c r="F170" s="272" t="s">
        <v>23</v>
      </c>
      <c r="G170" s="287" t="s">
        <v>105</v>
      </c>
      <c r="H170" s="299"/>
      <c r="I170" s="335" t="s">
        <v>105</v>
      </c>
      <c r="J170" s="336" t="s">
        <v>105</v>
      </c>
      <c r="K170" s="336" t="s">
        <v>105</v>
      </c>
      <c r="L170" s="336" t="s">
        <v>105</v>
      </c>
      <c r="M170" s="336" t="s">
        <v>105</v>
      </c>
      <c r="N170" s="336" t="s">
        <v>105</v>
      </c>
      <c r="O170" s="336" t="s">
        <v>105</v>
      </c>
      <c r="P170" s="336" t="s">
        <v>105</v>
      </c>
      <c r="Q170" s="336" t="s">
        <v>105</v>
      </c>
      <c r="R170" s="336" t="s">
        <v>105</v>
      </c>
      <c r="S170" s="336" t="s">
        <v>105</v>
      </c>
      <c r="T170" s="336" t="s">
        <v>105</v>
      </c>
      <c r="U170" s="336" t="s">
        <v>105</v>
      </c>
      <c r="V170" s="336" t="s">
        <v>105</v>
      </c>
      <c r="W170" s="336" t="s">
        <v>105</v>
      </c>
      <c r="X170" s="336" t="s">
        <v>105</v>
      </c>
      <c r="Y170" s="336" t="s">
        <v>105</v>
      </c>
      <c r="Z170" s="336" t="s">
        <v>105</v>
      </c>
      <c r="AA170" s="336" t="s">
        <v>105</v>
      </c>
      <c r="AB170" s="336" t="s">
        <v>105</v>
      </c>
      <c r="AC170" s="336" t="s">
        <v>105</v>
      </c>
      <c r="AD170" s="336" t="s">
        <v>105</v>
      </c>
      <c r="AE170" s="336" t="s">
        <v>105</v>
      </c>
      <c r="AF170" s="336" t="s">
        <v>105</v>
      </c>
      <c r="AG170" s="336" t="s">
        <v>105</v>
      </c>
      <c r="AH170" s="336" t="s">
        <v>105</v>
      </c>
      <c r="AI170" s="336" t="s">
        <v>105</v>
      </c>
      <c r="AJ170" s="336" t="s">
        <v>105</v>
      </c>
      <c r="AK170" s="336" t="s">
        <v>105</v>
      </c>
      <c r="AL170" s="336" t="s">
        <v>105</v>
      </c>
      <c r="AM170" s="336" t="s">
        <v>105</v>
      </c>
      <c r="AN170" s="336" t="s">
        <v>105</v>
      </c>
      <c r="AO170" s="336" t="s">
        <v>105</v>
      </c>
      <c r="AP170" s="336" t="s">
        <v>105</v>
      </c>
      <c r="AQ170" s="337" t="s">
        <v>105</v>
      </c>
    </row>
    <row r="171" spans="2:43" ht="19.95" customHeight="1" x14ac:dyDescent="0.4">
      <c r="B171" s="269">
        <v>168</v>
      </c>
      <c r="C171" s="270" t="s">
        <v>1455</v>
      </c>
      <c r="D171" s="270" t="s">
        <v>1456</v>
      </c>
      <c r="E171" s="271">
        <v>444</v>
      </c>
      <c r="F171" s="272" t="s">
        <v>23</v>
      </c>
      <c r="G171" s="287" t="s">
        <v>105</v>
      </c>
      <c r="H171" s="299"/>
      <c r="I171" s="335" t="s">
        <v>105</v>
      </c>
      <c r="J171" s="336" t="s">
        <v>105</v>
      </c>
      <c r="K171" s="336" t="s">
        <v>105</v>
      </c>
      <c r="L171" s="336" t="s">
        <v>105</v>
      </c>
      <c r="M171" s="336" t="s">
        <v>105</v>
      </c>
      <c r="N171" s="336" t="s">
        <v>105</v>
      </c>
      <c r="O171" s="336" t="s">
        <v>105</v>
      </c>
      <c r="P171" s="336" t="s">
        <v>105</v>
      </c>
      <c r="Q171" s="336" t="s">
        <v>105</v>
      </c>
      <c r="R171" s="336" t="s">
        <v>105</v>
      </c>
      <c r="S171" s="336" t="s">
        <v>105</v>
      </c>
      <c r="T171" s="336" t="s">
        <v>105</v>
      </c>
      <c r="U171" s="336" t="s">
        <v>105</v>
      </c>
      <c r="V171" s="336" t="s">
        <v>105</v>
      </c>
      <c r="W171" s="336" t="s">
        <v>105</v>
      </c>
      <c r="X171" s="336" t="s">
        <v>105</v>
      </c>
      <c r="Y171" s="336" t="s">
        <v>105</v>
      </c>
      <c r="Z171" s="336" t="s">
        <v>105</v>
      </c>
      <c r="AA171" s="336" t="s">
        <v>105</v>
      </c>
      <c r="AB171" s="336" t="s">
        <v>105</v>
      </c>
      <c r="AC171" s="336" t="s">
        <v>105</v>
      </c>
      <c r="AD171" s="336" t="s">
        <v>105</v>
      </c>
      <c r="AE171" s="336" t="s">
        <v>105</v>
      </c>
      <c r="AF171" s="336" t="s">
        <v>105</v>
      </c>
      <c r="AG171" s="336" t="s">
        <v>105</v>
      </c>
      <c r="AH171" s="336" t="s">
        <v>105</v>
      </c>
      <c r="AI171" s="336" t="s">
        <v>105</v>
      </c>
      <c r="AJ171" s="336" t="s">
        <v>105</v>
      </c>
      <c r="AK171" s="336" t="s">
        <v>105</v>
      </c>
      <c r="AL171" s="336" t="s">
        <v>105</v>
      </c>
      <c r="AM171" s="336" t="s">
        <v>105</v>
      </c>
      <c r="AN171" s="336" t="s">
        <v>105</v>
      </c>
      <c r="AO171" s="336" t="s">
        <v>105</v>
      </c>
      <c r="AP171" s="336" t="s">
        <v>105</v>
      </c>
      <c r="AQ171" s="337" t="s">
        <v>105</v>
      </c>
    </row>
    <row r="172" spans="2:43" ht="19.95" customHeight="1" x14ac:dyDescent="0.4">
      <c r="B172" s="269">
        <v>169</v>
      </c>
      <c r="C172" s="270" t="s">
        <v>1457</v>
      </c>
      <c r="D172" s="270" t="s">
        <v>128</v>
      </c>
      <c r="E172" s="271">
        <v>445</v>
      </c>
      <c r="F172" s="272" t="s">
        <v>23</v>
      </c>
      <c r="G172" s="685" t="s">
        <v>105</v>
      </c>
      <c r="H172" s="274" t="s">
        <v>2429</v>
      </c>
      <c r="I172" s="335" t="s">
        <v>105</v>
      </c>
      <c r="J172" s="336" t="s">
        <v>105</v>
      </c>
      <c r="K172" s="336" t="s">
        <v>105</v>
      </c>
      <c r="L172" s="336" t="s">
        <v>105</v>
      </c>
      <c r="M172" s="336" t="s">
        <v>105</v>
      </c>
      <c r="N172" s="336" t="s">
        <v>105</v>
      </c>
      <c r="O172" s="336" t="s">
        <v>105</v>
      </c>
      <c r="P172" s="336" t="s">
        <v>105</v>
      </c>
      <c r="Q172" s="336" t="s">
        <v>105</v>
      </c>
      <c r="R172" s="336" t="s">
        <v>105</v>
      </c>
      <c r="S172" s="336" t="s">
        <v>105</v>
      </c>
      <c r="T172" s="336" t="s">
        <v>105</v>
      </c>
      <c r="U172" s="336" t="s">
        <v>105</v>
      </c>
      <c r="V172" s="336" t="s">
        <v>105</v>
      </c>
      <c r="W172" s="336" t="s">
        <v>105</v>
      </c>
      <c r="X172" s="336" t="s">
        <v>105</v>
      </c>
      <c r="Y172" s="336" t="s">
        <v>105</v>
      </c>
      <c r="Z172" s="336" t="s">
        <v>105</v>
      </c>
      <c r="AA172" s="336" t="s">
        <v>105</v>
      </c>
      <c r="AB172" s="336" t="s">
        <v>105</v>
      </c>
      <c r="AC172" s="336" t="s">
        <v>105</v>
      </c>
      <c r="AD172" s="336" t="s">
        <v>105</v>
      </c>
      <c r="AE172" s="336" t="s">
        <v>105</v>
      </c>
      <c r="AF172" s="336" t="s">
        <v>105</v>
      </c>
      <c r="AG172" s="336" t="s">
        <v>105</v>
      </c>
      <c r="AH172" s="336" t="s">
        <v>105</v>
      </c>
      <c r="AI172" s="336" t="s">
        <v>105</v>
      </c>
      <c r="AJ172" s="336" t="s">
        <v>105</v>
      </c>
      <c r="AK172" s="336" t="s">
        <v>105</v>
      </c>
      <c r="AL172" s="336" t="s">
        <v>105</v>
      </c>
      <c r="AM172" s="336" t="s">
        <v>105</v>
      </c>
      <c r="AN172" s="336" t="s">
        <v>105</v>
      </c>
      <c r="AO172" s="336" t="s">
        <v>105</v>
      </c>
      <c r="AP172" s="336" t="s">
        <v>105</v>
      </c>
      <c r="AQ172" s="337" t="s">
        <v>105</v>
      </c>
    </row>
    <row r="173" spans="2:43" ht="19.95" customHeight="1" x14ac:dyDescent="0.4">
      <c r="B173" s="269">
        <v>170</v>
      </c>
      <c r="C173" s="270" t="s">
        <v>1458</v>
      </c>
      <c r="D173" s="270" t="s">
        <v>129</v>
      </c>
      <c r="E173" s="271">
        <v>446</v>
      </c>
      <c r="F173" s="272" t="s">
        <v>23</v>
      </c>
      <c r="G173" s="283" t="s">
        <v>105</v>
      </c>
      <c r="H173" s="299" t="s">
        <v>2427</v>
      </c>
      <c r="I173" s="284" t="str">
        <f>IF( AND('1_시스템정보'!$AC$7="Y", '1_시스템정보'!$AD$7="INV"), '1_시스템정보'!$AJ$7, "DigOUT:0.1")</f>
        <v>DigOUT:0.1</v>
      </c>
      <c r="J173" s="285" t="str">
        <f>IF( AND('1_시스템정보'!$AC$8="Y", '1_시스템정보'!$AD$8="INV"), '1_시스템정보'!$AJ$8, "DigOUT:0.1")</f>
        <v>DigOUT:0.1</v>
      </c>
      <c r="K173" s="285" t="str">
        <f>IF( AND('1_시스템정보'!$AC$9="Y", '1_시스템정보'!$AD$9="INV"), '1_시스템정보'!$AJ$9, "DigOUT:0.1")</f>
        <v>DigOUT:0.1</v>
      </c>
      <c r="L173" s="285" t="str">
        <f>IF( AND('1_시스템정보'!$AC$10="Y", '1_시스템정보'!$AD$10="INV"), '1_시스템정보'!$AJ$10, "DigOUT:0.1")</f>
        <v>DigOUT:0.1</v>
      </c>
      <c r="M173" s="285" t="str">
        <f>IF( AND('1_시스템정보'!$AC$11="Y", '1_시스템정보'!$AD$11="INV"), '1_시스템정보'!$AJ$11, "DigOUT:0.1")</f>
        <v>DigOUT:0.1</v>
      </c>
      <c r="N173" s="285" t="str">
        <f>IF( AND('1_시스템정보'!$AC$12="Y", '1_시스템정보'!$AD$12="INV"), '1_시스템정보'!$AJ$12, "DigOUT:0.1")</f>
        <v>DigOUT:0.1</v>
      </c>
      <c r="O173" s="285" t="str">
        <f>IF( AND('1_시스템정보'!$AC$13="Y", '1_시스템정보'!$AD$13="INV"), '1_시스템정보'!$AJ$13, "DigOUT:0.1")</f>
        <v>DigOUT:0.1</v>
      </c>
      <c r="P173" s="285" t="str">
        <f>IF( AND('1_시스템정보'!$AC$14="Y", '1_시스템정보'!$AD$14="INV"), '1_시스템정보'!$AJ$14, "DigOUT:0.1")</f>
        <v>DigOUT:0.1</v>
      </c>
      <c r="Q173" s="285" t="str">
        <f>IF( AND('1_시스템정보'!$AC$15="Y", '1_시스템정보'!$AD$15="INV"), '1_시스템정보'!$AJ$15, "DigOUT:0.1")</f>
        <v>DigOUT:0.1</v>
      </c>
      <c r="R173" s="285" t="str">
        <f>IF( AND('1_시스템정보'!$AC$16="Y", '1_시스템정보'!$AD$16="INV"), '1_시스템정보'!$AJ$16, "DigOUT:0.1")</f>
        <v>DigOUT:0.1</v>
      </c>
      <c r="S173" s="285" t="str">
        <f>IF( AND('1_시스템정보'!$AC$17="Y", '1_시스템정보'!$AD$17="INV"), '1_시스템정보'!$AJ$17, "DigOUT:0.1")</f>
        <v>DigOUT:0.1</v>
      </c>
      <c r="T173" s="285" t="str">
        <f>IF( AND('1_시스템정보'!$AC$18="Y", '1_시스템정보'!$AD$18="INV"), '1_시스템정보'!$AJ$18, "DigOUT:0.1")</f>
        <v>DigOUT:0.1</v>
      </c>
      <c r="U173" s="285" t="str">
        <f>IF( AND('1_시스템정보'!$AC$19="Y", '1_시스템정보'!$AD$19="INV"), '1_시스템정보'!$AJ$19, "DigOUT:0.1")</f>
        <v>DigOUT:0.1</v>
      </c>
      <c r="V173" s="285" t="str">
        <f>IF( AND('1_시스템정보'!$AC$20="Y", '1_시스템정보'!$AD$20="INV"), '1_시스템정보'!$AJ$20, "DigOUT:0.1")</f>
        <v>DigOUT:0.1</v>
      </c>
      <c r="W173" s="285" t="str">
        <f>IF( AND('1_시스템정보'!$AC$21="Y", '1_시스템정보'!$AD$21="INV"), '1_시스템정보'!$AJ$21, "DigOUT:0.1")</f>
        <v>DigOUT:0.1</v>
      </c>
      <c r="X173" s="285" t="str">
        <f>IF( AND('1_시스템정보'!$AC$22="Y", '1_시스템정보'!$AD$22="INV"), '1_시스템정보'!$AJ$22, "DigOUT:0.1")</f>
        <v>DigOUT:0.1</v>
      </c>
      <c r="Y173" s="285" t="str">
        <f>IF( AND('1_시스템정보'!$AC$23="Y", '1_시스템정보'!$AD$23="INV"), '1_시스템정보'!$AJ$23, "DigOUT:0.1")</f>
        <v>DigOUT:0.1</v>
      </c>
      <c r="Z173" s="285" t="str">
        <f>IF( AND('1_시스템정보'!$AC$24="Y", '1_시스템정보'!$AD$24="INV"), '1_시스템정보'!$AJ$24, "DigOUT:0.1")</f>
        <v>DigOUT:0.1</v>
      </c>
      <c r="AA173" s="285" t="str">
        <f>IF( AND('1_시스템정보'!$AC$25="Y", '1_시스템정보'!$AD$25="INV"), '1_시스템정보'!$AJ$25, "DigOUT:0.1")</f>
        <v>DigOUT:0.1</v>
      </c>
      <c r="AB173" s="285" t="str">
        <f>IF( AND('1_시스템정보'!$AC$26="Y", '1_시스템정보'!$AD$26="INV"), '1_시스템정보'!$AJ$26, "DigOUT:0.1")</f>
        <v>DigOUT:0.1</v>
      </c>
      <c r="AC173" s="285" t="str">
        <f>IF( AND('1_시스템정보'!$AC$27="Y", '1_시스템정보'!$AD$27="INV"), '1_시스템정보'!$AJ$27, "DigOUT:0.1")</f>
        <v>DigOUT:0.1</v>
      </c>
      <c r="AD173" s="285" t="str">
        <f>IF( AND('1_시스템정보'!$AC$28="Y", '1_시스템정보'!$AD$28="INV"), '1_시스템정보'!$AJ$28, "DigOUT:0.1")</f>
        <v>DigOUT:0.1</v>
      </c>
      <c r="AE173" s="285" t="str">
        <f>IF( AND('1_시스템정보'!$AC$29="Y", '1_시스템정보'!$AD$29="INV"), '1_시스템정보'!$AJ$29, "DigOUT:0.1")</f>
        <v>DigOUT:0.1</v>
      </c>
      <c r="AF173" s="285" t="str">
        <f>IF( AND('1_시스템정보'!$AC$30="Y", '1_시스템정보'!$AD$30="INV"), '1_시스템정보'!$AJ$30, "DigOUT:0.1")</f>
        <v>DigOUT:0.1</v>
      </c>
      <c r="AG173" s="285" t="str">
        <f>IF( AND('1_시스템정보'!$AC$31="Y", '1_시스템정보'!$AD$31="INV"), '1_시스템정보'!$AJ$31, "DigOUT:0.1")</f>
        <v>DigOUT:0.1</v>
      </c>
      <c r="AH173" s="285" t="str">
        <f>IF( AND('1_시스템정보'!$AC$32="Y", '1_시스템정보'!$AD$32="INV"), '1_시스템정보'!$AJ$32, "DigOUT:0.1")</f>
        <v>DigOUT:0.1</v>
      </c>
      <c r="AI173" s="285" t="str">
        <f>IF( AND('1_시스템정보'!$AC$33="Y", '1_시스템정보'!$AD$33="INV"), '1_시스템정보'!$AJ$33, "DigOUT:0.1")</f>
        <v>DigOUT:0.1</v>
      </c>
      <c r="AJ173" s="285" t="str">
        <f>IF( AND('1_시스템정보'!$AC$34="Y", '1_시스템정보'!$AD$34="INV"), '1_시스템정보'!$AJ$34, "DigOUT:0.1")</f>
        <v>DigOUT:0.1</v>
      </c>
      <c r="AK173" s="285" t="str">
        <f>IF( AND('1_시스템정보'!$AC$35="Y", '1_시스템정보'!$AD$35="INV"), '1_시스템정보'!$AJ$35, "DigOUT:0.1")</f>
        <v>DigOUT:0.1</v>
      </c>
      <c r="AL173" s="285" t="str">
        <f>IF( AND('1_시스템정보'!$AC$36="Y", '1_시스템정보'!$AD$36="INV"), '1_시스템정보'!$AJ$36, "DigOUT:0.1")</f>
        <v>DigOUT:0.1</v>
      </c>
      <c r="AM173" s="285" t="str">
        <f>IF( AND('1_시스템정보'!$AC$37="Y", '1_시스템정보'!$AD$37="INV"), '1_시스템정보'!$AJ$37, "DigOUT:0.1")</f>
        <v>DigOUT:0.1</v>
      </c>
      <c r="AN173" s="285" t="str">
        <f>IF( AND('1_시스템정보'!$AC$38="Y", '1_시스템정보'!$AD$38="INV"), '1_시스템정보'!$AJ$38, "DigOUT:0.1")</f>
        <v>DigOUT:0.1</v>
      </c>
      <c r="AO173" s="285" t="str">
        <f>IF( AND('1_시스템정보'!$AC$39="Y", '1_시스템정보'!$AD$39="INV"), '1_시스템정보'!$AJ$39, "DigOUT:0.1")</f>
        <v>DigOUT:0.1</v>
      </c>
      <c r="AP173" s="285" t="str">
        <f>IF( AND('1_시스템정보'!$AC$40="Y", '1_시스템정보'!$AD$40="INV"), '1_시스템정보'!$AJ$40, "DigOUT:0.1")</f>
        <v>DigOUT:0.1</v>
      </c>
      <c r="AQ173" s="286" t="str">
        <f>IF( AND('1_시스템정보'!$AC$41="Y", '1_시스템정보'!$AD$41="INV"), '1_시스템정보'!$AJ$41, "DigOUT:0.1")</f>
        <v>DigOUT:0.1</v>
      </c>
    </row>
    <row r="174" spans="2:43" ht="19.95" customHeight="1" x14ac:dyDescent="0.4">
      <c r="B174" s="269">
        <v>171</v>
      </c>
      <c r="C174" s="270" t="s">
        <v>1459</v>
      </c>
      <c r="D174" s="270" t="s">
        <v>130</v>
      </c>
      <c r="E174" s="271">
        <v>452</v>
      </c>
      <c r="F174" s="272" t="s">
        <v>23</v>
      </c>
      <c r="G174" s="287" t="s">
        <v>105</v>
      </c>
      <c r="H174" s="299"/>
      <c r="I174" s="335" t="s">
        <v>105</v>
      </c>
      <c r="J174" s="336" t="s">
        <v>105</v>
      </c>
      <c r="K174" s="336" t="s">
        <v>105</v>
      </c>
      <c r="L174" s="336" t="s">
        <v>105</v>
      </c>
      <c r="M174" s="336" t="s">
        <v>105</v>
      </c>
      <c r="N174" s="336" t="s">
        <v>105</v>
      </c>
      <c r="O174" s="336" t="s">
        <v>105</v>
      </c>
      <c r="P174" s="336" t="s">
        <v>105</v>
      </c>
      <c r="Q174" s="336" t="s">
        <v>105</v>
      </c>
      <c r="R174" s="336" t="s">
        <v>105</v>
      </c>
      <c r="S174" s="336" t="s">
        <v>105</v>
      </c>
      <c r="T174" s="336" t="s">
        <v>105</v>
      </c>
      <c r="U174" s="336" t="s">
        <v>105</v>
      </c>
      <c r="V174" s="336" t="s">
        <v>105</v>
      </c>
      <c r="W174" s="336" t="s">
        <v>105</v>
      </c>
      <c r="X174" s="336" t="s">
        <v>105</v>
      </c>
      <c r="Y174" s="336" t="s">
        <v>105</v>
      </c>
      <c r="Z174" s="336" t="s">
        <v>105</v>
      </c>
      <c r="AA174" s="336" t="s">
        <v>105</v>
      </c>
      <c r="AB174" s="336" t="s">
        <v>105</v>
      </c>
      <c r="AC174" s="336" t="s">
        <v>105</v>
      </c>
      <c r="AD174" s="336" t="s">
        <v>105</v>
      </c>
      <c r="AE174" s="336" t="s">
        <v>105</v>
      </c>
      <c r="AF174" s="336" t="s">
        <v>105</v>
      </c>
      <c r="AG174" s="336" t="s">
        <v>105</v>
      </c>
      <c r="AH174" s="336" t="s">
        <v>105</v>
      </c>
      <c r="AI174" s="336" t="s">
        <v>105</v>
      </c>
      <c r="AJ174" s="336" t="s">
        <v>105</v>
      </c>
      <c r="AK174" s="336" t="s">
        <v>105</v>
      </c>
      <c r="AL174" s="336" t="s">
        <v>105</v>
      </c>
      <c r="AM174" s="336" t="s">
        <v>105</v>
      </c>
      <c r="AN174" s="336" t="s">
        <v>105</v>
      </c>
      <c r="AO174" s="336" t="s">
        <v>105</v>
      </c>
      <c r="AP174" s="336" t="s">
        <v>105</v>
      </c>
      <c r="AQ174" s="337" t="s">
        <v>105</v>
      </c>
    </row>
    <row r="175" spans="2:43" ht="19.95" customHeight="1" x14ac:dyDescent="0.4">
      <c r="B175" s="269">
        <v>172</v>
      </c>
      <c r="C175" s="270" t="s">
        <v>1460</v>
      </c>
      <c r="D175" s="270" t="s">
        <v>1461</v>
      </c>
      <c r="E175" s="271">
        <v>454</v>
      </c>
      <c r="F175" s="272" t="s">
        <v>23</v>
      </c>
      <c r="G175" s="685" t="s">
        <v>105</v>
      </c>
      <c r="H175" s="274"/>
      <c r="I175" s="335" t="s">
        <v>105</v>
      </c>
      <c r="J175" s="336" t="s">
        <v>105</v>
      </c>
      <c r="K175" s="336" t="s">
        <v>105</v>
      </c>
      <c r="L175" s="336" t="s">
        <v>105</v>
      </c>
      <c r="M175" s="336" t="s">
        <v>105</v>
      </c>
      <c r="N175" s="336" t="s">
        <v>105</v>
      </c>
      <c r="O175" s="336" t="s">
        <v>105</v>
      </c>
      <c r="P175" s="336" t="s">
        <v>105</v>
      </c>
      <c r="Q175" s="336" t="s">
        <v>105</v>
      </c>
      <c r="R175" s="336" t="s">
        <v>105</v>
      </c>
      <c r="S175" s="336" t="s">
        <v>105</v>
      </c>
      <c r="T175" s="336" t="s">
        <v>105</v>
      </c>
      <c r="U175" s="336" t="s">
        <v>105</v>
      </c>
      <c r="V175" s="336" t="s">
        <v>105</v>
      </c>
      <c r="W175" s="336" t="s">
        <v>105</v>
      </c>
      <c r="X175" s="336" t="s">
        <v>105</v>
      </c>
      <c r="Y175" s="336" t="s">
        <v>105</v>
      </c>
      <c r="Z175" s="336" t="s">
        <v>105</v>
      </c>
      <c r="AA175" s="336" t="s">
        <v>105</v>
      </c>
      <c r="AB175" s="336" t="s">
        <v>105</v>
      </c>
      <c r="AC175" s="336" t="s">
        <v>105</v>
      </c>
      <c r="AD175" s="336" t="s">
        <v>105</v>
      </c>
      <c r="AE175" s="336" t="s">
        <v>105</v>
      </c>
      <c r="AF175" s="336" t="s">
        <v>105</v>
      </c>
      <c r="AG175" s="336" t="s">
        <v>105</v>
      </c>
      <c r="AH175" s="336" t="s">
        <v>105</v>
      </c>
      <c r="AI175" s="336" t="s">
        <v>105</v>
      </c>
      <c r="AJ175" s="336" t="s">
        <v>105</v>
      </c>
      <c r="AK175" s="336" t="s">
        <v>105</v>
      </c>
      <c r="AL175" s="336" t="s">
        <v>105</v>
      </c>
      <c r="AM175" s="336" t="s">
        <v>105</v>
      </c>
      <c r="AN175" s="336" t="s">
        <v>105</v>
      </c>
      <c r="AO175" s="336" t="s">
        <v>105</v>
      </c>
      <c r="AP175" s="336" t="s">
        <v>105</v>
      </c>
      <c r="AQ175" s="337" t="s">
        <v>105</v>
      </c>
    </row>
    <row r="176" spans="2:43" ht="19.95" customHeight="1" x14ac:dyDescent="0.4">
      <c r="B176" s="269">
        <v>173</v>
      </c>
      <c r="C176" s="270" t="s">
        <v>1462</v>
      </c>
      <c r="D176" s="270" t="s">
        <v>131</v>
      </c>
      <c r="E176" s="271">
        <v>455</v>
      </c>
      <c r="F176" s="272" t="s">
        <v>23</v>
      </c>
      <c r="G176" s="287" t="s">
        <v>105</v>
      </c>
      <c r="H176" s="299"/>
      <c r="I176" s="335" t="s">
        <v>105</v>
      </c>
      <c r="J176" s="336" t="s">
        <v>105</v>
      </c>
      <c r="K176" s="336" t="s">
        <v>105</v>
      </c>
      <c r="L176" s="336" t="s">
        <v>105</v>
      </c>
      <c r="M176" s="336" t="s">
        <v>105</v>
      </c>
      <c r="N176" s="336" t="s">
        <v>105</v>
      </c>
      <c r="O176" s="336" t="s">
        <v>105</v>
      </c>
      <c r="P176" s="336" t="s">
        <v>105</v>
      </c>
      <c r="Q176" s="336" t="s">
        <v>105</v>
      </c>
      <c r="R176" s="336" t="s">
        <v>105</v>
      </c>
      <c r="S176" s="336" t="s">
        <v>105</v>
      </c>
      <c r="T176" s="336" t="s">
        <v>105</v>
      </c>
      <c r="U176" s="336" t="s">
        <v>105</v>
      </c>
      <c r="V176" s="336" t="s">
        <v>105</v>
      </c>
      <c r="W176" s="336" t="s">
        <v>105</v>
      </c>
      <c r="X176" s="336" t="s">
        <v>105</v>
      </c>
      <c r="Y176" s="336" t="s">
        <v>105</v>
      </c>
      <c r="Z176" s="336" t="s">
        <v>105</v>
      </c>
      <c r="AA176" s="336" t="s">
        <v>105</v>
      </c>
      <c r="AB176" s="336" t="s">
        <v>105</v>
      </c>
      <c r="AC176" s="336" t="s">
        <v>105</v>
      </c>
      <c r="AD176" s="336" t="s">
        <v>105</v>
      </c>
      <c r="AE176" s="336" t="s">
        <v>105</v>
      </c>
      <c r="AF176" s="336" t="s">
        <v>105</v>
      </c>
      <c r="AG176" s="336" t="s">
        <v>105</v>
      </c>
      <c r="AH176" s="336" t="s">
        <v>105</v>
      </c>
      <c r="AI176" s="336" t="s">
        <v>105</v>
      </c>
      <c r="AJ176" s="336" t="s">
        <v>105</v>
      </c>
      <c r="AK176" s="336" t="s">
        <v>105</v>
      </c>
      <c r="AL176" s="336" t="s">
        <v>105</v>
      </c>
      <c r="AM176" s="336" t="s">
        <v>105</v>
      </c>
      <c r="AN176" s="336" t="s">
        <v>105</v>
      </c>
      <c r="AO176" s="336" t="s">
        <v>105</v>
      </c>
      <c r="AP176" s="336" t="s">
        <v>105</v>
      </c>
      <c r="AQ176" s="337" t="s">
        <v>105</v>
      </c>
    </row>
    <row r="177" spans="2:43" ht="19.95" customHeight="1" x14ac:dyDescent="0.4">
      <c r="B177" s="269">
        <v>174</v>
      </c>
      <c r="C177" s="270" t="s">
        <v>1463</v>
      </c>
      <c r="D177" s="270" t="s">
        <v>1464</v>
      </c>
      <c r="E177" s="271">
        <v>891</v>
      </c>
      <c r="F177" s="272" t="s">
        <v>23</v>
      </c>
      <c r="G177" s="422">
        <v>0</v>
      </c>
      <c r="H177" s="423"/>
      <c r="I177" s="624">
        <v>0</v>
      </c>
      <c r="J177" s="621">
        <v>0</v>
      </c>
      <c r="K177" s="621">
        <v>0</v>
      </c>
      <c r="L177" s="621">
        <v>0</v>
      </c>
      <c r="M177" s="621">
        <v>0</v>
      </c>
      <c r="N177" s="621">
        <v>0</v>
      </c>
      <c r="O177" s="621">
        <v>0</v>
      </c>
      <c r="P177" s="621">
        <v>0</v>
      </c>
      <c r="Q177" s="621">
        <v>0</v>
      </c>
      <c r="R177" s="621">
        <v>0</v>
      </c>
      <c r="S177" s="621">
        <v>0</v>
      </c>
      <c r="T177" s="621">
        <v>0</v>
      </c>
      <c r="U177" s="621">
        <v>0</v>
      </c>
      <c r="V177" s="621">
        <v>0</v>
      </c>
      <c r="W177" s="621">
        <v>0</v>
      </c>
      <c r="X177" s="621">
        <v>0</v>
      </c>
      <c r="Y177" s="621">
        <v>0</v>
      </c>
      <c r="Z177" s="621">
        <v>0</v>
      </c>
      <c r="AA177" s="621">
        <v>0</v>
      </c>
      <c r="AB177" s="621">
        <v>0</v>
      </c>
      <c r="AC177" s="621">
        <v>0</v>
      </c>
      <c r="AD177" s="621">
        <v>0</v>
      </c>
      <c r="AE177" s="621">
        <v>0</v>
      </c>
      <c r="AF177" s="621">
        <v>0</v>
      </c>
      <c r="AG177" s="621">
        <v>0</v>
      </c>
      <c r="AH177" s="621">
        <v>0</v>
      </c>
      <c r="AI177" s="621">
        <v>0</v>
      </c>
      <c r="AJ177" s="621">
        <v>0</v>
      </c>
      <c r="AK177" s="621">
        <v>0</v>
      </c>
      <c r="AL177" s="621">
        <v>0</v>
      </c>
      <c r="AM177" s="621">
        <v>0</v>
      </c>
      <c r="AN177" s="621">
        <v>0</v>
      </c>
      <c r="AO177" s="621">
        <v>0</v>
      </c>
      <c r="AP177" s="621">
        <v>0</v>
      </c>
      <c r="AQ177" s="622">
        <v>0</v>
      </c>
    </row>
    <row r="178" spans="2:43" ht="19.95" customHeight="1" x14ac:dyDescent="0.4">
      <c r="B178" s="269">
        <v>175</v>
      </c>
      <c r="C178" s="270" t="s">
        <v>1465</v>
      </c>
      <c r="D178" s="270" t="s">
        <v>132</v>
      </c>
      <c r="E178" s="271">
        <v>456</v>
      </c>
      <c r="F178" s="272" t="s">
        <v>23</v>
      </c>
      <c r="G178" s="283" t="s">
        <v>105</v>
      </c>
      <c r="H178" s="299" t="s">
        <v>2725</v>
      </c>
      <c r="I178" s="275" t="str">
        <f>IF( AND('1_시스템정보'!$AC$7="Y", '1_시스템정보'!$AD$7="PLC"), '1_시스템정보'!$AJ$7, "DigOUT:0.1")</f>
        <v>DigOUT:0.1</v>
      </c>
      <c r="J178" s="276" t="str">
        <f>IF( AND('1_시스템정보'!$AC$8="Y", '1_시스템정보'!$AD$8="PLC"), '1_시스템정보'!$AJ$8, "DigOUT:0.1")</f>
        <v>DigOUT:0.1</v>
      </c>
      <c r="K178" s="276" t="str">
        <f>IF( AND('1_시스템정보'!$AC$9="Y", '1_시스템정보'!$AD$9="PLC"), '1_시스템정보'!$AJ$9, "DigOUT:0.1")</f>
        <v>DigOUT:0.1</v>
      </c>
      <c r="L178" s="276" t="str">
        <f>IF( AND('1_시스템정보'!$AC$10="Y", '1_시스템정보'!$AD$10="PLC"), '1_시스템정보'!$AJ$10, "DigOUT:0.1")</f>
        <v>DigOUT:0.1</v>
      </c>
      <c r="M178" s="276" t="str">
        <f>IF( AND('1_시스템정보'!$AC$11="Y", '1_시스템정보'!$AD$11="PLC"), '1_시스템정보'!$AJ$11, "DigOUT:0.1")</f>
        <v>DigOUT:0.1</v>
      </c>
      <c r="N178" s="276" t="str">
        <f>IF( AND('1_시스템정보'!$AC$12="Y", '1_시스템정보'!$AD$12="PLC"), '1_시스템정보'!$AJ$12, "DigOUT:0.1")</f>
        <v>DigOUT:0.1</v>
      </c>
      <c r="O178" s="276" t="str">
        <f>IF( AND('1_시스템정보'!$AC$13="Y", '1_시스템정보'!$AD$13="PLC"), '1_시스템정보'!$AJ$13, "DigOUT:0.1")</f>
        <v>DigOUT:0.1</v>
      </c>
      <c r="P178" s="276" t="str">
        <f>IF( AND('1_시스템정보'!$AC$14="Y", '1_시스템정보'!$AD$14="PLC"), '1_시스템정보'!$AJ$14, "DigOUT:0.1")</f>
        <v>DigOUT:0.1</v>
      </c>
      <c r="Q178" s="276" t="str">
        <f>IF( AND('1_시스템정보'!$AC$15="Y", '1_시스템정보'!$AD$15="PLC"), '1_시스템정보'!$AJ$15, "DigOUT:0.1")</f>
        <v>DigOUT:0.1</v>
      </c>
      <c r="R178" s="276" t="str">
        <f>IF( AND('1_시스템정보'!$AC$16="Y", '1_시스템정보'!$AD$16="PLC"), '1_시스템정보'!$AJ$16, "DigOUT:0.1")</f>
        <v>DigOUT:0.1</v>
      </c>
      <c r="S178" s="276" t="str">
        <f>IF( AND('1_시스템정보'!$AC$17="Y", '1_시스템정보'!$AD$17="PLC"), '1_시스템정보'!$AJ$17, "DigOUT:0.1")</f>
        <v>DigOUT:0.1</v>
      </c>
      <c r="T178" s="276" t="str">
        <f>IF( AND('1_시스템정보'!$AC$18="Y", '1_시스템정보'!$AD$18="PLC"), '1_시스템정보'!$AJ$18, "DigOUT:0.1")</f>
        <v>DigOUT:0.1</v>
      </c>
      <c r="U178" s="276" t="str">
        <f>IF( AND('1_시스템정보'!$AC$19="Y", '1_시스템정보'!$AD$19="PLC"), '1_시스템정보'!$AJ$19, "DigOUT:0.1")</f>
        <v>DigOUT:0.1</v>
      </c>
      <c r="V178" s="276" t="str">
        <f>IF( AND('1_시스템정보'!$AC$20="Y", '1_시스템정보'!$AD$20="PLC"), '1_시스템정보'!$AJ$20, "DigOUT:0.1")</f>
        <v>DigOUT:0.1</v>
      </c>
      <c r="W178" s="276" t="str">
        <f>IF( AND('1_시스템정보'!$AC$21="Y", '1_시스템정보'!$AD$21="PLC"), '1_시스템정보'!$AJ$21, "DigOUT:0.1")</f>
        <v>DigOUT:0.1</v>
      </c>
      <c r="X178" s="276" t="str">
        <f>IF( AND('1_시스템정보'!$AC$22="Y", '1_시스템정보'!$AD$22="PLC"), '1_시스템정보'!$AJ$22, "DigOUT:0.1")</f>
        <v>DigOUT:0.1</v>
      </c>
      <c r="Y178" s="276" t="str">
        <f>IF( AND('1_시스템정보'!$AC$23="Y", '1_시스템정보'!$AD$23="PLC"), '1_시스템정보'!$AJ$23, "DigOUT:0.1")</f>
        <v>DigOUT:0.1</v>
      </c>
      <c r="Z178" s="276" t="str">
        <f>IF( AND('1_시스템정보'!$AC$24="Y", '1_시스템정보'!$AD$24="PLC"), '1_시스템정보'!$AJ$24, "DigOUT:0.1")</f>
        <v>DigOUT:0.1</v>
      </c>
      <c r="AA178" s="276" t="str">
        <f>IF( AND('1_시스템정보'!$AC$25="Y", '1_시스템정보'!$AD$25="PLC"), '1_시스템정보'!$AJ$25, "DigOUT:0.1")</f>
        <v>DigOUT:0.1</v>
      </c>
      <c r="AB178" s="276" t="str">
        <f>IF( AND('1_시스템정보'!$AC$26="Y", '1_시스템정보'!$AD$26="PLC"), '1_시스템정보'!$AJ$26, "DigOUT:0.1")</f>
        <v>DigOUT:0.1</v>
      </c>
      <c r="AC178" s="276" t="str">
        <f>IF( AND('1_시스템정보'!$AC$27="Y", '1_시스템정보'!$AD$27="PLC"), '1_시스템정보'!$AJ$27, "DigOUT:0.1")</f>
        <v>DigOUT:0.1</v>
      </c>
      <c r="AD178" s="276" t="str">
        <f>IF( AND('1_시스템정보'!$AC$28="Y", '1_시스템정보'!$AD$28="PLC"), '1_시스템정보'!$AJ$28, "DigOUT:0.1")</f>
        <v>DigOUT:0.1</v>
      </c>
      <c r="AE178" s="276" t="str">
        <f>IF( AND('1_시스템정보'!$AC$29="Y", '1_시스템정보'!$AD$29="PLC"), '1_시스템정보'!$AJ$29, "DigOUT:0.1")</f>
        <v>DigOUT:0.1</v>
      </c>
      <c r="AF178" s="276" t="str">
        <f>IF( AND('1_시스템정보'!$AC$30="Y", '1_시스템정보'!$AD$30="PLC"), '1_시스템정보'!$AJ$30, "DigOUT:0.1")</f>
        <v>DigOUT:0.1</v>
      </c>
      <c r="AG178" s="276" t="str">
        <f>IF( AND('1_시스템정보'!$AC$31="Y", '1_시스템정보'!$AD$31="PLC"), '1_시스템정보'!$AJ$31, "DigOUT:0.1")</f>
        <v>DigOUT:0.1</v>
      </c>
      <c r="AH178" s="276" t="str">
        <f>IF( AND('1_시스템정보'!$AC$32="Y", '1_시스템정보'!$AD$32="PLC"), '1_시스템정보'!$AJ$32, "DigOUT:0.1")</f>
        <v>DigOUT:0.1</v>
      </c>
      <c r="AI178" s="276" t="str">
        <f>IF( AND('1_시스템정보'!$AC$33="Y", '1_시스템정보'!$AD$33="PLC"), '1_시스템정보'!$AJ$33, "DigOUT:0.1")</f>
        <v>DigOUT:0.1</v>
      </c>
      <c r="AJ178" s="276" t="str">
        <f>IF( AND('1_시스템정보'!$AC$34="Y", '1_시스템정보'!$AD$34="PLC"), '1_시스템정보'!$AJ$34, "DigOUT:0.1")</f>
        <v>DigOUT:0.1</v>
      </c>
      <c r="AK178" s="276" t="str">
        <f>IF( AND('1_시스템정보'!$AC$35="Y", '1_시스템정보'!$AD$35="PLC"), '1_시스템정보'!$AJ$35, "DigOUT:0.1")</f>
        <v>DigOUT:0.1</v>
      </c>
      <c r="AL178" s="276" t="str">
        <f>IF( AND('1_시스템정보'!$AC$36="Y", '1_시스템정보'!$AD$36="PLC"), '1_시스템정보'!$AJ$36, "DigOUT:0.1")</f>
        <v>DigOUT:0.1</v>
      </c>
      <c r="AM178" s="276" t="str">
        <f>IF( AND('1_시스템정보'!$AC$37="Y", '1_시스템정보'!$AD$37="PLC"), '1_시스템정보'!$AJ$37, "DigOUT:0.1")</f>
        <v>DigOUT:0.1</v>
      </c>
      <c r="AN178" s="276" t="str">
        <f>IF( AND('1_시스템정보'!$AC$38="Y", '1_시스템정보'!$AD$38="PLC"), '1_시스템정보'!$AJ$38, "DigOUT:0.1")</f>
        <v>DigOUT:0.1</v>
      </c>
      <c r="AO178" s="276" t="str">
        <f>IF( AND('1_시스템정보'!$AC$39="Y", '1_시스템정보'!$AD$39="PLC"), '1_시스템정보'!$AJ$39, "DigOUT:0.1")</f>
        <v>DigOUT:0.1</v>
      </c>
      <c r="AP178" s="276" t="str">
        <f>IF( AND('1_시스템정보'!$AC$40="Y", '1_시스템정보'!$AD$40="PLC"), '1_시스템정보'!$AJ$40, "DigOUT:0.1")</f>
        <v>DigOUT:0.1</v>
      </c>
      <c r="AQ178" s="277" t="str">
        <f>IF( AND('1_시스템정보'!$AC$41="Y", '1_시스템정보'!$AD$41="PLC"), '1_시스템정보'!$AJ$41, "DigOUT:0.1")</f>
        <v>DigOUT:0.1</v>
      </c>
    </row>
    <row r="179" spans="2:43" ht="19.95" customHeight="1" x14ac:dyDescent="0.4">
      <c r="B179" s="269">
        <v>176</v>
      </c>
      <c r="C179" s="270" t="s">
        <v>1466</v>
      </c>
      <c r="D179" s="270" t="s">
        <v>1467</v>
      </c>
      <c r="E179" s="271">
        <v>892</v>
      </c>
      <c r="F179" s="272" t="s">
        <v>1428</v>
      </c>
      <c r="G179" s="422">
        <v>0</v>
      </c>
      <c r="H179" s="423"/>
      <c r="I179" s="624">
        <v>0</v>
      </c>
      <c r="J179" s="621">
        <v>0</v>
      </c>
      <c r="K179" s="621">
        <v>0</v>
      </c>
      <c r="L179" s="621">
        <v>0</v>
      </c>
      <c r="M179" s="621">
        <v>0</v>
      </c>
      <c r="N179" s="621">
        <v>0</v>
      </c>
      <c r="O179" s="621">
        <v>0</v>
      </c>
      <c r="P179" s="621">
        <v>0</v>
      </c>
      <c r="Q179" s="621">
        <v>0</v>
      </c>
      <c r="R179" s="621">
        <v>0</v>
      </c>
      <c r="S179" s="621">
        <v>0</v>
      </c>
      <c r="T179" s="621">
        <v>0</v>
      </c>
      <c r="U179" s="621">
        <v>0</v>
      </c>
      <c r="V179" s="621">
        <v>0</v>
      </c>
      <c r="W179" s="621">
        <v>0</v>
      </c>
      <c r="X179" s="621">
        <v>0</v>
      </c>
      <c r="Y179" s="621">
        <v>0</v>
      </c>
      <c r="Z179" s="621">
        <v>0</v>
      </c>
      <c r="AA179" s="621">
        <v>0</v>
      </c>
      <c r="AB179" s="621">
        <v>0</v>
      </c>
      <c r="AC179" s="621">
        <v>0</v>
      </c>
      <c r="AD179" s="621">
        <v>0</v>
      </c>
      <c r="AE179" s="621">
        <v>0</v>
      </c>
      <c r="AF179" s="621">
        <v>0</v>
      </c>
      <c r="AG179" s="621">
        <v>0</v>
      </c>
      <c r="AH179" s="621">
        <v>0</v>
      </c>
      <c r="AI179" s="621">
        <v>0</v>
      </c>
      <c r="AJ179" s="621">
        <v>0</v>
      </c>
      <c r="AK179" s="621">
        <v>0</v>
      </c>
      <c r="AL179" s="621">
        <v>0</v>
      </c>
      <c r="AM179" s="621">
        <v>0</v>
      </c>
      <c r="AN179" s="621">
        <v>0</v>
      </c>
      <c r="AO179" s="621">
        <v>0</v>
      </c>
      <c r="AP179" s="621">
        <v>0</v>
      </c>
      <c r="AQ179" s="622">
        <v>0</v>
      </c>
    </row>
    <row r="180" spans="2:43" ht="19.95" customHeight="1" x14ac:dyDescent="0.4">
      <c r="B180" s="269">
        <v>177</v>
      </c>
      <c r="C180" s="270" t="s">
        <v>1468</v>
      </c>
      <c r="D180" s="270" t="s">
        <v>133</v>
      </c>
      <c r="E180" s="271">
        <v>457</v>
      </c>
      <c r="F180" s="272" t="s">
        <v>23</v>
      </c>
      <c r="G180" s="283" t="s">
        <v>105</v>
      </c>
      <c r="H180" s="299" t="s">
        <v>2726</v>
      </c>
      <c r="I180" s="275" t="str">
        <f>IF( AND('1_시스템정보'!$AL$7="Y", '1_시스템정보'!$AM$7="PLC"), '1_시스템정보'!$AN$7, "DigOUT:0.1")</f>
        <v>DigOUT:0.1</v>
      </c>
      <c r="J180" s="276" t="str">
        <f>IF( AND('1_시스템정보'!$AL$8="Y", '1_시스템정보'!$AM$8="PLC"), '1_시스템정보'!$AN$8, "DigOUT:0.1")</f>
        <v>DigOUT:0.1</v>
      </c>
      <c r="K180" s="276" t="str">
        <f>IF( AND('1_시스템정보'!$AL$9="Y", '1_시스템정보'!$AM$9="PLC"), '1_시스템정보'!$AN$9, "DigOUT:0.1")</f>
        <v>DigOUT:0.1</v>
      </c>
      <c r="L180" s="276" t="str">
        <f>IF( AND('1_시스템정보'!$AL$10="Y", '1_시스템정보'!$AM$10="PLC"), '1_시스템정보'!$AN$10, "DigOUT:0.1")</f>
        <v>DigOUT:0.1</v>
      </c>
      <c r="M180" s="276" t="str">
        <f>IF( AND('1_시스템정보'!$AL$11="Y", '1_시스템정보'!$AM$11="PLC"), '1_시스템정보'!$AN$11, "DigOUT:0.1")</f>
        <v>DigOUT:0.1</v>
      </c>
      <c r="N180" s="276" t="str">
        <f>IF( AND('1_시스템정보'!$AL$12="Y", '1_시스템정보'!$AM$12="PLC"), '1_시스템정보'!$AN$12, "DigOUT:0.1")</f>
        <v>DigOUT:0.1</v>
      </c>
      <c r="O180" s="276" t="str">
        <f>IF( AND('1_시스템정보'!$AL$13="Y", '1_시스템정보'!$AM$13="PLC"), '1_시스템정보'!$AN$13, "DigOUT:0.1")</f>
        <v>DigOUT:0.1</v>
      </c>
      <c r="P180" s="276" t="str">
        <f>IF( AND('1_시스템정보'!$AL$14="Y", '1_시스템정보'!$AM$14="PLC"), '1_시스템정보'!$AN$14, "DigOUT:0.1")</f>
        <v>DigOUT:0.1</v>
      </c>
      <c r="Q180" s="276" t="str">
        <f>IF( AND('1_시스템정보'!$AL$15="Y", '1_시스템정보'!$AM$15="PLC"), '1_시스템정보'!$AN$15, "DigOUT:0.1")</f>
        <v>DigOUT:0.1</v>
      </c>
      <c r="R180" s="276" t="str">
        <f>IF( AND('1_시스템정보'!$AL$16="Y", '1_시스템정보'!$AM$16="PLC"), '1_시스템정보'!$AN$16, "DigOUT:0.1")</f>
        <v>DigOUT:0.1</v>
      </c>
      <c r="S180" s="276" t="str">
        <f>IF( AND('1_시스템정보'!$AL$17="Y", '1_시스템정보'!$AM$17="PLC"), '1_시스템정보'!$AN$17, "DigOUT:0.1")</f>
        <v>DigOUT:0.1</v>
      </c>
      <c r="T180" s="276" t="str">
        <f>IF( AND('1_시스템정보'!$AL$18="Y", '1_시스템정보'!$AM$18="PLC"), '1_시스템정보'!$AN$18, "DigOUT:0.1")</f>
        <v>DigOUT:0.1</v>
      </c>
      <c r="U180" s="276" t="str">
        <f>IF( AND('1_시스템정보'!$AL$19="Y", '1_시스템정보'!$AM$19="PLC"), '1_시스템정보'!$AN$19, "DigOUT:0.1")</f>
        <v>DigOUT:0.1</v>
      </c>
      <c r="V180" s="276" t="str">
        <f>IF( AND('1_시스템정보'!$AL$20="Y", '1_시스템정보'!$AM$20="PLC"), '1_시스템정보'!$AN$20, "DigOUT:0.1")</f>
        <v>DigOUT:0.1</v>
      </c>
      <c r="W180" s="276" t="str">
        <f>IF( AND('1_시스템정보'!$AL$21="Y", '1_시스템정보'!$AM$21="PLC"), '1_시스템정보'!$AN$21, "DigOUT:0.1")</f>
        <v>DigOUT:0.1</v>
      </c>
      <c r="X180" s="276" t="str">
        <f>IF( AND('1_시스템정보'!$AL$22="Y", '1_시스템정보'!$AM$22="PLC"), '1_시스템정보'!$AN$22, "DigOUT:0.1")</f>
        <v>DigOUT:0.1</v>
      </c>
      <c r="Y180" s="276" t="str">
        <f>IF( AND('1_시스템정보'!$AL$23="Y", '1_시스템정보'!$AM$23="PLC"), '1_시스템정보'!$AN$23, "DigOUT:0.1")</f>
        <v>DigOUT:0.1</v>
      </c>
      <c r="Z180" s="276" t="str">
        <f>IF( AND('1_시스템정보'!$AL$24="Y", '1_시스템정보'!$AM$24="PLC"), '1_시스템정보'!$AN$24, "DigOUT:0.1")</f>
        <v>DigOUT:0.1</v>
      </c>
      <c r="AA180" s="276" t="str">
        <f>IF( AND('1_시스템정보'!$AL$25="Y", '1_시스템정보'!$AM$25="PLC"), '1_시스템정보'!$AN$25, "DigOUT:0.1")</f>
        <v>DigOUT:0.1</v>
      </c>
      <c r="AB180" s="276" t="str">
        <f>IF( AND('1_시스템정보'!$AL$26="Y", '1_시스템정보'!$AM$26="PLC"), '1_시스템정보'!$AN$26, "DigOUT:0.1")</f>
        <v>DigOUT:0.1</v>
      </c>
      <c r="AC180" s="276" t="str">
        <f>IF( AND('1_시스템정보'!$AL$27="Y", '1_시스템정보'!$AM$27="PLC"), '1_시스템정보'!$AN$27, "DigOUT:0.1")</f>
        <v>DigOUT:0.1</v>
      </c>
      <c r="AD180" s="276" t="str">
        <f>IF( AND('1_시스템정보'!$AL$28="Y", '1_시스템정보'!$AM$28="PLC"), '1_시스템정보'!$AN$28, "DigOUT:0.1")</f>
        <v>DigOUT:0.1</v>
      </c>
      <c r="AE180" s="276" t="str">
        <f>IF( AND('1_시스템정보'!$AL$29="Y", '1_시스템정보'!$AM$29="PLC"), '1_시스템정보'!$AN$29, "DigOUT:0.1")</f>
        <v>DigOUT:0.1</v>
      </c>
      <c r="AF180" s="276" t="str">
        <f>IF( AND('1_시스템정보'!$AL$30="Y", '1_시스템정보'!$AM$30="PLC"), '1_시스템정보'!$AN$30, "DigOUT:0.1")</f>
        <v>DigOUT:0.1</v>
      </c>
      <c r="AG180" s="276" t="str">
        <f>IF( AND('1_시스템정보'!$AL$31="Y", '1_시스템정보'!$AM$31="PLC"), '1_시스템정보'!$AN$31, "DigOUT:0.1")</f>
        <v>DigOUT:0.1</v>
      </c>
      <c r="AH180" s="276" t="str">
        <f>IF( AND('1_시스템정보'!$AL$32="Y", '1_시스템정보'!$AM$32="PLC"), '1_시스템정보'!$AN$32, "DigOUT:0.1")</f>
        <v>DigOUT:0.1</v>
      </c>
      <c r="AI180" s="276" t="str">
        <f>IF( AND('1_시스템정보'!$AL$33="Y", '1_시스템정보'!$AM$33="PLC"), '1_시스템정보'!$AN$33, "DigOUT:0.1")</f>
        <v>DigOUT:0.1</v>
      </c>
      <c r="AJ180" s="276" t="str">
        <f>IF( AND('1_시스템정보'!$AL$34="Y", '1_시스템정보'!$AM$34="PLC"), '1_시스템정보'!$AN$34, "DigOUT:0.1")</f>
        <v>DigOUT:0.1</v>
      </c>
      <c r="AK180" s="276" t="str">
        <f>IF( AND('1_시스템정보'!$AL$35="Y", '1_시스템정보'!$AM$35="PLC"), '1_시스템정보'!$AN$35, "DigOUT:0.1")</f>
        <v>DigOUT:0.1</v>
      </c>
      <c r="AL180" s="276" t="str">
        <f>IF( AND('1_시스템정보'!$AL$36="Y", '1_시스템정보'!$AM$36="PLC"), '1_시스템정보'!$AN$36, "DigOUT:0.1")</f>
        <v>DigOUT:0.1</v>
      </c>
      <c r="AM180" s="276" t="str">
        <f>IF( AND('1_시스템정보'!$AL$37="Y", '1_시스템정보'!$AM$37="PLC"), '1_시스템정보'!$AN$37, "DigOUT:0.1")</f>
        <v>DigOUT:0.1</v>
      </c>
      <c r="AN180" s="276" t="str">
        <f>IF( AND('1_시스템정보'!$AL$38="Y", '1_시스템정보'!$AM$38="PLC"), '1_시스템정보'!$AN$38, "DigOUT:0.1")</f>
        <v>DigOUT:0.1</v>
      </c>
      <c r="AO180" s="276" t="str">
        <f>IF( AND('1_시스템정보'!$AL$39="Y", '1_시스템정보'!$AM$39="PLC"), '1_시스템정보'!$AN$39, "DigOUT:0.1")</f>
        <v>DigOUT:0.1</v>
      </c>
      <c r="AP180" s="276" t="str">
        <f>IF( AND('1_시스템정보'!$AL$40="Y", '1_시스템정보'!$AM$40="PLC"), '1_시스템정보'!$AN$40, "DigOUT:0.1")</f>
        <v>DigOUT:0.1</v>
      </c>
      <c r="AQ180" s="277" t="str">
        <f>IF( AND('1_시스템정보'!$AL$41="Y", '1_시스템정보'!$AM$41="PLC"), '1_시스템정보'!$AN$41, "DigOUT:0.1")</f>
        <v>DigOUT:0.1</v>
      </c>
    </row>
    <row r="181" spans="2:43" ht="19.95" customHeight="1" x14ac:dyDescent="0.4">
      <c r="B181" s="269">
        <v>178</v>
      </c>
      <c r="C181" s="270" t="s">
        <v>1469</v>
      </c>
      <c r="D181" s="270" t="s">
        <v>1470</v>
      </c>
      <c r="E181" s="271">
        <v>893</v>
      </c>
      <c r="F181" s="272" t="s">
        <v>1428</v>
      </c>
      <c r="G181" s="422">
        <v>0</v>
      </c>
      <c r="H181" s="299"/>
      <c r="I181" s="324">
        <v>0</v>
      </c>
      <c r="J181" s="325">
        <v>0</v>
      </c>
      <c r="K181" s="325">
        <v>0</v>
      </c>
      <c r="L181" s="325">
        <v>0</v>
      </c>
      <c r="M181" s="325">
        <v>0</v>
      </c>
      <c r="N181" s="325">
        <v>0</v>
      </c>
      <c r="O181" s="325">
        <v>0</v>
      </c>
      <c r="P181" s="325">
        <v>0</v>
      </c>
      <c r="Q181" s="325">
        <v>0</v>
      </c>
      <c r="R181" s="325">
        <v>0</v>
      </c>
      <c r="S181" s="325">
        <v>0</v>
      </c>
      <c r="T181" s="325">
        <v>0</v>
      </c>
      <c r="U181" s="325">
        <v>0</v>
      </c>
      <c r="V181" s="325">
        <v>0</v>
      </c>
      <c r="W181" s="325">
        <v>0</v>
      </c>
      <c r="X181" s="325">
        <v>0</v>
      </c>
      <c r="Y181" s="325">
        <v>0</v>
      </c>
      <c r="Z181" s="325">
        <v>0</v>
      </c>
      <c r="AA181" s="325">
        <v>0</v>
      </c>
      <c r="AB181" s="325">
        <v>0</v>
      </c>
      <c r="AC181" s="325">
        <v>0</v>
      </c>
      <c r="AD181" s="325">
        <v>0</v>
      </c>
      <c r="AE181" s="325">
        <v>0</v>
      </c>
      <c r="AF181" s="325">
        <v>0</v>
      </c>
      <c r="AG181" s="325">
        <v>0</v>
      </c>
      <c r="AH181" s="325">
        <v>0</v>
      </c>
      <c r="AI181" s="325">
        <v>0</v>
      </c>
      <c r="AJ181" s="325">
        <v>0</v>
      </c>
      <c r="AK181" s="325">
        <v>0</v>
      </c>
      <c r="AL181" s="325">
        <v>0</v>
      </c>
      <c r="AM181" s="325">
        <v>0</v>
      </c>
      <c r="AN181" s="325">
        <v>0</v>
      </c>
      <c r="AO181" s="325">
        <v>0</v>
      </c>
      <c r="AP181" s="325">
        <v>0</v>
      </c>
      <c r="AQ181" s="622">
        <v>0</v>
      </c>
    </row>
    <row r="182" spans="2:43" ht="19.95" customHeight="1" x14ac:dyDescent="0.4">
      <c r="B182" s="269">
        <v>179</v>
      </c>
      <c r="C182" s="270" t="s">
        <v>1471</v>
      </c>
      <c r="D182" s="270" t="s">
        <v>134</v>
      </c>
      <c r="E182" s="271">
        <v>169</v>
      </c>
      <c r="F182" s="272" t="s">
        <v>23</v>
      </c>
      <c r="G182" s="685" t="s">
        <v>105</v>
      </c>
      <c r="H182" s="274"/>
      <c r="I182" s="335" t="s">
        <v>105</v>
      </c>
      <c r="J182" s="336" t="s">
        <v>105</v>
      </c>
      <c r="K182" s="336" t="s">
        <v>105</v>
      </c>
      <c r="L182" s="336" t="s">
        <v>105</v>
      </c>
      <c r="M182" s="336" t="s">
        <v>105</v>
      </c>
      <c r="N182" s="336" t="s">
        <v>105</v>
      </c>
      <c r="O182" s="336" t="s">
        <v>105</v>
      </c>
      <c r="P182" s="336" t="s">
        <v>105</v>
      </c>
      <c r="Q182" s="336" t="s">
        <v>105</v>
      </c>
      <c r="R182" s="336" t="s">
        <v>105</v>
      </c>
      <c r="S182" s="336" t="s">
        <v>105</v>
      </c>
      <c r="T182" s="336" t="s">
        <v>105</v>
      </c>
      <c r="U182" s="336" t="s">
        <v>105</v>
      </c>
      <c r="V182" s="336" t="s">
        <v>105</v>
      </c>
      <c r="W182" s="336" t="s">
        <v>105</v>
      </c>
      <c r="X182" s="336" t="s">
        <v>105</v>
      </c>
      <c r="Y182" s="336" t="s">
        <v>105</v>
      </c>
      <c r="Z182" s="336" t="s">
        <v>105</v>
      </c>
      <c r="AA182" s="336" t="s">
        <v>105</v>
      </c>
      <c r="AB182" s="336" t="s">
        <v>105</v>
      </c>
      <c r="AC182" s="336" t="s">
        <v>105</v>
      </c>
      <c r="AD182" s="336" t="s">
        <v>105</v>
      </c>
      <c r="AE182" s="336" t="s">
        <v>105</v>
      </c>
      <c r="AF182" s="336" t="s">
        <v>105</v>
      </c>
      <c r="AG182" s="336" t="s">
        <v>105</v>
      </c>
      <c r="AH182" s="336" t="s">
        <v>105</v>
      </c>
      <c r="AI182" s="336" t="s">
        <v>105</v>
      </c>
      <c r="AJ182" s="336" t="s">
        <v>105</v>
      </c>
      <c r="AK182" s="336" t="s">
        <v>105</v>
      </c>
      <c r="AL182" s="336" t="s">
        <v>105</v>
      </c>
      <c r="AM182" s="336" t="s">
        <v>105</v>
      </c>
      <c r="AN182" s="336" t="s">
        <v>105</v>
      </c>
      <c r="AO182" s="336" t="s">
        <v>105</v>
      </c>
      <c r="AP182" s="336" t="s">
        <v>105</v>
      </c>
      <c r="AQ182" s="337" t="s">
        <v>105</v>
      </c>
    </row>
    <row r="183" spans="2:43" ht="19.95" customHeight="1" x14ac:dyDescent="0.4">
      <c r="B183" s="269">
        <v>180</v>
      </c>
      <c r="C183" s="270" t="s">
        <v>1472</v>
      </c>
      <c r="D183" s="270" t="s">
        <v>1473</v>
      </c>
      <c r="E183" s="271">
        <v>894</v>
      </c>
      <c r="F183" s="272" t="s">
        <v>1428</v>
      </c>
      <c r="G183" s="422">
        <v>0</v>
      </c>
      <c r="H183" s="299"/>
      <c r="I183" s="324">
        <v>0</v>
      </c>
      <c r="J183" s="325">
        <v>0</v>
      </c>
      <c r="K183" s="325">
        <v>0</v>
      </c>
      <c r="L183" s="325">
        <v>0</v>
      </c>
      <c r="M183" s="325">
        <v>0</v>
      </c>
      <c r="N183" s="325">
        <v>0</v>
      </c>
      <c r="O183" s="325">
        <v>0</v>
      </c>
      <c r="P183" s="325">
        <v>0</v>
      </c>
      <c r="Q183" s="325">
        <v>0</v>
      </c>
      <c r="R183" s="325">
        <v>0</v>
      </c>
      <c r="S183" s="325">
        <v>0</v>
      </c>
      <c r="T183" s="325">
        <v>0</v>
      </c>
      <c r="U183" s="325">
        <v>0</v>
      </c>
      <c r="V183" s="325">
        <v>0</v>
      </c>
      <c r="W183" s="325">
        <v>0</v>
      </c>
      <c r="X183" s="325">
        <v>0</v>
      </c>
      <c r="Y183" s="325">
        <v>0</v>
      </c>
      <c r="Z183" s="325">
        <v>0</v>
      </c>
      <c r="AA183" s="325">
        <v>0</v>
      </c>
      <c r="AB183" s="325">
        <v>0</v>
      </c>
      <c r="AC183" s="325">
        <v>0</v>
      </c>
      <c r="AD183" s="325">
        <v>0</v>
      </c>
      <c r="AE183" s="325">
        <v>0</v>
      </c>
      <c r="AF183" s="325">
        <v>0</v>
      </c>
      <c r="AG183" s="325">
        <v>0</v>
      </c>
      <c r="AH183" s="325">
        <v>0</v>
      </c>
      <c r="AI183" s="325">
        <v>0</v>
      </c>
      <c r="AJ183" s="325">
        <v>0</v>
      </c>
      <c r="AK183" s="325">
        <v>0</v>
      </c>
      <c r="AL183" s="325">
        <v>0</v>
      </c>
      <c r="AM183" s="325">
        <v>0</v>
      </c>
      <c r="AN183" s="325">
        <v>0</v>
      </c>
      <c r="AO183" s="325">
        <v>0</v>
      </c>
      <c r="AP183" s="325">
        <v>0</v>
      </c>
      <c r="AQ183" s="622">
        <v>0</v>
      </c>
    </row>
    <row r="184" spans="2:43" ht="19.95" customHeight="1" x14ac:dyDescent="0.4">
      <c r="B184" s="269">
        <v>181</v>
      </c>
      <c r="C184" s="270" t="s">
        <v>1474</v>
      </c>
      <c r="D184" s="270" t="s">
        <v>135</v>
      </c>
      <c r="E184" s="271">
        <v>170</v>
      </c>
      <c r="F184" s="272" t="s">
        <v>23</v>
      </c>
      <c r="G184" s="287" t="s">
        <v>105</v>
      </c>
      <c r="H184" s="299"/>
      <c r="I184" s="335" t="s">
        <v>105</v>
      </c>
      <c r="J184" s="336" t="s">
        <v>105</v>
      </c>
      <c r="K184" s="336" t="s">
        <v>105</v>
      </c>
      <c r="L184" s="336" t="s">
        <v>105</v>
      </c>
      <c r="M184" s="336" t="s">
        <v>105</v>
      </c>
      <c r="N184" s="336" t="s">
        <v>105</v>
      </c>
      <c r="O184" s="336" t="s">
        <v>105</v>
      </c>
      <c r="P184" s="336" t="s">
        <v>105</v>
      </c>
      <c r="Q184" s="336" t="s">
        <v>105</v>
      </c>
      <c r="R184" s="336" t="s">
        <v>105</v>
      </c>
      <c r="S184" s="336" t="s">
        <v>105</v>
      </c>
      <c r="T184" s="336" t="s">
        <v>105</v>
      </c>
      <c r="U184" s="336" t="s">
        <v>105</v>
      </c>
      <c r="V184" s="336" t="s">
        <v>105</v>
      </c>
      <c r="W184" s="336" t="s">
        <v>105</v>
      </c>
      <c r="X184" s="336" t="s">
        <v>105</v>
      </c>
      <c r="Y184" s="336" t="s">
        <v>105</v>
      </c>
      <c r="Z184" s="336" t="s">
        <v>105</v>
      </c>
      <c r="AA184" s="336" t="s">
        <v>105</v>
      </c>
      <c r="AB184" s="336" t="s">
        <v>105</v>
      </c>
      <c r="AC184" s="336" t="s">
        <v>105</v>
      </c>
      <c r="AD184" s="336" t="s">
        <v>105</v>
      </c>
      <c r="AE184" s="336" t="s">
        <v>105</v>
      </c>
      <c r="AF184" s="336" t="s">
        <v>105</v>
      </c>
      <c r="AG184" s="336" t="s">
        <v>105</v>
      </c>
      <c r="AH184" s="336" t="s">
        <v>105</v>
      </c>
      <c r="AI184" s="336" t="s">
        <v>105</v>
      </c>
      <c r="AJ184" s="336" t="s">
        <v>105</v>
      </c>
      <c r="AK184" s="336" t="s">
        <v>105</v>
      </c>
      <c r="AL184" s="336" t="s">
        <v>105</v>
      </c>
      <c r="AM184" s="336" t="s">
        <v>105</v>
      </c>
      <c r="AN184" s="336" t="s">
        <v>105</v>
      </c>
      <c r="AO184" s="336" t="s">
        <v>105</v>
      </c>
      <c r="AP184" s="336" t="s">
        <v>105</v>
      </c>
      <c r="AQ184" s="337" t="s">
        <v>105</v>
      </c>
    </row>
    <row r="185" spans="2:43" ht="19.95" customHeight="1" x14ac:dyDescent="0.4">
      <c r="B185" s="269">
        <v>182</v>
      </c>
      <c r="C185" s="270" t="s">
        <v>1475</v>
      </c>
      <c r="D185" s="270" t="s">
        <v>1476</v>
      </c>
      <c r="E185" s="271">
        <v>895</v>
      </c>
      <c r="F185" s="272" t="s">
        <v>1428</v>
      </c>
      <c r="G185" s="422">
        <v>0</v>
      </c>
      <c r="H185" s="299"/>
      <c r="I185" s="324">
        <v>0</v>
      </c>
      <c r="J185" s="325">
        <v>0</v>
      </c>
      <c r="K185" s="325">
        <v>0</v>
      </c>
      <c r="L185" s="325">
        <v>0</v>
      </c>
      <c r="M185" s="325">
        <v>0</v>
      </c>
      <c r="N185" s="325">
        <v>0</v>
      </c>
      <c r="O185" s="325">
        <v>0</v>
      </c>
      <c r="P185" s="325">
        <v>0</v>
      </c>
      <c r="Q185" s="325">
        <v>0</v>
      </c>
      <c r="R185" s="325">
        <v>0</v>
      </c>
      <c r="S185" s="325">
        <v>0</v>
      </c>
      <c r="T185" s="325">
        <v>0</v>
      </c>
      <c r="U185" s="325">
        <v>0</v>
      </c>
      <c r="V185" s="325">
        <v>0</v>
      </c>
      <c r="W185" s="325">
        <v>0</v>
      </c>
      <c r="X185" s="325">
        <v>0</v>
      </c>
      <c r="Y185" s="325">
        <v>0</v>
      </c>
      <c r="Z185" s="325">
        <v>0</v>
      </c>
      <c r="AA185" s="325">
        <v>0</v>
      </c>
      <c r="AB185" s="325">
        <v>0</v>
      </c>
      <c r="AC185" s="325">
        <v>0</v>
      </c>
      <c r="AD185" s="325">
        <v>0</v>
      </c>
      <c r="AE185" s="325">
        <v>0</v>
      </c>
      <c r="AF185" s="325">
        <v>0</v>
      </c>
      <c r="AG185" s="325">
        <v>0</v>
      </c>
      <c r="AH185" s="325">
        <v>0</v>
      </c>
      <c r="AI185" s="325">
        <v>0</v>
      </c>
      <c r="AJ185" s="325">
        <v>0</v>
      </c>
      <c r="AK185" s="325">
        <v>0</v>
      </c>
      <c r="AL185" s="325">
        <v>0</v>
      </c>
      <c r="AM185" s="325">
        <v>0</v>
      </c>
      <c r="AN185" s="325">
        <v>0</v>
      </c>
      <c r="AO185" s="325">
        <v>0</v>
      </c>
      <c r="AP185" s="325">
        <v>0</v>
      </c>
      <c r="AQ185" s="622">
        <v>0</v>
      </c>
    </row>
    <row r="186" spans="2:43" ht="19.95" customHeight="1" x14ac:dyDescent="0.4">
      <c r="B186" s="269">
        <v>183</v>
      </c>
      <c r="C186" s="270" t="s">
        <v>1477</v>
      </c>
      <c r="D186" s="270" t="s">
        <v>1478</v>
      </c>
      <c r="E186" s="271">
        <v>756</v>
      </c>
      <c r="F186" s="272" t="s">
        <v>23</v>
      </c>
      <c r="G186" s="685" t="s">
        <v>105</v>
      </c>
      <c r="H186" s="274"/>
      <c r="I186" s="335" t="s">
        <v>105</v>
      </c>
      <c r="J186" s="336" t="s">
        <v>105</v>
      </c>
      <c r="K186" s="336" t="s">
        <v>105</v>
      </c>
      <c r="L186" s="336" t="s">
        <v>105</v>
      </c>
      <c r="M186" s="336" t="s">
        <v>105</v>
      </c>
      <c r="N186" s="336" t="s">
        <v>105</v>
      </c>
      <c r="O186" s="336" t="s">
        <v>105</v>
      </c>
      <c r="P186" s="336" t="s">
        <v>105</v>
      </c>
      <c r="Q186" s="336" t="s">
        <v>105</v>
      </c>
      <c r="R186" s="336" t="s">
        <v>105</v>
      </c>
      <c r="S186" s="336" t="s">
        <v>105</v>
      </c>
      <c r="T186" s="336" t="s">
        <v>105</v>
      </c>
      <c r="U186" s="336" t="s">
        <v>105</v>
      </c>
      <c r="V186" s="336" t="s">
        <v>105</v>
      </c>
      <c r="W186" s="336" t="s">
        <v>105</v>
      </c>
      <c r="X186" s="336" t="s">
        <v>105</v>
      </c>
      <c r="Y186" s="336" t="s">
        <v>105</v>
      </c>
      <c r="Z186" s="336" t="s">
        <v>105</v>
      </c>
      <c r="AA186" s="336" t="s">
        <v>105</v>
      </c>
      <c r="AB186" s="336" t="s">
        <v>105</v>
      </c>
      <c r="AC186" s="336" t="s">
        <v>105</v>
      </c>
      <c r="AD186" s="336" t="s">
        <v>105</v>
      </c>
      <c r="AE186" s="336" t="s">
        <v>105</v>
      </c>
      <c r="AF186" s="336" t="s">
        <v>105</v>
      </c>
      <c r="AG186" s="336" t="s">
        <v>105</v>
      </c>
      <c r="AH186" s="336" t="s">
        <v>105</v>
      </c>
      <c r="AI186" s="336" t="s">
        <v>105</v>
      </c>
      <c r="AJ186" s="336" t="s">
        <v>105</v>
      </c>
      <c r="AK186" s="336" t="s">
        <v>105</v>
      </c>
      <c r="AL186" s="336" t="s">
        <v>105</v>
      </c>
      <c r="AM186" s="336" t="s">
        <v>105</v>
      </c>
      <c r="AN186" s="336" t="s">
        <v>105</v>
      </c>
      <c r="AO186" s="336" t="s">
        <v>105</v>
      </c>
      <c r="AP186" s="336" t="s">
        <v>105</v>
      </c>
      <c r="AQ186" s="337" t="s">
        <v>105</v>
      </c>
    </row>
    <row r="187" spans="2:43" ht="19.95" customHeight="1" x14ac:dyDescent="0.4">
      <c r="B187" s="269">
        <v>184</v>
      </c>
      <c r="C187" s="270" t="s">
        <v>1479</v>
      </c>
      <c r="D187" s="270" t="s">
        <v>1480</v>
      </c>
      <c r="E187" s="271">
        <v>1218</v>
      </c>
      <c r="F187" s="272" t="s">
        <v>23</v>
      </c>
      <c r="G187" s="686" t="s">
        <v>105</v>
      </c>
      <c r="H187" s="279"/>
      <c r="I187" s="321" t="s">
        <v>105</v>
      </c>
      <c r="J187" s="322" t="s">
        <v>105</v>
      </c>
      <c r="K187" s="322" t="s">
        <v>105</v>
      </c>
      <c r="L187" s="322" t="s">
        <v>105</v>
      </c>
      <c r="M187" s="322" t="s">
        <v>105</v>
      </c>
      <c r="N187" s="322" t="s">
        <v>105</v>
      </c>
      <c r="O187" s="322" t="s">
        <v>105</v>
      </c>
      <c r="P187" s="322" t="s">
        <v>105</v>
      </c>
      <c r="Q187" s="322" t="s">
        <v>105</v>
      </c>
      <c r="R187" s="322" t="s">
        <v>105</v>
      </c>
      <c r="S187" s="322" t="s">
        <v>105</v>
      </c>
      <c r="T187" s="322" t="s">
        <v>105</v>
      </c>
      <c r="U187" s="322" t="s">
        <v>105</v>
      </c>
      <c r="V187" s="322" t="s">
        <v>105</v>
      </c>
      <c r="W187" s="322" t="s">
        <v>105</v>
      </c>
      <c r="X187" s="322" t="s">
        <v>105</v>
      </c>
      <c r="Y187" s="322" t="s">
        <v>105</v>
      </c>
      <c r="Z187" s="322" t="s">
        <v>105</v>
      </c>
      <c r="AA187" s="322" t="s">
        <v>105</v>
      </c>
      <c r="AB187" s="322" t="s">
        <v>105</v>
      </c>
      <c r="AC187" s="322" t="s">
        <v>105</v>
      </c>
      <c r="AD187" s="322" t="s">
        <v>105</v>
      </c>
      <c r="AE187" s="322" t="s">
        <v>105</v>
      </c>
      <c r="AF187" s="322" t="s">
        <v>105</v>
      </c>
      <c r="AG187" s="322" t="s">
        <v>105</v>
      </c>
      <c r="AH187" s="322" t="s">
        <v>105</v>
      </c>
      <c r="AI187" s="322" t="s">
        <v>105</v>
      </c>
      <c r="AJ187" s="322" t="s">
        <v>105</v>
      </c>
      <c r="AK187" s="322" t="s">
        <v>105</v>
      </c>
      <c r="AL187" s="322" t="s">
        <v>105</v>
      </c>
      <c r="AM187" s="322" t="s">
        <v>105</v>
      </c>
      <c r="AN187" s="322" t="s">
        <v>105</v>
      </c>
      <c r="AO187" s="322" t="s">
        <v>105</v>
      </c>
      <c r="AP187" s="322" t="s">
        <v>105</v>
      </c>
      <c r="AQ187" s="323" t="s">
        <v>105</v>
      </c>
    </row>
    <row r="188" spans="2:43" ht="19.95" customHeight="1" x14ac:dyDescent="0.4">
      <c r="B188" s="269">
        <v>185</v>
      </c>
      <c r="C188" s="270" t="s">
        <v>1481</v>
      </c>
      <c r="D188" s="270" t="s">
        <v>1482</v>
      </c>
      <c r="E188" s="271">
        <v>1219</v>
      </c>
      <c r="F188" s="272" t="s">
        <v>23</v>
      </c>
      <c r="G188" s="686" t="s">
        <v>105</v>
      </c>
      <c r="H188" s="279"/>
      <c r="I188" s="321" t="s">
        <v>105</v>
      </c>
      <c r="J188" s="322" t="s">
        <v>105</v>
      </c>
      <c r="K188" s="322" t="s">
        <v>105</v>
      </c>
      <c r="L188" s="322" t="s">
        <v>105</v>
      </c>
      <c r="M188" s="322" t="s">
        <v>105</v>
      </c>
      <c r="N188" s="322" t="s">
        <v>105</v>
      </c>
      <c r="O188" s="322" t="s">
        <v>105</v>
      </c>
      <c r="P188" s="322" t="s">
        <v>105</v>
      </c>
      <c r="Q188" s="322" t="s">
        <v>105</v>
      </c>
      <c r="R188" s="322" t="s">
        <v>105</v>
      </c>
      <c r="S188" s="322" t="s">
        <v>105</v>
      </c>
      <c r="T188" s="322" t="s">
        <v>105</v>
      </c>
      <c r="U188" s="322" t="s">
        <v>105</v>
      </c>
      <c r="V188" s="322" t="s">
        <v>105</v>
      </c>
      <c r="W188" s="322" t="s">
        <v>105</v>
      </c>
      <c r="X188" s="322" t="s">
        <v>105</v>
      </c>
      <c r="Y188" s="322" t="s">
        <v>105</v>
      </c>
      <c r="Z188" s="322" t="s">
        <v>105</v>
      </c>
      <c r="AA188" s="322" t="s">
        <v>105</v>
      </c>
      <c r="AB188" s="322" t="s">
        <v>105</v>
      </c>
      <c r="AC188" s="322" t="s">
        <v>105</v>
      </c>
      <c r="AD188" s="322" t="s">
        <v>105</v>
      </c>
      <c r="AE188" s="322" t="s">
        <v>105</v>
      </c>
      <c r="AF188" s="322" t="s">
        <v>105</v>
      </c>
      <c r="AG188" s="322" t="s">
        <v>105</v>
      </c>
      <c r="AH188" s="322" t="s">
        <v>105</v>
      </c>
      <c r="AI188" s="322" t="s">
        <v>105</v>
      </c>
      <c r="AJ188" s="322" t="s">
        <v>105</v>
      </c>
      <c r="AK188" s="322" t="s">
        <v>105</v>
      </c>
      <c r="AL188" s="322" t="s">
        <v>105</v>
      </c>
      <c r="AM188" s="322" t="s">
        <v>105</v>
      </c>
      <c r="AN188" s="322" t="s">
        <v>105</v>
      </c>
      <c r="AO188" s="322" t="s">
        <v>105</v>
      </c>
      <c r="AP188" s="322" t="s">
        <v>105</v>
      </c>
      <c r="AQ188" s="323" t="s">
        <v>105</v>
      </c>
    </row>
    <row r="189" spans="2:43" ht="19.95" customHeight="1" thickBot="1" x14ac:dyDescent="0.45">
      <c r="B189" s="291">
        <v>186</v>
      </c>
      <c r="C189" s="292" t="s">
        <v>1483</v>
      </c>
      <c r="D189" s="292" t="s">
        <v>1484</v>
      </c>
      <c r="E189" s="293">
        <v>1805</v>
      </c>
      <c r="F189" s="294" t="s">
        <v>23</v>
      </c>
      <c r="G189" s="419" t="s">
        <v>105</v>
      </c>
      <c r="H189" s="740" t="s">
        <v>2428</v>
      </c>
      <c r="I189" s="402" t="str">
        <f>IF( AND('1_시스템정보'!$AL$7="Y", '1_시스템정보'!$AM$7="INV"), '1_시스템정보'!$AN$7, "DigOUT:0.1")</f>
        <v>DigOUT:0.1</v>
      </c>
      <c r="J189" s="403" t="str">
        <f>IF( AND('1_시스템정보'!$AL$8="Y", '1_시스템정보'!$AM$8="INV"), '1_시스템정보'!$AN$8, "DigOUT:0.1")</f>
        <v>DigOUT:0.1</v>
      </c>
      <c r="K189" s="403" t="str">
        <f>IF( AND('1_시스템정보'!$AL$9="Y", '1_시스템정보'!$AM$9="INV"), '1_시스템정보'!$AN$9, "DigOUT:0.1")</f>
        <v>DigOUT:0.1</v>
      </c>
      <c r="L189" s="403" t="str">
        <f>IF( AND('1_시스템정보'!$AL$10="Y", '1_시스템정보'!$AM$10="INV"), '1_시스템정보'!$AN$10, "DigOUT:0.1")</f>
        <v>DigOUT:0.1</v>
      </c>
      <c r="M189" s="403" t="str">
        <f>IF( AND('1_시스템정보'!$AL$11="Y", '1_시스템정보'!$AM$11="INV"), '1_시스템정보'!$AN$11, "DigOUT:0.1")</f>
        <v>DigOUT:0.1</v>
      </c>
      <c r="N189" s="403" t="str">
        <f>IF( AND('1_시스템정보'!$AL$12="Y", '1_시스템정보'!$AM$12="INV"), '1_시스템정보'!$AN$12, "DigOUT:0.1")</f>
        <v>DigOUT:0.1</v>
      </c>
      <c r="O189" s="403" t="str">
        <f>IF( AND('1_시스템정보'!$AL$13="Y", '1_시스템정보'!$AM$13="INV"), '1_시스템정보'!$AN$13, "DigOUT:0.1")</f>
        <v>DigOUT:0.1</v>
      </c>
      <c r="P189" s="403" t="str">
        <f>IF( AND('1_시스템정보'!$AL$14="Y", '1_시스템정보'!$AM$14="INV"), '1_시스템정보'!$AN$14, "DigOUT:0.1")</f>
        <v>DigOUT:0.1</v>
      </c>
      <c r="Q189" s="403" t="str">
        <f>IF( AND('1_시스템정보'!$AL$15="Y", '1_시스템정보'!$AM$15="INV"), '1_시스템정보'!$AN$15, "DigOUT:0.1")</f>
        <v>DigOUT:0.1</v>
      </c>
      <c r="R189" s="403" t="str">
        <f>IF( AND('1_시스템정보'!$AL$16="Y", '1_시스템정보'!$AM$16="INV"), '1_시스템정보'!$AN$16, "DigOUT:0.1")</f>
        <v>DigOUT:0.1</v>
      </c>
      <c r="S189" s="403" t="str">
        <f>IF( AND('1_시스템정보'!$AL$17="Y", '1_시스템정보'!$AM$17="INV"), '1_시스템정보'!$AN$17, "DigOUT:0.1")</f>
        <v>DigOUT:0.1</v>
      </c>
      <c r="T189" s="403" t="str">
        <f>IF( AND('1_시스템정보'!$AL$18="Y", '1_시스템정보'!$AM$18="INV"), '1_시스템정보'!$AN$18, "DigOUT:0.1")</f>
        <v>DigOUT:0.1</v>
      </c>
      <c r="U189" s="403" t="str">
        <f>IF( AND('1_시스템정보'!$AL$19="Y", '1_시스템정보'!$AM$19="INV"), '1_시스템정보'!$AN$19, "DigOUT:0.1")</f>
        <v>DigOUT:0.1</v>
      </c>
      <c r="V189" s="403" t="str">
        <f>IF( AND('1_시스템정보'!$AL$20="Y", '1_시스템정보'!$AM$20="INV"), '1_시스템정보'!$AN$20, "DigOUT:0.1")</f>
        <v>DigOUT:0.1</v>
      </c>
      <c r="W189" s="403" t="str">
        <f>IF( AND('1_시스템정보'!$AL$21="Y", '1_시스템정보'!$AM$21="INV"), '1_시스템정보'!$AN$21, "DigOUT:0.1")</f>
        <v>DigOUT:0.1</v>
      </c>
      <c r="X189" s="403" t="str">
        <f>IF( AND('1_시스템정보'!$AL$22="Y", '1_시스템정보'!$AM$22="INV"), '1_시스템정보'!$AN$22, "DigOUT:0.1")</f>
        <v>DigOUT:0.1</v>
      </c>
      <c r="Y189" s="403" t="str">
        <f>IF( AND('1_시스템정보'!$AL$23="Y", '1_시스템정보'!$AM$23="INV"), '1_시스템정보'!$AN$23, "DigOUT:0.1")</f>
        <v>DigOUT:0.1</v>
      </c>
      <c r="Z189" s="403" t="str">
        <f>IF( AND('1_시스템정보'!$AL$24="Y", '1_시스템정보'!$AM$24="INV"), '1_시스템정보'!$AN$24, "DigOUT:0.1")</f>
        <v>DigOUT:0.1</v>
      </c>
      <c r="AA189" s="403" t="str">
        <f>IF( AND('1_시스템정보'!$AL$25="Y", '1_시스템정보'!$AM$25="INV"), '1_시스템정보'!$AN$25, "DigOUT:0.1")</f>
        <v>DigOUT:0.1</v>
      </c>
      <c r="AB189" s="403" t="str">
        <f>IF( AND('1_시스템정보'!$AL$26="Y", '1_시스템정보'!$AM$26="INV"), '1_시스템정보'!$AN$26, "DigOUT:0.1")</f>
        <v>DigOUT:0.1</v>
      </c>
      <c r="AC189" s="403" t="str">
        <f>IF( AND('1_시스템정보'!$AL$27="Y", '1_시스템정보'!$AM$27="INV"), '1_시스템정보'!$AN$27, "DigOUT:0.1")</f>
        <v>DigOUT:0.1</v>
      </c>
      <c r="AD189" s="403" t="str">
        <f>IF( AND('1_시스템정보'!$AL$28="Y", '1_시스템정보'!$AM$28="INV"), '1_시스템정보'!$AN$28, "DigOUT:0.1")</f>
        <v>DigOUT:0.1</v>
      </c>
      <c r="AE189" s="403" t="str">
        <f>IF( AND('1_시스템정보'!$AL$29="Y", '1_시스템정보'!$AM$29="INV"), '1_시스템정보'!$AN$29, "DigOUT:0.1")</f>
        <v>DigOUT:0.1</v>
      </c>
      <c r="AF189" s="403" t="str">
        <f>IF( AND('1_시스템정보'!$AL$30="Y", '1_시스템정보'!$AM$30="INV"), '1_시스템정보'!$AN$30, "DigOUT:0.1")</f>
        <v>DigOUT:0.1</v>
      </c>
      <c r="AG189" s="403" t="str">
        <f>IF( AND('1_시스템정보'!$AL$31="Y", '1_시스템정보'!$AM$31="INV"), '1_시스템정보'!$AN$31, "DigOUT:0.1")</f>
        <v>DigOUT:0.1</v>
      </c>
      <c r="AH189" s="403" t="str">
        <f>IF( AND('1_시스템정보'!$AL$32="Y", '1_시스템정보'!$AM$32="INV"), '1_시스템정보'!$AN$32, "DigOUT:0.1")</f>
        <v>DigOUT:0.1</v>
      </c>
      <c r="AI189" s="403" t="str">
        <f>IF( AND('1_시스템정보'!$AL$33="Y", '1_시스템정보'!$AM$33="INV"), '1_시스템정보'!$AN$33, "DigOUT:0.1")</f>
        <v>DigOUT:0.1</v>
      </c>
      <c r="AJ189" s="403" t="str">
        <f>IF( AND('1_시스템정보'!$AL$34="Y", '1_시스템정보'!$AM$34="INV"), '1_시스템정보'!$AN$34, "DigOUT:0.1")</f>
        <v>DigOUT:0.1</v>
      </c>
      <c r="AK189" s="403" t="str">
        <f>IF( AND('1_시스템정보'!$AL$35="Y", '1_시스템정보'!$AM$35="INV"), '1_시스템정보'!$AN$35, "DigOUT:0.1")</f>
        <v>DigOUT:0.1</v>
      </c>
      <c r="AL189" s="403" t="str">
        <f>IF( AND('1_시스템정보'!$AL$36="Y", '1_시스템정보'!$AM$36="INV"), '1_시스템정보'!$AN$36, "DigOUT:0.1")</f>
        <v>DigOUT:0.1</v>
      </c>
      <c r="AM189" s="403" t="str">
        <f>IF( AND('1_시스템정보'!$AL$37="Y", '1_시스템정보'!$AM$37="INV"), '1_시스템정보'!$AN$37, "DigOUT:0.1")</f>
        <v>DigOUT:0.1</v>
      </c>
      <c r="AN189" s="403" t="str">
        <f>IF( AND('1_시스템정보'!$AL$38="Y", '1_시스템정보'!$AM$38="INV"), '1_시스템정보'!$AN$38, "DigOUT:0.1")</f>
        <v>DigOUT:0.1</v>
      </c>
      <c r="AO189" s="403" t="str">
        <f>IF( AND('1_시스템정보'!$AL$39="Y", '1_시스템정보'!$AM$39="INV"), '1_시스템정보'!$AN$39, "DigOUT:0.1")</f>
        <v>DigOUT:0.1</v>
      </c>
      <c r="AP189" s="403" t="str">
        <f>IF( AND('1_시스템정보'!$AL$40="Y", '1_시스템정보'!$AM$40="INV"), '1_시스템정보'!$AN$40, "DigOUT:0.1")</f>
        <v>DigOUT:0.1</v>
      </c>
      <c r="AQ189" s="404" t="str">
        <f>IF( AND('1_시스템정보'!$AL$41="Y", '1_시스템정보'!$AM$41="INV"), '1_시스템정보'!$AN$41, "DigOUT:0.1")</f>
        <v>DigOUT:0.1</v>
      </c>
    </row>
    <row r="190" spans="2:43" ht="19.95" customHeight="1" x14ac:dyDescent="0.4">
      <c r="B190" s="264">
        <v>187</v>
      </c>
      <c r="C190" s="265" t="s">
        <v>1485</v>
      </c>
      <c r="D190" s="265" t="s">
        <v>137</v>
      </c>
      <c r="E190" s="266">
        <v>464</v>
      </c>
      <c r="F190" s="267" t="s">
        <v>23</v>
      </c>
      <c r="G190" s="513" t="s">
        <v>138</v>
      </c>
      <c r="H190" s="424" t="s">
        <v>2437</v>
      </c>
      <c r="I190" s="516" t="str">
        <f>'2_Board설정(1)'!$S$7</f>
        <v>AnOUT:A.1</v>
      </c>
      <c r="J190" s="517" t="str">
        <f>'2_Board설정(1)'!$S$8</f>
        <v>AnOUT:A.1</v>
      </c>
      <c r="K190" s="517" t="str">
        <f>'2_Board설정(1)'!$S$9</f>
        <v>AnOUT:0.1</v>
      </c>
      <c r="L190" s="517" t="str">
        <f>'2_Board설정(1)'!$S$10</f>
        <v>AnOUT:0.1</v>
      </c>
      <c r="M190" s="517" t="str">
        <f>'2_Board설정(1)'!$S$11</f>
        <v>AnOUT:0.1</v>
      </c>
      <c r="N190" s="517" t="str">
        <f>'2_Board설정(1)'!$S$12</f>
        <v>AnOUT:0.1</v>
      </c>
      <c r="O190" s="517" t="str">
        <f>'2_Board설정(1)'!$S$13</f>
        <v>AnOUT:0.1</v>
      </c>
      <c r="P190" s="517" t="str">
        <f>'2_Board설정(1)'!$S$14</f>
        <v>AnOUT:0.1</v>
      </c>
      <c r="Q190" s="517" t="str">
        <f>'2_Board설정(1)'!$S$15</f>
        <v>AnOUT:0.1</v>
      </c>
      <c r="R190" s="517" t="str">
        <f>'2_Board설정(1)'!$S$16</f>
        <v>AnOUT:0.1</v>
      </c>
      <c r="S190" s="517" t="str">
        <f>'2_Board설정(1)'!$S$17</f>
        <v>AnOUT:0.1</v>
      </c>
      <c r="T190" s="517" t="str">
        <f>'2_Board설정(1)'!$S$18</f>
        <v>AnOUT:0.1</v>
      </c>
      <c r="U190" s="517" t="str">
        <f>'2_Board설정(1)'!$S$19</f>
        <v>AnOUT:0.1</v>
      </c>
      <c r="V190" s="517" t="str">
        <f>'2_Board설정(1)'!$S$20</f>
        <v>AnOUT:0.1</v>
      </c>
      <c r="W190" s="517" t="str">
        <f>'2_Board설정(1)'!$S$21</f>
        <v>AnOUT:0.1</v>
      </c>
      <c r="X190" s="517" t="str">
        <f>'2_Board설정(1)'!$S$22</f>
        <v>AnOUT:0.1</v>
      </c>
      <c r="Y190" s="517" t="str">
        <f>'2_Board설정(1)'!$S$23</f>
        <v>AnOUT:0.1</v>
      </c>
      <c r="Z190" s="517" t="str">
        <f>'2_Board설정(1)'!$S$24</f>
        <v>AnOUT:0.1</v>
      </c>
      <c r="AA190" s="517" t="str">
        <f>'2_Board설정(1)'!$S$25</f>
        <v>AnOUT:0.1</v>
      </c>
      <c r="AB190" s="517" t="str">
        <f>'2_Board설정(1)'!$S$26</f>
        <v>AnOUT:0.1</v>
      </c>
      <c r="AC190" s="517" t="str">
        <f>'2_Board설정(1)'!$S$27</f>
        <v>AnOUT:0.1</v>
      </c>
      <c r="AD190" s="517" t="str">
        <f>'2_Board설정(1)'!$S$28</f>
        <v>AnOUT:0.1</v>
      </c>
      <c r="AE190" s="517" t="str">
        <f>'2_Board설정(1)'!$S$29</f>
        <v>AnOUT:0.1</v>
      </c>
      <c r="AF190" s="517" t="str">
        <f>'2_Board설정(1)'!$S$30</f>
        <v>AnOUT:0.1</v>
      </c>
      <c r="AG190" s="517" t="str">
        <f>'2_Board설정(1)'!$S$31</f>
        <v>AnOUT:0.1</v>
      </c>
      <c r="AH190" s="517" t="str">
        <f>'2_Board설정(1)'!$S$32</f>
        <v>AnOUT:0.1</v>
      </c>
      <c r="AI190" s="517" t="str">
        <f>'2_Board설정(1)'!$S$33</f>
        <v>AnOUT:0.1</v>
      </c>
      <c r="AJ190" s="517" t="str">
        <f>'2_Board설정(1)'!$S$34</f>
        <v>AnOUT:0.1</v>
      </c>
      <c r="AK190" s="517" t="str">
        <f>'2_Board설정(1)'!$S$35</f>
        <v>AnOUT:0.1</v>
      </c>
      <c r="AL190" s="517" t="str">
        <f>'2_Board설정(1)'!$S$36</f>
        <v>AnOUT:0.1</v>
      </c>
      <c r="AM190" s="517" t="str">
        <f>'2_Board설정(1)'!$S$37</f>
        <v>AnOUT:0.1</v>
      </c>
      <c r="AN190" s="517" t="str">
        <f>'2_Board설정(1)'!$S$38</f>
        <v>AnOUT:0.1</v>
      </c>
      <c r="AO190" s="517" t="str">
        <f>'2_Board설정(1)'!$S$39</f>
        <v>AnOUT:0.1</v>
      </c>
      <c r="AP190" s="517" t="str">
        <f>'2_Board설정(1)'!$S$40</f>
        <v>AnOUT:0.1</v>
      </c>
      <c r="AQ190" s="518" t="str">
        <f>'2_Board설정(1)'!$S$41</f>
        <v>AnOUT:0.1</v>
      </c>
    </row>
    <row r="191" spans="2:43" ht="19.95" customHeight="1" x14ac:dyDescent="0.4">
      <c r="B191" s="269">
        <v>188</v>
      </c>
      <c r="C191" s="270" t="s">
        <v>1486</v>
      </c>
      <c r="D191" s="270" t="s">
        <v>140</v>
      </c>
      <c r="E191" s="271">
        <v>307</v>
      </c>
      <c r="F191" s="272"/>
      <c r="G191" s="744" t="s">
        <v>37</v>
      </c>
      <c r="H191" s="421"/>
      <c r="I191" s="284" t="str">
        <f>IF('2_Board설정(1)'!$G$7="","0 / Not Used",'2_Board설정(1)'!$G$7)</f>
        <v>4 / O/P Current</v>
      </c>
      <c r="J191" s="285" t="str">
        <f>IF('2_Board설정(1)'!$G$8="","0 / Not Used",'2_Board설정(1)'!$G$8)</f>
        <v>0 / Not Used</v>
      </c>
      <c r="K191" s="285" t="str">
        <f>IF('2_Board설정(1)'!$G$9="","0 / Not Used",'2_Board설정(1)'!$G$9)</f>
        <v>0 / Not Used</v>
      </c>
      <c r="L191" s="285" t="str">
        <f>IF('2_Board설정(1)'!$G$10="","0 / Not Used",'2_Board설정(1)'!$G$10)</f>
        <v>0 / Not Used</v>
      </c>
      <c r="M191" s="285" t="str">
        <f>IF('2_Board설정(1)'!$G$11="","0 / Not Used",'2_Board설정(1)'!$G$11)</f>
        <v>0 / Not Used</v>
      </c>
      <c r="N191" s="285" t="str">
        <f>IF('2_Board설정(1)'!$G$12="","0 / Not Used",'2_Board설정(1)'!$G$12)</f>
        <v>0 / Not Used</v>
      </c>
      <c r="O191" s="285" t="str">
        <f>IF('2_Board설정(1)'!$G$13="","0 / Not Used",'2_Board설정(1)'!$G$13)</f>
        <v>0 / Not Used</v>
      </c>
      <c r="P191" s="285" t="str">
        <f>IF('2_Board설정(1)'!$G$14="","0 / Not Used",'2_Board설정(1)'!$G$14)</f>
        <v>0 / Not Used</v>
      </c>
      <c r="Q191" s="285" t="str">
        <f>IF('2_Board설정(1)'!$G$15="","0 / Not Used",'2_Board설정(1)'!$G$15)</f>
        <v>0 / Not Used</v>
      </c>
      <c r="R191" s="285" t="str">
        <f>IF('2_Board설정(1)'!$G$16="","0 / Not Used",'2_Board설정(1)'!$G$16)</f>
        <v>0 / Not Used</v>
      </c>
      <c r="S191" s="285" t="str">
        <f>IF('2_Board설정(1)'!$G$17="","0 / Not Used",'2_Board설정(1)'!$G$17)</f>
        <v>0 / Not Used</v>
      </c>
      <c r="T191" s="285" t="str">
        <f>IF('2_Board설정(1)'!$G$18="","0 / Not Used",'2_Board설정(1)'!$G$18)</f>
        <v>0 / Not Used</v>
      </c>
      <c r="U191" s="285" t="str">
        <f>IF('2_Board설정(1)'!$G$19="","0 / Not Used",'2_Board설정(1)'!$G$19)</f>
        <v>0 / Not Used</v>
      </c>
      <c r="V191" s="285" t="str">
        <f>IF('2_Board설정(1)'!$G$20="","0 / Not Used",'2_Board설정(1)'!$G$20)</f>
        <v>0 / Not Used</v>
      </c>
      <c r="W191" s="285" t="str">
        <f>IF('2_Board설정(1)'!$G$21="","0 / Not Used",'2_Board설정(1)'!$G$21)</f>
        <v>0 / Not Used</v>
      </c>
      <c r="X191" s="285" t="str">
        <f>IF('2_Board설정(1)'!$G$22="","0 / Not Used",'2_Board설정(1)'!$G$22)</f>
        <v>0 / Not Used</v>
      </c>
      <c r="Y191" s="285" t="str">
        <f>IF('2_Board설정(1)'!$G$23="","0 / Not Used",'2_Board설정(1)'!$G$23)</f>
        <v>0 / Not Used</v>
      </c>
      <c r="Z191" s="285" t="str">
        <f>IF('2_Board설정(1)'!$G$24="","0 / Not Used",'2_Board설정(1)'!$G$24)</f>
        <v>0 / Not Used</v>
      </c>
      <c r="AA191" s="285" t="str">
        <f>IF('2_Board설정(1)'!$G$25="","0 / Not Used",'2_Board설정(1)'!$G$25)</f>
        <v>0 / Not Used</v>
      </c>
      <c r="AB191" s="285" t="str">
        <f>IF('2_Board설정(1)'!$G$26="","0 / Not Used",'2_Board설정(1)'!$G$26)</f>
        <v>0 / Not Used</v>
      </c>
      <c r="AC191" s="285" t="str">
        <f>IF('2_Board설정(1)'!$G$27="","0 / Not Used",'2_Board설정(1)'!$G$27)</f>
        <v>0 / Not Used</v>
      </c>
      <c r="AD191" s="285" t="str">
        <f>IF('2_Board설정(1)'!$G$28="","0 / Not Used",'2_Board설정(1)'!$G$28)</f>
        <v>0 / Not Used</v>
      </c>
      <c r="AE191" s="285" t="str">
        <f>IF('2_Board설정(1)'!$G$29="","0 / Not Used",'2_Board설정(1)'!$G$29)</f>
        <v>0 / Not Used</v>
      </c>
      <c r="AF191" s="285" t="str">
        <f>IF('2_Board설정(1)'!$G$30="","0 / Not Used",'2_Board설정(1)'!$G$30)</f>
        <v>0 / Not Used</v>
      </c>
      <c r="AG191" s="285" t="str">
        <f>IF('2_Board설정(1)'!$G$31="","0 / Not Used",'2_Board설정(1)'!$G$31)</f>
        <v>0 / Not Used</v>
      </c>
      <c r="AH191" s="285" t="str">
        <f>IF('2_Board설정(1)'!$G$32="","0 / Not Used",'2_Board설정(1)'!$G$32)</f>
        <v>0 / Not Used</v>
      </c>
      <c r="AI191" s="285" t="str">
        <f>IF('2_Board설정(1)'!$G$33="","0 / Not Used",'2_Board설정(1)'!$G$33)</f>
        <v>0 / Not Used</v>
      </c>
      <c r="AJ191" s="285" t="str">
        <f>IF('2_Board설정(1)'!$G$34="","0 / Not Used",'2_Board설정(1)'!$G$34)</f>
        <v>0 / Not Used</v>
      </c>
      <c r="AK191" s="285" t="str">
        <f>IF('2_Board설정(1)'!$G$35="","0 / Not Used",'2_Board설정(1)'!$G$35)</f>
        <v>0 / Not Used</v>
      </c>
      <c r="AL191" s="285" t="str">
        <f>IF('2_Board설정(1)'!$G$36="","0 / Not Used",'2_Board설정(1)'!$G$36)</f>
        <v>0 / Not Used</v>
      </c>
      <c r="AM191" s="285" t="str">
        <f>IF('2_Board설정(1)'!$G$37="","0 / Not Used",'2_Board설정(1)'!$G$37)</f>
        <v>0 / Not Used</v>
      </c>
      <c r="AN191" s="285" t="str">
        <f>IF('2_Board설정(1)'!$G$38="","0 / Not Used",'2_Board설정(1)'!$G$38)</f>
        <v>0 / Not Used</v>
      </c>
      <c r="AO191" s="285" t="str">
        <f>IF('2_Board설정(1)'!$G$39="","0 / Not Used",'2_Board설정(1)'!$G$39)</f>
        <v>0 / Not Used</v>
      </c>
      <c r="AP191" s="285" t="str">
        <f>IF('2_Board설정(1)'!$G$40="","0 / Not Used",'2_Board설정(1)'!$G$40)</f>
        <v>0 / Not Used</v>
      </c>
      <c r="AQ191" s="286" t="str">
        <f>IF('2_Board설정(1)'!$G$41="","0 / Not Used",'2_Board설정(1)'!$G$41)</f>
        <v>0 / Not Used</v>
      </c>
    </row>
    <row r="192" spans="2:43" ht="19.95" customHeight="1" x14ac:dyDescent="0.4">
      <c r="B192" s="269">
        <v>189</v>
      </c>
      <c r="C192" s="270" t="s">
        <v>1487</v>
      </c>
      <c r="D192" s="270" t="s">
        <v>141</v>
      </c>
      <c r="E192" s="271">
        <v>308</v>
      </c>
      <c r="F192" s="272" t="s">
        <v>5</v>
      </c>
      <c r="G192" s="750">
        <v>0.05</v>
      </c>
      <c r="H192" s="724"/>
      <c r="I192" s="728">
        <v>0.1</v>
      </c>
      <c r="J192" s="729">
        <v>0.1</v>
      </c>
      <c r="K192" s="729">
        <v>0.1</v>
      </c>
      <c r="L192" s="729">
        <v>0.1</v>
      </c>
      <c r="M192" s="729">
        <v>0.1</v>
      </c>
      <c r="N192" s="729">
        <v>0.1</v>
      </c>
      <c r="O192" s="729">
        <v>0.1</v>
      </c>
      <c r="P192" s="729">
        <v>0.1</v>
      </c>
      <c r="Q192" s="729">
        <v>0.1</v>
      </c>
      <c r="R192" s="729">
        <v>0.1</v>
      </c>
      <c r="S192" s="729">
        <v>0.1</v>
      </c>
      <c r="T192" s="729">
        <v>0.1</v>
      </c>
      <c r="U192" s="729">
        <v>0.1</v>
      </c>
      <c r="V192" s="729">
        <v>0.1</v>
      </c>
      <c r="W192" s="729">
        <v>0.1</v>
      </c>
      <c r="X192" s="729">
        <v>0.1</v>
      </c>
      <c r="Y192" s="729">
        <v>0.1</v>
      </c>
      <c r="Z192" s="729">
        <v>0.1</v>
      </c>
      <c r="AA192" s="729">
        <v>0.1</v>
      </c>
      <c r="AB192" s="729">
        <v>0.1</v>
      </c>
      <c r="AC192" s="729">
        <v>0.1</v>
      </c>
      <c r="AD192" s="729">
        <v>0.1</v>
      </c>
      <c r="AE192" s="729">
        <v>0.1</v>
      </c>
      <c r="AF192" s="729">
        <v>0.1</v>
      </c>
      <c r="AG192" s="729">
        <v>0.1</v>
      </c>
      <c r="AH192" s="729">
        <v>0.1</v>
      </c>
      <c r="AI192" s="729">
        <v>0.1</v>
      </c>
      <c r="AJ192" s="729">
        <v>0.1</v>
      </c>
      <c r="AK192" s="729">
        <v>0.1</v>
      </c>
      <c r="AL192" s="729">
        <v>0.1</v>
      </c>
      <c r="AM192" s="729">
        <v>0.1</v>
      </c>
      <c r="AN192" s="729">
        <v>0.1</v>
      </c>
      <c r="AO192" s="729">
        <v>0.1</v>
      </c>
      <c r="AP192" s="729">
        <v>0.1</v>
      </c>
      <c r="AQ192" s="730">
        <v>0.1</v>
      </c>
    </row>
    <row r="193" spans="2:43" ht="19.95" customHeight="1" x14ac:dyDescent="0.4">
      <c r="B193" s="269">
        <v>190</v>
      </c>
      <c r="C193" s="270" t="s">
        <v>1488</v>
      </c>
      <c r="D193" s="270" t="s">
        <v>142</v>
      </c>
      <c r="E193" s="271">
        <v>309</v>
      </c>
      <c r="F193" s="272"/>
      <c r="G193" s="747" t="s">
        <v>69</v>
      </c>
      <c r="H193" s="299"/>
      <c r="I193" s="324" t="s">
        <v>69</v>
      </c>
      <c r="J193" s="325" t="s">
        <v>69</v>
      </c>
      <c r="K193" s="325" t="s">
        <v>69</v>
      </c>
      <c r="L193" s="325" t="s">
        <v>69</v>
      </c>
      <c r="M193" s="325" t="s">
        <v>69</v>
      </c>
      <c r="N193" s="325" t="s">
        <v>69</v>
      </c>
      <c r="O193" s="325" t="s">
        <v>69</v>
      </c>
      <c r="P193" s="325" t="s">
        <v>69</v>
      </c>
      <c r="Q193" s="325" t="s">
        <v>69</v>
      </c>
      <c r="R193" s="325" t="s">
        <v>69</v>
      </c>
      <c r="S193" s="325" t="s">
        <v>69</v>
      </c>
      <c r="T193" s="325" t="s">
        <v>69</v>
      </c>
      <c r="U193" s="325" t="s">
        <v>69</v>
      </c>
      <c r="V193" s="325" t="s">
        <v>69</v>
      </c>
      <c r="W193" s="325" t="s">
        <v>69</v>
      </c>
      <c r="X193" s="325" t="s">
        <v>69</v>
      </c>
      <c r="Y193" s="325" t="s">
        <v>69</v>
      </c>
      <c r="Z193" s="325" t="s">
        <v>69</v>
      </c>
      <c r="AA193" s="325" t="s">
        <v>69</v>
      </c>
      <c r="AB193" s="325" t="s">
        <v>69</v>
      </c>
      <c r="AC193" s="325" t="s">
        <v>69</v>
      </c>
      <c r="AD193" s="325" t="s">
        <v>69</v>
      </c>
      <c r="AE193" s="325" t="s">
        <v>69</v>
      </c>
      <c r="AF193" s="325" t="s">
        <v>69</v>
      </c>
      <c r="AG193" s="325" t="s">
        <v>69</v>
      </c>
      <c r="AH193" s="325" t="s">
        <v>69</v>
      </c>
      <c r="AI193" s="325" t="s">
        <v>69</v>
      </c>
      <c r="AJ193" s="325" t="s">
        <v>69</v>
      </c>
      <c r="AK193" s="325" t="s">
        <v>69</v>
      </c>
      <c r="AL193" s="325" t="s">
        <v>69</v>
      </c>
      <c r="AM193" s="325" t="s">
        <v>69</v>
      </c>
      <c r="AN193" s="325" t="s">
        <v>69</v>
      </c>
      <c r="AO193" s="325" t="s">
        <v>69</v>
      </c>
      <c r="AP193" s="325" t="s">
        <v>69</v>
      </c>
      <c r="AQ193" s="326" t="s">
        <v>69</v>
      </c>
    </row>
    <row r="194" spans="2:43" ht="19.95" customHeight="1" x14ac:dyDescent="0.4">
      <c r="B194" s="269">
        <v>191</v>
      </c>
      <c r="C194" s="270" t="s">
        <v>1489</v>
      </c>
      <c r="D194" s="270" t="s">
        <v>143</v>
      </c>
      <c r="E194" s="271">
        <v>310</v>
      </c>
      <c r="F194" s="272"/>
      <c r="G194" s="744" t="s">
        <v>144</v>
      </c>
      <c r="H194" s="299"/>
      <c r="I194" s="280" t="str">
        <f>IF('2_Board설정(1)'!$H$7=0,"0 / 0 mA", IF(OR('2_Board설정(1)'!$H$7="0~20 mA",'2_Board설정(1)'!$H$7="0~10 V"),"0 / 0 mA","1 / 4mA"))</f>
        <v>0 / 0 mA</v>
      </c>
      <c r="J194" s="281" t="str">
        <f>IF('2_Board설정(1)'!$H$8=0,"0 / 0 mA", IF(OR('2_Board설정(1)'!$H$8="0~20 mA",'2_Board설정(1)'!$H$8="0~10 V"),"0 / 0 mA","1 / 4mA"))</f>
        <v>0 / 0 mA</v>
      </c>
      <c r="K194" s="281" t="str">
        <f>IF('2_Board설정(1)'!$H$9=0,"0 / 0 mA", IF(OR('2_Board설정(1)'!$H$9="0~20 mA",'2_Board설정(1)'!$H$9="0~10 V"),"0 / 0 mA","1 / 4mA"))</f>
        <v>0 / 0 mA</v>
      </c>
      <c r="L194" s="281" t="str">
        <f>IF('2_Board설정(1)'!$H$10=0,"0 / 0 mA", IF(OR('2_Board설정(1)'!$H$10="0~20 mA",'2_Board설정(1)'!$H$10="0~10 V"),"0 / 0 mA","1 / 4mA"))</f>
        <v>0 / 0 mA</v>
      </c>
      <c r="M194" s="281" t="str">
        <f>IF('2_Board설정(1)'!$H$11=0,"0 / 0 mA", IF(OR('2_Board설정(1)'!$H$11="0~20 mA",'2_Board설정(1)'!$H$11="0~10 V"),"0 / 0 mA","1 / 4mA"))</f>
        <v>0 / 0 mA</v>
      </c>
      <c r="N194" s="281" t="str">
        <f>IF('2_Board설정(1)'!$H$12=0,"0 / 0 mA", IF(OR('2_Board설정(1)'!$H$12="0~20 mA",'2_Board설정(1)'!$H$12="0~10 V"),"0 / 0 mA","1 / 4mA"))</f>
        <v>0 / 0 mA</v>
      </c>
      <c r="O194" s="281" t="str">
        <f>IF('2_Board설정(1)'!$H$13=0,"0 / 0 mA", IF(OR('2_Board설정(1)'!$H$13="0~20 mA",'2_Board설정(1)'!$H$13="0~10 V"),"0 / 0 mA","1 / 4mA"))</f>
        <v>0 / 0 mA</v>
      </c>
      <c r="P194" s="281" t="str">
        <f>IF('2_Board설정(1)'!$H$14=0,"0 / 0 mA", IF(OR('2_Board설정(1)'!$H$14="0~20 mA",'2_Board설정(1)'!$H$14="0~10 V"),"0 / 0 mA","1 / 4mA"))</f>
        <v>0 / 0 mA</v>
      </c>
      <c r="Q194" s="281" t="str">
        <f>IF('2_Board설정(1)'!$H$15=0,"0 / 0 mA", IF(OR('2_Board설정(1)'!$H$15="0~20 mA",'2_Board설정(1)'!$H$15="0~10 V"),"0 / 0 mA","1 / 4mA"))</f>
        <v>0 / 0 mA</v>
      </c>
      <c r="R194" s="281" t="str">
        <f>IF('2_Board설정(1)'!$H$16=0,"0 / 0 mA", IF(OR('2_Board설정(1)'!$H$16="0~20 mA",'2_Board설정(1)'!$H$16="0~10 V"),"0 / 0 mA","1 / 4mA"))</f>
        <v>0 / 0 mA</v>
      </c>
      <c r="S194" s="281" t="str">
        <f>IF('2_Board설정(1)'!$H$17=0,"0 / 0 mA", IF(OR('2_Board설정(1)'!$H$17="0~20 mA",'2_Board설정(1)'!$H$17="0~10 V"),"0 / 0 mA","1 / 4mA"))</f>
        <v>0 / 0 mA</v>
      </c>
      <c r="T194" s="281" t="str">
        <f>IF('2_Board설정(1)'!$H$18=0,"0 / 0 mA", IF(OR('2_Board설정(1)'!$H$18="0~20 mA",'2_Board설정(1)'!$H$18="0~10 V"),"0 / 0 mA","1 / 4mA"))</f>
        <v>0 / 0 mA</v>
      </c>
      <c r="U194" s="281" t="str">
        <f>IF('2_Board설정(1)'!$H$19=0,"0 / 0 mA", IF(OR('2_Board설정(1)'!$H$19="0~20 mA",'2_Board설정(1)'!$H$19="0~10 V"),"0 / 0 mA","1 / 4mA"))</f>
        <v>0 / 0 mA</v>
      </c>
      <c r="V194" s="281" t="str">
        <f>IF('2_Board설정(1)'!$H$20=0,"0 / 0 mA", IF(OR('2_Board설정(1)'!$H$20="0~20 mA",'2_Board설정(1)'!$H$20="0~10 V"),"0 / 0 mA","1 / 4mA"))</f>
        <v>0 / 0 mA</v>
      </c>
      <c r="W194" s="281" t="str">
        <f>IF('2_Board설정(1)'!$H$21=0,"0 / 0 mA", IF(OR('2_Board설정(1)'!$H$21="0~20 mA",'2_Board설정(1)'!$H$21="0~10 V"),"0 / 0 mA","1 / 4mA"))</f>
        <v>0 / 0 mA</v>
      </c>
      <c r="X194" s="281" t="str">
        <f>IF('2_Board설정(1)'!$H$22=0,"0 / 0 mA", IF(OR('2_Board설정(1)'!$H$22="0~20 mA",'2_Board설정(1)'!$H$22="0~10 V"),"0 / 0 mA","1 / 4mA"))</f>
        <v>0 / 0 mA</v>
      </c>
      <c r="Y194" s="281" t="str">
        <f>IF('2_Board설정(1)'!$H$23=0,"0 / 0 mA", IF(OR('2_Board설정(1)'!$H$23="0~20 mA",'2_Board설정(1)'!$H$23="0~10 V"),"0 / 0 mA","1 / 4mA"))</f>
        <v>0 / 0 mA</v>
      </c>
      <c r="Z194" s="281" t="str">
        <f>IF('2_Board설정(1)'!$H$24=0,"0 / 0 mA", IF(OR('2_Board설정(1)'!$H$24="0~20 mA",'2_Board설정(1)'!$H$24="0~10 V"),"0 / 0 mA","1 / 4mA"))</f>
        <v>0 / 0 mA</v>
      </c>
      <c r="AA194" s="281" t="str">
        <f>IF('2_Board설정(1)'!$H$25=0,"0 / 0 mA", IF(OR('2_Board설정(1)'!$H$25="0~20 mA",'2_Board설정(1)'!$H$25="0~10 V"),"0 / 0 mA","1 / 4mA"))</f>
        <v>0 / 0 mA</v>
      </c>
      <c r="AB194" s="281" t="str">
        <f>IF('2_Board설정(1)'!$H$26=0,"0 / 0 mA", IF(OR('2_Board설정(1)'!$H$26="0~20 mA",'2_Board설정(1)'!$H$26="0~10 V"),"0 / 0 mA","1 / 4mA"))</f>
        <v>0 / 0 mA</v>
      </c>
      <c r="AC194" s="281" t="str">
        <f>IF('2_Board설정(1)'!$H$27=0,"0 / 0 mA", IF(OR('2_Board설정(1)'!$H$27="0~20 mA",'2_Board설정(1)'!$H$27="0~10 V"),"0 / 0 mA","1 / 4mA"))</f>
        <v>0 / 0 mA</v>
      </c>
      <c r="AD194" s="281" t="str">
        <f>IF('2_Board설정(1)'!$H$28=0,"0 / 0 mA", IF(OR('2_Board설정(1)'!$H$28="0~20 mA",'2_Board설정(1)'!$H$28="0~10 V"),"0 / 0 mA","1 / 4mA"))</f>
        <v>0 / 0 mA</v>
      </c>
      <c r="AE194" s="281" t="str">
        <f>IF('2_Board설정(1)'!$H$29=0,"0 / 0 mA", IF(OR('2_Board설정(1)'!$H$29="0~20 mA",'2_Board설정(1)'!$H$29="0~10 V"),"0 / 0 mA","1 / 4mA"))</f>
        <v>0 / 0 mA</v>
      </c>
      <c r="AF194" s="281" t="str">
        <f>IF('2_Board설정(1)'!$H$30=0,"0 / 0 mA", IF(OR('2_Board설정(1)'!$H$30="0~20 mA",'2_Board설정(1)'!$H$30="0~10 V"),"0 / 0 mA","1 / 4mA"))</f>
        <v>0 / 0 mA</v>
      </c>
      <c r="AG194" s="281" t="str">
        <f>IF('2_Board설정(1)'!$H$31=0,"0 / 0 mA", IF(OR('2_Board설정(1)'!$H$31="0~20 mA",'2_Board설정(1)'!$H$31="0~10 V"),"0 / 0 mA","1 / 4mA"))</f>
        <v>0 / 0 mA</v>
      </c>
      <c r="AH194" s="281" t="str">
        <f>IF('2_Board설정(1)'!$H$32=0,"0 / 0 mA", IF(OR('2_Board설정(1)'!$H$32="0~20 mA",'2_Board설정(1)'!$H$32="0~10 V"),"0 / 0 mA","1 / 4mA"))</f>
        <v>0 / 0 mA</v>
      </c>
      <c r="AI194" s="281" t="str">
        <f>IF('2_Board설정(1)'!$H$33=0,"0 / 0 mA", IF(OR('2_Board설정(1)'!$H$33="0~20 mA",'2_Board설정(1)'!$H$33="0~10 V"),"0 / 0 mA","1 / 4mA"))</f>
        <v>0 / 0 mA</v>
      </c>
      <c r="AJ194" s="281" t="str">
        <f>IF('2_Board설정(1)'!$H$34=0,"0 / 0 mA", IF(OR('2_Board설정(1)'!$H$34="0~20 mA",'2_Board설정(1)'!$H$34="0~10 V"),"0 / 0 mA","1 / 4mA"))</f>
        <v>0 / 0 mA</v>
      </c>
      <c r="AK194" s="281" t="str">
        <f>IF('2_Board설정(1)'!$H$35=0,"0 / 0 mA", IF(OR('2_Board설정(1)'!$H$35="0~20 mA",'2_Board설정(1)'!$H$35="0~10 V"),"0 / 0 mA","1 / 4mA"))</f>
        <v>0 / 0 mA</v>
      </c>
      <c r="AL194" s="281" t="str">
        <f>IF('2_Board설정(1)'!$H$36=0,"0 / 0 mA", IF(OR('2_Board설정(1)'!$H$36="0~20 mA",'2_Board설정(1)'!$H$36="0~10 V"),"0 / 0 mA","1 / 4mA"))</f>
        <v>0 / 0 mA</v>
      </c>
      <c r="AM194" s="281" t="str">
        <f>IF('2_Board설정(1)'!$H$37=0,"0 / 0 mA", IF(OR('2_Board설정(1)'!$H$37="0~20 mA",'2_Board설정(1)'!$H$37="0~10 V"),"0 / 0 mA","1 / 4mA"))</f>
        <v>0 / 0 mA</v>
      </c>
      <c r="AN194" s="281" t="str">
        <f>IF('2_Board설정(1)'!$H$38=0,"0 / 0 mA", IF(OR('2_Board설정(1)'!$H$38="0~20 mA",'2_Board설정(1)'!$H$38="0~10 V"),"0 / 0 mA","1 / 4mA"))</f>
        <v>0 / 0 mA</v>
      </c>
      <c r="AO194" s="281" t="str">
        <f>IF('2_Board설정(1)'!$H$39=0,"0 / 0 mA", IF(OR('2_Board설정(1)'!$H$39="0~20 mA",'2_Board설정(1)'!$H$39="0~10 V"),"0 / 0 mA","1 / 4mA"))</f>
        <v>0 / 0 mA</v>
      </c>
      <c r="AP194" s="281" t="str">
        <f>IF('2_Board설정(1)'!$H$40=0,"0 / 0 mA", IF(OR('2_Board설정(1)'!$H$40="0~20 mA",'2_Board설정(1)'!$H$40="0~10 V"),"0 / 0 mA","1 / 4mA"))</f>
        <v>0 / 0 mA</v>
      </c>
      <c r="AQ194" s="282" t="str">
        <f>IF('2_Board설정(1)'!$H$41=0,"0 / 0 mA", IF(OR('2_Board설정(1)'!$H$41="0~20 mA",'2_Board설정(1)'!$H$41="0~10 V"),"0 / 0 mA","1 / 4mA"))</f>
        <v>0 / 0 mA</v>
      </c>
    </row>
    <row r="195" spans="2:43" ht="19.95" customHeight="1" x14ac:dyDescent="0.4">
      <c r="B195" s="269">
        <v>192</v>
      </c>
      <c r="C195" s="270" t="s">
        <v>1490</v>
      </c>
      <c r="D195" s="270" t="s">
        <v>145</v>
      </c>
      <c r="E195" s="271">
        <v>311</v>
      </c>
      <c r="F195" s="272" t="s">
        <v>39</v>
      </c>
      <c r="G195" s="753">
        <v>100</v>
      </c>
      <c r="H195" s="279" t="s">
        <v>2436</v>
      </c>
      <c r="I195" s="280">
        <f>IF('2_Board설정(1)'!$I$7=0,100, 1 / '2_Board설정(1)'!$I$7*100)</f>
        <v>200</v>
      </c>
      <c r="J195" s="281">
        <f>IF('2_Board설정(1)'!$I$8=0,100, 1 / '2_Board설정(1)'!$I$8*100)</f>
        <v>100</v>
      </c>
      <c r="K195" s="281">
        <f>IF('2_Board설정(1)'!$I$9=0,100, 1 / '2_Board설정(1)'!$I$9*100)</f>
        <v>100</v>
      </c>
      <c r="L195" s="281">
        <f>IF('2_Board설정(1)'!$I$10=0,100, 1 / '2_Board설정(1)'!$I$10*100)</f>
        <v>100</v>
      </c>
      <c r="M195" s="281">
        <f>IF('2_Board설정(1)'!$I$11=0,100, 1 / '2_Board설정(1)'!$I$11*100)</f>
        <v>100</v>
      </c>
      <c r="N195" s="281">
        <f>IF('2_Board설정(1)'!$I$12=0,100, 1 / '2_Board설정(1)'!$I$12*100)</f>
        <v>100</v>
      </c>
      <c r="O195" s="281">
        <f>IF('2_Board설정(1)'!$I$13=0,100, 1 / '2_Board설정(1)'!$I$13*100)</f>
        <v>100</v>
      </c>
      <c r="P195" s="281">
        <f>IF('2_Board설정(1)'!$I$14=0,100, 1 / '2_Board설정(1)'!$I$14*100)</f>
        <v>100</v>
      </c>
      <c r="Q195" s="281">
        <f>IF('2_Board설정(1)'!$I$15=0,100, 1 / '2_Board설정(1)'!$I$15*100)</f>
        <v>100</v>
      </c>
      <c r="R195" s="281">
        <f>IF('2_Board설정(1)'!$I$16=0,100, 1 / '2_Board설정(1)'!$I$16*100)</f>
        <v>100</v>
      </c>
      <c r="S195" s="281">
        <f>IF('2_Board설정(1)'!$I$17=0,100, 1 / '2_Board설정(1)'!$I$17*100)</f>
        <v>100</v>
      </c>
      <c r="T195" s="281">
        <f>IF('2_Board설정(1)'!$I$18=0,100, 1 / '2_Board설정(1)'!$I$18*100)</f>
        <v>100</v>
      </c>
      <c r="U195" s="281">
        <f>IF('2_Board설정(1)'!$I$19=0,100, 1 / '2_Board설정(1)'!$I$19*100)</f>
        <v>100</v>
      </c>
      <c r="V195" s="281">
        <f>IF('2_Board설정(1)'!$I$20=0,100, 1 / '2_Board설정(1)'!$I$20*100)</f>
        <v>100</v>
      </c>
      <c r="W195" s="281">
        <f>IF('2_Board설정(1)'!$I$21=0,100, 1 / '2_Board설정(1)'!$I$21*100)</f>
        <v>100</v>
      </c>
      <c r="X195" s="281">
        <f>IF('2_Board설정(1)'!$I$22=0,100, 1 / '2_Board설정(1)'!$I$22*100)</f>
        <v>100</v>
      </c>
      <c r="Y195" s="281">
        <f>IF('2_Board설정(1)'!$I$23=0,100, 1 / '2_Board설정(1)'!$I$23*100)</f>
        <v>100</v>
      </c>
      <c r="Z195" s="281">
        <f>IF('2_Board설정(1)'!$I$24=0,100, 1 / '2_Board설정(1)'!$I$24*100)</f>
        <v>100</v>
      </c>
      <c r="AA195" s="281">
        <f>IF('2_Board설정(1)'!$I$25=0,100, 1 / '2_Board설정(1)'!$I$25*100)</f>
        <v>100</v>
      </c>
      <c r="AB195" s="281">
        <f>IF('2_Board설정(1)'!$I$26=0,100, 1 / '2_Board설정(1)'!$I$26*100)</f>
        <v>100</v>
      </c>
      <c r="AC195" s="281">
        <f>IF('2_Board설정(1)'!$I$27=0,100, 1 / '2_Board설정(1)'!$I$27*100)</f>
        <v>100</v>
      </c>
      <c r="AD195" s="281">
        <f>IF('2_Board설정(1)'!$I$28=0,100, 1 / '2_Board설정(1)'!$I$28*100)</f>
        <v>100</v>
      </c>
      <c r="AE195" s="281">
        <f>IF('2_Board설정(1)'!$I$29=0,100, 1 / '2_Board설정(1)'!$I$29*100)</f>
        <v>100</v>
      </c>
      <c r="AF195" s="281">
        <f>IF('2_Board설정(1)'!$I$30=0,100, 1 / '2_Board설정(1)'!$I$30*100)</f>
        <v>100</v>
      </c>
      <c r="AG195" s="281">
        <f>IF('2_Board설정(1)'!$I$31=0,100, 1 / '2_Board설정(1)'!$I$31*100)</f>
        <v>100</v>
      </c>
      <c r="AH195" s="281">
        <f>IF('2_Board설정(1)'!$I$32=0,100, 1 / '2_Board설정(1)'!$I$32*100)</f>
        <v>100</v>
      </c>
      <c r="AI195" s="281">
        <f>IF('2_Board설정(1)'!$I$33=0,100, 1 / '2_Board설정(1)'!$I$33*100)</f>
        <v>100</v>
      </c>
      <c r="AJ195" s="281">
        <f>IF('2_Board설정(1)'!$I$34=0,100, 1 / '2_Board설정(1)'!$I$34*100)</f>
        <v>100</v>
      </c>
      <c r="AK195" s="281">
        <f>IF('2_Board설정(1)'!$I$35=0,100, 1 / '2_Board설정(1)'!$I$35*100)</f>
        <v>100</v>
      </c>
      <c r="AL195" s="281">
        <f>IF('2_Board설정(1)'!$I$36=0,100, 1 / '2_Board설정(1)'!$I$36*100)</f>
        <v>100</v>
      </c>
      <c r="AM195" s="281">
        <f>IF('2_Board설정(1)'!$I$37=0,100, 1 / '2_Board설정(1)'!$I$37*100)</f>
        <v>100</v>
      </c>
      <c r="AN195" s="281">
        <f>IF('2_Board설정(1)'!$I$38=0,100, 1 / '2_Board설정(1)'!$I$38*100)</f>
        <v>100</v>
      </c>
      <c r="AO195" s="281">
        <f>IF('2_Board설정(1)'!$I$39=0,100, 1 / '2_Board설정(1)'!$I$39*100)</f>
        <v>100</v>
      </c>
      <c r="AP195" s="281">
        <f>IF('2_Board설정(1)'!$I$40=0,100, 1 / '2_Board설정(1)'!$I$40*100)</f>
        <v>100</v>
      </c>
      <c r="AQ195" s="282">
        <f>IF('2_Board설정(1)'!$I$41=0,100, 1 / '2_Board설정(1)'!$I$41*100)</f>
        <v>100</v>
      </c>
    </row>
    <row r="196" spans="2:43" ht="19.95" customHeight="1" thickBot="1" x14ac:dyDescent="0.45">
      <c r="B196" s="316">
        <v>193</v>
      </c>
      <c r="C196" s="317" t="s">
        <v>1491</v>
      </c>
      <c r="D196" s="317" t="s">
        <v>146</v>
      </c>
      <c r="E196" s="318">
        <v>375</v>
      </c>
      <c r="F196" s="319" t="s">
        <v>39</v>
      </c>
      <c r="G196" s="752">
        <v>0</v>
      </c>
      <c r="H196" s="344"/>
      <c r="I196" s="754">
        <v>0</v>
      </c>
      <c r="J196" s="755">
        <v>0</v>
      </c>
      <c r="K196" s="755">
        <v>0</v>
      </c>
      <c r="L196" s="755">
        <v>0</v>
      </c>
      <c r="M196" s="755">
        <v>0</v>
      </c>
      <c r="N196" s="755">
        <v>0</v>
      </c>
      <c r="O196" s="755">
        <v>0</v>
      </c>
      <c r="P196" s="755">
        <v>0</v>
      </c>
      <c r="Q196" s="755">
        <v>0</v>
      </c>
      <c r="R196" s="755">
        <v>0</v>
      </c>
      <c r="S196" s="755">
        <v>0</v>
      </c>
      <c r="T196" s="755">
        <v>0</v>
      </c>
      <c r="U196" s="755">
        <v>0</v>
      </c>
      <c r="V196" s="755">
        <v>0</v>
      </c>
      <c r="W196" s="755">
        <v>0</v>
      </c>
      <c r="X196" s="755">
        <v>0</v>
      </c>
      <c r="Y196" s="755">
        <v>0</v>
      </c>
      <c r="Z196" s="755">
        <v>0</v>
      </c>
      <c r="AA196" s="755">
        <v>0</v>
      </c>
      <c r="AB196" s="755">
        <v>0</v>
      </c>
      <c r="AC196" s="755">
        <v>0</v>
      </c>
      <c r="AD196" s="755">
        <v>0</v>
      </c>
      <c r="AE196" s="755">
        <v>0</v>
      </c>
      <c r="AF196" s="755">
        <v>0</v>
      </c>
      <c r="AG196" s="755">
        <v>0</v>
      </c>
      <c r="AH196" s="755">
        <v>0</v>
      </c>
      <c r="AI196" s="755">
        <v>0</v>
      </c>
      <c r="AJ196" s="755">
        <v>0</v>
      </c>
      <c r="AK196" s="755">
        <v>0</v>
      </c>
      <c r="AL196" s="755">
        <v>0</v>
      </c>
      <c r="AM196" s="755">
        <v>0</v>
      </c>
      <c r="AN196" s="755">
        <v>0</v>
      </c>
      <c r="AO196" s="755">
        <v>0</v>
      </c>
      <c r="AP196" s="755">
        <v>0</v>
      </c>
      <c r="AQ196" s="756">
        <v>0</v>
      </c>
    </row>
    <row r="197" spans="2:43" ht="19.95" customHeight="1" x14ac:dyDescent="0.4">
      <c r="B197" s="264">
        <v>194</v>
      </c>
      <c r="C197" s="265" t="s">
        <v>1492</v>
      </c>
      <c r="D197" s="265" t="s">
        <v>147</v>
      </c>
      <c r="E197" s="266">
        <v>471</v>
      </c>
      <c r="F197" s="267" t="s">
        <v>23</v>
      </c>
      <c r="G197" s="745" t="s">
        <v>139</v>
      </c>
      <c r="H197" s="301" t="s">
        <v>2438</v>
      </c>
      <c r="I197" s="446" t="str">
        <f>'2_Board설정(1)'!$T$7</f>
        <v>AnOUT:C.1</v>
      </c>
      <c r="J197" s="447" t="str">
        <f>'2_Board설정(1)'!$T$8</f>
        <v>AnOUT:0.1</v>
      </c>
      <c r="K197" s="447" t="str">
        <f>'2_Board설정(1)'!$T$9</f>
        <v>AnOUT:0.1</v>
      </c>
      <c r="L197" s="447" t="str">
        <f>'2_Board설정(1)'!$T$10</f>
        <v>AnOUT:0.1</v>
      </c>
      <c r="M197" s="447" t="str">
        <f>'2_Board설정(1)'!$T$11</f>
        <v>AnOUT:0.1</v>
      </c>
      <c r="N197" s="447" t="str">
        <f>'2_Board설정(1)'!$T$12</f>
        <v>AnOUT:0.1</v>
      </c>
      <c r="O197" s="447" t="str">
        <f>'2_Board설정(1)'!$T$13</f>
        <v>AnOUT:0.1</v>
      </c>
      <c r="P197" s="447" t="str">
        <f>'2_Board설정(1)'!$T$14</f>
        <v>AnOUT:0.1</v>
      </c>
      <c r="Q197" s="447" t="str">
        <f>'2_Board설정(1)'!$T$15</f>
        <v>AnOUT:0.1</v>
      </c>
      <c r="R197" s="447" t="str">
        <f>'2_Board설정(1)'!$T$16</f>
        <v>AnOUT:0.1</v>
      </c>
      <c r="S197" s="447" t="str">
        <f>'2_Board설정(1)'!$T$17</f>
        <v>AnOUT:0.1</v>
      </c>
      <c r="T197" s="447" t="str">
        <f>'2_Board설정(1)'!$T$18</f>
        <v>AnOUT:0.1</v>
      </c>
      <c r="U197" s="447" t="str">
        <f>'2_Board설정(1)'!$T$19</f>
        <v>AnOUT:0.1</v>
      </c>
      <c r="V197" s="447" t="str">
        <f>'2_Board설정(1)'!$T$20</f>
        <v>AnOUT:0.1</v>
      </c>
      <c r="W197" s="447" t="str">
        <f>'2_Board설정(1)'!$T$21</f>
        <v>AnOUT:0.1</v>
      </c>
      <c r="X197" s="447" t="str">
        <f>'2_Board설정(1)'!$T$22</f>
        <v>AnOUT:0.1</v>
      </c>
      <c r="Y197" s="447" t="str">
        <f>'2_Board설정(1)'!$T$23</f>
        <v>AnOUT:0.1</v>
      </c>
      <c r="Z197" s="447" t="str">
        <f>'2_Board설정(1)'!$T$24</f>
        <v>AnOUT:0.1</v>
      </c>
      <c r="AA197" s="447" t="str">
        <f>'2_Board설정(1)'!$T$25</f>
        <v>AnOUT:0.1</v>
      </c>
      <c r="AB197" s="447" t="str">
        <f>'2_Board설정(1)'!$T$26</f>
        <v>AnOUT:0.1</v>
      </c>
      <c r="AC197" s="447" t="str">
        <f>'2_Board설정(1)'!$T$27</f>
        <v>AnOUT:0.1</v>
      </c>
      <c r="AD197" s="447" t="str">
        <f>'2_Board설정(1)'!$T$28</f>
        <v>AnOUT:0.1</v>
      </c>
      <c r="AE197" s="447" t="str">
        <f>'2_Board설정(1)'!$T$29</f>
        <v>AnOUT:0.1</v>
      </c>
      <c r="AF197" s="447" t="str">
        <f>'2_Board설정(1)'!$T$30</f>
        <v>AnOUT:0.1</v>
      </c>
      <c r="AG197" s="447" t="str">
        <f>'2_Board설정(1)'!$T$31</f>
        <v>AnOUT:0.1</v>
      </c>
      <c r="AH197" s="447" t="str">
        <f>'2_Board설정(1)'!$T$32</f>
        <v>AnOUT:0.1</v>
      </c>
      <c r="AI197" s="447" t="str">
        <f>'2_Board설정(1)'!$T$33</f>
        <v>AnOUT:0.1</v>
      </c>
      <c r="AJ197" s="447" t="str">
        <f>'2_Board설정(1)'!$T$34</f>
        <v>AnOUT:0.1</v>
      </c>
      <c r="AK197" s="447" t="str">
        <f>'2_Board설정(1)'!$T$35</f>
        <v>AnOUT:0.1</v>
      </c>
      <c r="AL197" s="447" t="str">
        <f>'2_Board설정(1)'!$T$36</f>
        <v>AnOUT:0.1</v>
      </c>
      <c r="AM197" s="447" t="str">
        <f>'2_Board설정(1)'!$T$37</f>
        <v>AnOUT:0.1</v>
      </c>
      <c r="AN197" s="447" t="str">
        <f>'2_Board설정(1)'!$T$38</f>
        <v>AnOUT:0.1</v>
      </c>
      <c r="AO197" s="447" t="str">
        <f>'2_Board설정(1)'!$T$39</f>
        <v>AnOUT:0.1</v>
      </c>
      <c r="AP197" s="447" t="str">
        <f>'2_Board설정(1)'!$T$40</f>
        <v>AnOUT:0.1</v>
      </c>
      <c r="AQ197" s="448" t="str">
        <f>'2_Board설정(1)'!$T$41</f>
        <v>AnOUT:0.1</v>
      </c>
    </row>
    <row r="198" spans="2:43" ht="19.95" customHeight="1" x14ac:dyDescent="0.4">
      <c r="B198" s="269">
        <v>195</v>
      </c>
      <c r="C198" s="270" t="s">
        <v>1493</v>
      </c>
      <c r="D198" s="270" t="s">
        <v>148</v>
      </c>
      <c r="E198" s="271">
        <v>472</v>
      </c>
      <c r="F198" s="272"/>
      <c r="G198" s="744" t="s">
        <v>37</v>
      </c>
      <c r="H198" s="299"/>
      <c r="I198" s="284" t="str">
        <f>IF('2_Board설정(1)'!$J$7="","0 / Not Used",'2_Board설정(1)'!$J$7)</f>
        <v>1 / O/P Freq</v>
      </c>
      <c r="J198" s="285" t="str">
        <f>IF('2_Board설정(1)'!$J$8="","0 / Not Used",'2_Board설정(1)'!$J$8)</f>
        <v>0 / Not Used</v>
      </c>
      <c r="K198" s="285" t="str">
        <f>IF('2_Board설정(1)'!$J$9="","0 / Not Used",'2_Board설정(1)'!$J$9)</f>
        <v>0 / Not Used</v>
      </c>
      <c r="L198" s="285" t="str">
        <f>IF('2_Board설정(1)'!$J$10="","0 / Not Used",'2_Board설정(1)'!$J$10)</f>
        <v>0 / Not Used</v>
      </c>
      <c r="M198" s="285" t="str">
        <f>IF('2_Board설정(1)'!$J$11="","0 / Not Used",'2_Board설정(1)'!$J$11)</f>
        <v>0 / Not Used</v>
      </c>
      <c r="N198" s="285" t="str">
        <f>IF('2_Board설정(1)'!$J$12="","0 / Not Used",'2_Board설정(1)'!$J$12)</f>
        <v>0 / Not Used</v>
      </c>
      <c r="O198" s="285" t="str">
        <f>IF('2_Board설정(1)'!$J$13="","0 / Not Used",'2_Board설정(1)'!$J$13)</f>
        <v>0 / Not Used</v>
      </c>
      <c r="P198" s="285" t="str">
        <f>IF('2_Board설정(1)'!$J$14="","0 / Not Used",'2_Board설정(1)'!$J$14)</f>
        <v>0 / Not Used</v>
      </c>
      <c r="Q198" s="285" t="str">
        <f>IF('2_Board설정(1)'!$J$15="","0 / Not Used",'2_Board설정(1)'!$J$15)</f>
        <v>0 / Not Used</v>
      </c>
      <c r="R198" s="285" t="str">
        <f>IF('2_Board설정(1)'!$J$16="","0 / Not Used",'2_Board설정(1)'!$J$16)</f>
        <v>0 / Not Used</v>
      </c>
      <c r="S198" s="285" t="str">
        <f>IF('2_Board설정(1)'!$J$17="","0 / Not Used",'2_Board설정(1)'!$J$17)</f>
        <v>0 / Not Used</v>
      </c>
      <c r="T198" s="285" t="str">
        <f>IF('2_Board설정(1)'!$J$18="","0 / Not Used",'2_Board설정(1)'!$J$18)</f>
        <v>0 / Not Used</v>
      </c>
      <c r="U198" s="285" t="str">
        <f>IF('2_Board설정(1)'!$J$19="","0 / Not Used",'2_Board설정(1)'!$J$19)</f>
        <v>0 / Not Used</v>
      </c>
      <c r="V198" s="285" t="str">
        <f>IF('2_Board설정(1)'!$J$20="","0 / Not Used",'2_Board설정(1)'!$J$20)</f>
        <v>0 / Not Used</v>
      </c>
      <c r="W198" s="285" t="str">
        <f>IF('2_Board설정(1)'!$J$21="","0 / Not Used",'2_Board설정(1)'!$J$21)</f>
        <v>0 / Not Used</v>
      </c>
      <c r="X198" s="285" t="str">
        <f>IF('2_Board설정(1)'!$J$22="","0 / Not Used",'2_Board설정(1)'!$J$22)</f>
        <v>0 / Not Used</v>
      </c>
      <c r="Y198" s="285" t="str">
        <f>IF('2_Board설정(1)'!$J$23="","0 / Not Used",'2_Board설정(1)'!$J$23)</f>
        <v>0 / Not Used</v>
      </c>
      <c r="Z198" s="285" t="str">
        <f>IF('2_Board설정(1)'!$J$24="","0 / Not Used",'2_Board설정(1)'!$J$24)</f>
        <v>0 / Not Used</v>
      </c>
      <c r="AA198" s="285" t="str">
        <f>IF('2_Board설정(1)'!$J$25="","0 / Not Used",'2_Board설정(1)'!$J$25)</f>
        <v>0 / Not Used</v>
      </c>
      <c r="AB198" s="285" t="str">
        <f>IF('2_Board설정(1)'!$J$26="","0 / Not Used",'2_Board설정(1)'!$J$26)</f>
        <v>0 / Not Used</v>
      </c>
      <c r="AC198" s="285" t="str">
        <f>IF('2_Board설정(1)'!$J$27="","0 / Not Used",'2_Board설정(1)'!$J$27)</f>
        <v>0 / Not Used</v>
      </c>
      <c r="AD198" s="285" t="str">
        <f>IF('2_Board설정(1)'!$J$28="","0 / Not Used",'2_Board설정(1)'!$J$28)</f>
        <v>0 / Not Used</v>
      </c>
      <c r="AE198" s="285" t="str">
        <f>IF('2_Board설정(1)'!$J$29="","0 / Not Used",'2_Board설정(1)'!$J$29)</f>
        <v>0 / Not Used</v>
      </c>
      <c r="AF198" s="285" t="str">
        <f>IF('2_Board설정(1)'!$J$30="","0 / Not Used",'2_Board설정(1)'!$J$30)</f>
        <v>0 / Not Used</v>
      </c>
      <c r="AG198" s="285" t="str">
        <f>IF('2_Board설정(1)'!$J$31="","0 / Not Used",'2_Board설정(1)'!$J$31)</f>
        <v>0 / Not Used</v>
      </c>
      <c r="AH198" s="285" t="str">
        <f>IF('2_Board설정(1)'!$J$32="","0 / Not Used",'2_Board설정(1)'!$J$32)</f>
        <v>0 / Not Used</v>
      </c>
      <c r="AI198" s="285" t="str">
        <f>IF('2_Board설정(1)'!$J$33="","0 / Not Used",'2_Board설정(1)'!$J$33)</f>
        <v>0 / Not Used</v>
      </c>
      <c r="AJ198" s="285" t="str">
        <f>IF('2_Board설정(1)'!$J$34="","0 / Not Used",'2_Board설정(1)'!$J$34)</f>
        <v>0 / Not Used</v>
      </c>
      <c r="AK198" s="285" t="str">
        <f>IF('2_Board설정(1)'!$J$35="","0 / Not Used",'2_Board설정(1)'!$J$35)</f>
        <v>0 / Not Used</v>
      </c>
      <c r="AL198" s="285" t="str">
        <f>IF('2_Board설정(1)'!$J$36="","0 / Not Used",'2_Board설정(1)'!$J$36)</f>
        <v>0 / Not Used</v>
      </c>
      <c r="AM198" s="285" t="str">
        <f>IF('2_Board설정(1)'!$J$37="","0 / Not Used",'2_Board설정(1)'!$J$37)</f>
        <v>0 / Not Used</v>
      </c>
      <c r="AN198" s="285" t="str">
        <f>IF('2_Board설정(1)'!$J$38="","0 / Not Used",'2_Board설정(1)'!$J$38)</f>
        <v>0 / Not Used</v>
      </c>
      <c r="AO198" s="285" t="str">
        <f>IF('2_Board설정(1)'!$J$39="","0 / Not Used",'2_Board설정(1)'!$J$39)</f>
        <v>0 / Not Used</v>
      </c>
      <c r="AP198" s="285" t="str">
        <f>IF('2_Board설정(1)'!$J$40="","0 / Not Used",'2_Board설정(1)'!$J$40)</f>
        <v>0 / Not Used</v>
      </c>
      <c r="AQ198" s="286" t="str">
        <f>IF('2_Board설정(1)'!$J$41="","0 / Not Used",'2_Board설정(1)'!$J$41)</f>
        <v>0 / Not Used</v>
      </c>
    </row>
    <row r="199" spans="2:43" ht="19.95" customHeight="1" x14ac:dyDescent="0.4">
      <c r="B199" s="269">
        <v>196</v>
      </c>
      <c r="C199" s="270" t="s">
        <v>1494</v>
      </c>
      <c r="D199" s="270" t="s">
        <v>149</v>
      </c>
      <c r="E199" s="271">
        <v>473</v>
      </c>
      <c r="F199" s="272" t="s">
        <v>5</v>
      </c>
      <c r="G199" s="750">
        <v>0.05</v>
      </c>
      <c r="H199" s="724"/>
      <c r="I199" s="728">
        <v>0.1</v>
      </c>
      <c r="J199" s="729">
        <v>0.1</v>
      </c>
      <c r="K199" s="729">
        <v>0.1</v>
      </c>
      <c r="L199" s="729">
        <v>0.1</v>
      </c>
      <c r="M199" s="729">
        <v>0.1</v>
      </c>
      <c r="N199" s="729">
        <v>0.1</v>
      </c>
      <c r="O199" s="729">
        <v>0.1</v>
      </c>
      <c r="P199" s="729">
        <v>0.1</v>
      </c>
      <c r="Q199" s="729">
        <v>0.1</v>
      </c>
      <c r="R199" s="729">
        <v>0.1</v>
      </c>
      <c r="S199" s="729">
        <v>0.1</v>
      </c>
      <c r="T199" s="729">
        <v>0.1</v>
      </c>
      <c r="U199" s="729">
        <v>0.1</v>
      </c>
      <c r="V199" s="729">
        <v>0.1</v>
      </c>
      <c r="W199" s="729">
        <v>0.1</v>
      </c>
      <c r="X199" s="729">
        <v>0.1</v>
      </c>
      <c r="Y199" s="729">
        <v>0.1</v>
      </c>
      <c r="Z199" s="729">
        <v>0.1</v>
      </c>
      <c r="AA199" s="729">
        <v>0.1</v>
      </c>
      <c r="AB199" s="729">
        <v>0.1</v>
      </c>
      <c r="AC199" s="729">
        <v>0.1</v>
      </c>
      <c r="AD199" s="729">
        <v>0.1</v>
      </c>
      <c r="AE199" s="729">
        <v>0.1</v>
      </c>
      <c r="AF199" s="729">
        <v>0.1</v>
      </c>
      <c r="AG199" s="729">
        <v>0.1</v>
      </c>
      <c r="AH199" s="729">
        <v>0.1</v>
      </c>
      <c r="AI199" s="729">
        <v>0.1</v>
      </c>
      <c r="AJ199" s="729">
        <v>0.1</v>
      </c>
      <c r="AK199" s="729">
        <v>0.1</v>
      </c>
      <c r="AL199" s="729">
        <v>0.1</v>
      </c>
      <c r="AM199" s="729">
        <v>0.1</v>
      </c>
      <c r="AN199" s="729">
        <v>0.1</v>
      </c>
      <c r="AO199" s="729">
        <v>0.1</v>
      </c>
      <c r="AP199" s="729">
        <v>0.1</v>
      </c>
      <c r="AQ199" s="730">
        <v>0.1</v>
      </c>
    </row>
    <row r="200" spans="2:43" x14ac:dyDescent="0.4">
      <c r="B200" s="269">
        <v>197</v>
      </c>
      <c r="C200" s="270" t="s">
        <v>1495</v>
      </c>
      <c r="D200" s="270" t="s">
        <v>150</v>
      </c>
      <c r="E200" s="271">
        <v>474</v>
      </c>
      <c r="F200" s="272"/>
      <c r="G200" s="747" t="s">
        <v>69</v>
      </c>
      <c r="H200" s="308"/>
      <c r="I200" s="324" t="s">
        <v>69</v>
      </c>
      <c r="J200" s="325" t="s">
        <v>69</v>
      </c>
      <c r="K200" s="325" t="s">
        <v>69</v>
      </c>
      <c r="L200" s="325" t="s">
        <v>69</v>
      </c>
      <c r="M200" s="325" t="s">
        <v>69</v>
      </c>
      <c r="N200" s="325" t="s">
        <v>69</v>
      </c>
      <c r="O200" s="325" t="s">
        <v>69</v>
      </c>
      <c r="P200" s="325" t="s">
        <v>69</v>
      </c>
      <c r="Q200" s="325" t="s">
        <v>69</v>
      </c>
      <c r="R200" s="325" t="s">
        <v>69</v>
      </c>
      <c r="S200" s="325" t="s">
        <v>69</v>
      </c>
      <c r="T200" s="325" t="s">
        <v>69</v>
      </c>
      <c r="U200" s="325" t="s">
        <v>69</v>
      </c>
      <c r="V200" s="325" t="s">
        <v>69</v>
      </c>
      <c r="W200" s="325" t="s">
        <v>69</v>
      </c>
      <c r="X200" s="325" t="s">
        <v>69</v>
      </c>
      <c r="Y200" s="325" t="s">
        <v>69</v>
      </c>
      <c r="Z200" s="325" t="s">
        <v>69</v>
      </c>
      <c r="AA200" s="325" t="s">
        <v>69</v>
      </c>
      <c r="AB200" s="325" t="s">
        <v>69</v>
      </c>
      <c r="AC200" s="325" t="s">
        <v>69</v>
      </c>
      <c r="AD200" s="325" t="s">
        <v>69</v>
      </c>
      <c r="AE200" s="325" t="s">
        <v>69</v>
      </c>
      <c r="AF200" s="325" t="s">
        <v>69</v>
      </c>
      <c r="AG200" s="325" t="s">
        <v>69</v>
      </c>
      <c r="AH200" s="325" t="s">
        <v>69</v>
      </c>
      <c r="AI200" s="325" t="s">
        <v>69</v>
      </c>
      <c r="AJ200" s="325" t="s">
        <v>69</v>
      </c>
      <c r="AK200" s="325" t="s">
        <v>69</v>
      </c>
      <c r="AL200" s="325" t="s">
        <v>69</v>
      </c>
      <c r="AM200" s="325" t="s">
        <v>69</v>
      </c>
      <c r="AN200" s="325" t="s">
        <v>69</v>
      </c>
      <c r="AO200" s="325" t="s">
        <v>69</v>
      </c>
      <c r="AP200" s="325" t="s">
        <v>69</v>
      </c>
      <c r="AQ200" s="326" t="s">
        <v>69</v>
      </c>
    </row>
    <row r="201" spans="2:43" ht="19.95" customHeight="1" x14ac:dyDescent="0.4">
      <c r="B201" s="269">
        <v>198</v>
      </c>
      <c r="C201" s="270" t="s">
        <v>1496</v>
      </c>
      <c r="D201" s="270" t="s">
        <v>151</v>
      </c>
      <c r="E201" s="271">
        <v>475</v>
      </c>
      <c r="F201" s="272"/>
      <c r="G201" s="757" t="s">
        <v>144</v>
      </c>
      <c r="H201" s="274"/>
      <c r="I201" s="275" t="str">
        <f>IF('2_Board설정(1)'!$K$7=0,"0 / 0 mA", IF(OR('2_Board설정(1)'!$K$7="0~20 mA",'2_Board설정(1)'!$K$7="0~10 V"),"0 / 0 mA","1 / 4mA"))</f>
        <v>0 / 0 mA</v>
      </c>
      <c r="J201" s="276" t="str">
        <f>IF('2_Board설정(1)'!$K$8=0,"0 / 0 mA", IF(OR('2_Board설정(1)'!$K$8="0~20 mA",'2_Board설정(1)'!$K$8="0~10 V"),"0 / 0 mA","1 / 4mA"))</f>
        <v>0 / 0 mA</v>
      </c>
      <c r="K201" s="276" t="str">
        <f>IF('2_Board설정(1)'!$K$9=0,"0 / 0 mA", IF(OR('2_Board설정(1)'!$K$9="0~20 mA",'2_Board설정(1)'!$K$9="0~10 V"),"0 / 0 mA","1 / 4mA"))</f>
        <v>0 / 0 mA</v>
      </c>
      <c r="L201" s="276" t="str">
        <f>IF('2_Board설정(1)'!$K$10=0,"0 / 0 mA", IF(OR('2_Board설정(1)'!$K$10="0~20 mA",'2_Board설정(1)'!$K$10="0~10 V"),"0 / 0 mA","1 / 4mA"))</f>
        <v>0 / 0 mA</v>
      </c>
      <c r="M201" s="276" t="str">
        <f>IF('2_Board설정(1)'!$K$11=0,"0 / 0 mA", IF(OR('2_Board설정(1)'!$K$11="0~20 mA",'2_Board설정(1)'!$K$11="0~10 V"),"0 / 0 mA","1 / 4mA"))</f>
        <v>0 / 0 mA</v>
      </c>
      <c r="N201" s="276" t="str">
        <f>IF('2_Board설정(1)'!$K$12=0,"0 / 0 mA", IF(OR('2_Board설정(1)'!$K$12="0~20 mA",'2_Board설정(1)'!$K$12="0~10 V"),"0 / 0 mA","1 / 4mA"))</f>
        <v>0 / 0 mA</v>
      </c>
      <c r="O201" s="276" t="str">
        <f>IF('2_Board설정(1)'!$K$13=0,"0 / 0 mA", IF(OR('2_Board설정(1)'!$K$13="0~20 mA",'2_Board설정(1)'!$K$13="0~10 V"),"0 / 0 mA","1 / 4mA"))</f>
        <v>0 / 0 mA</v>
      </c>
      <c r="P201" s="276" t="str">
        <f>IF('2_Board설정(1)'!$K$14=0,"0 / 0 mA", IF(OR('2_Board설정(1)'!$K$14="0~20 mA",'2_Board설정(1)'!$K$14="0~10 V"),"0 / 0 mA","1 / 4mA"))</f>
        <v>0 / 0 mA</v>
      </c>
      <c r="Q201" s="276" t="str">
        <f>IF('2_Board설정(1)'!$K$15=0,"0 / 0 mA", IF(OR('2_Board설정(1)'!$K$15="0~20 mA",'2_Board설정(1)'!$K$15="0~10 V"),"0 / 0 mA","1 / 4mA"))</f>
        <v>0 / 0 mA</v>
      </c>
      <c r="R201" s="276" t="str">
        <f>IF('2_Board설정(1)'!$K$16=0,"0 / 0 mA", IF(OR('2_Board설정(1)'!$K$16="0~20 mA",'2_Board설정(1)'!$K$16="0~10 V"),"0 / 0 mA","1 / 4mA"))</f>
        <v>0 / 0 mA</v>
      </c>
      <c r="S201" s="276" t="str">
        <f>IF('2_Board설정(1)'!$K$17=0,"0 / 0 mA", IF(OR('2_Board설정(1)'!$K$17="0~20 mA",'2_Board설정(1)'!$K$17="0~10 V"),"0 / 0 mA","1 / 4mA"))</f>
        <v>0 / 0 mA</v>
      </c>
      <c r="T201" s="276" t="str">
        <f>IF('2_Board설정(1)'!$K$18=0,"0 / 0 mA", IF(OR('2_Board설정(1)'!$K$18="0~20 mA",'2_Board설정(1)'!$K$18="0~10 V"),"0 / 0 mA","1 / 4mA"))</f>
        <v>0 / 0 mA</v>
      </c>
      <c r="U201" s="276" t="str">
        <f>IF('2_Board설정(1)'!$K$19=0,"0 / 0 mA", IF(OR('2_Board설정(1)'!$K$19="0~20 mA",'2_Board설정(1)'!$K$19="0~10 V"),"0 / 0 mA","1 / 4mA"))</f>
        <v>0 / 0 mA</v>
      </c>
      <c r="V201" s="276" t="str">
        <f>IF('2_Board설정(1)'!$K$20=0,"0 / 0 mA", IF(OR('2_Board설정(1)'!$K$20="0~20 mA",'2_Board설정(1)'!$K$20="0~10 V"),"0 / 0 mA","1 / 4mA"))</f>
        <v>0 / 0 mA</v>
      </c>
      <c r="W201" s="276" t="str">
        <f>IF('2_Board설정(1)'!$K$21=0,"0 / 0 mA", IF(OR('2_Board설정(1)'!$K$21="0~20 mA",'2_Board설정(1)'!$K$21="0~10 V"),"0 / 0 mA","1 / 4mA"))</f>
        <v>0 / 0 mA</v>
      </c>
      <c r="X201" s="276" t="str">
        <f>IF('2_Board설정(1)'!$K$22=0,"0 / 0 mA", IF(OR('2_Board설정(1)'!$K$22="0~20 mA",'2_Board설정(1)'!$K$22="0~10 V"),"0 / 0 mA","1 / 4mA"))</f>
        <v>0 / 0 mA</v>
      </c>
      <c r="Y201" s="276" t="str">
        <f>IF('2_Board설정(1)'!$K$23=0,"0 / 0 mA", IF(OR('2_Board설정(1)'!$K$23="0~20 mA",'2_Board설정(1)'!$K$23="0~10 V"),"0 / 0 mA","1 / 4mA"))</f>
        <v>0 / 0 mA</v>
      </c>
      <c r="Z201" s="276" t="str">
        <f>IF('2_Board설정(1)'!$K$24=0,"0 / 0 mA", IF(OR('2_Board설정(1)'!$K$24="0~20 mA",'2_Board설정(1)'!$K$24="0~10 V"),"0 / 0 mA","1 / 4mA"))</f>
        <v>0 / 0 mA</v>
      </c>
      <c r="AA201" s="276" t="str">
        <f>IF('2_Board설정(1)'!$K$25=0,"0 / 0 mA", IF(OR('2_Board설정(1)'!$K$25="0~20 mA",'2_Board설정(1)'!$K$25="0~10 V"),"0 / 0 mA","1 / 4mA"))</f>
        <v>0 / 0 mA</v>
      </c>
      <c r="AB201" s="276" t="str">
        <f>IF('2_Board설정(1)'!$K$26=0,"0 / 0 mA", IF(OR('2_Board설정(1)'!$K$26="0~20 mA",'2_Board설정(1)'!$K$26="0~10 V"),"0 / 0 mA","1 / 4mA"))</f>
        <v>0 / 0 mA</v>
      </c>
      <c r="AC201" s="276" t="str">
        <f>IF('2_Board설정(1)'!$K$27=0,"0 / 0 mA", IF(OR('2_Board설정(1)'!$K$27="0~20 mA",'2_Board설정(1)'!$K$27="0~10 V"),"0 / 0 mA","1 / 4mA"))</f>
        <v>0 / 0 mA</v>
      </c>
      <c r="AD201" s="276" t="str">
        <f>IF('2_Board설정(1)'!$K$28=0,"0 / 0 mA", IF(OR('2_Board설정(1)'!$K$28="0~20 mA",'2_Board설정(1)'!$K$28="0~10 V"),"0 / 0 mA","1 / 4mA"))</f>
        <v>0 / 0 mA</v>
      </c>
      <c r="AE201" s="276" t="str">
        <f>IF('2_Board설정(1)'!$K$29=0,"0 / 0 mA", IF(OR('2_Board설정(1)'!$K$29="0~20 mA",'2_Board설정(1)'!$K$29="0~10 V"),"0 / 0 mA","1 / 4mA"))</f>
        <v>0 / 0 mA</v>
      </c>
      <c r="AF201" s="276" t="str">
        <f>IF('2_Board설정(1)'!$K$30=0,"0 / 0 mA", IF(OR('2_Board설정(1)'!$K$30="0~20 mA",'2_Board설정(1)'!$K$30="0~10 V"),"0 / 0 mA","1 / 4mA"))</f>
        <v>0 / 0 mA</v>
      </c>
      <c r="AG201" s="276" t="str">
        <f>IF('2_Board설정(1)'!$K$31=0,"0 / 0 mA", IF(OR('2_Board설정(1)'!$K$31="0~20 mA",'2_Board설정(1)'!$K$31="0~10 V"),"0 / 0 mA","1 / 4mA"))</f>
        <v>0 / 0 mA</v>
      </c>
      <c r="AH201" s="276" t="str">
        <f>IF('2_Board설정(1)'!$K$32=0,"0 / 0 mA", IF(OR('2_Board설정(1)'!$K$32="0~20 mA",'2_Board설정(1)'!$K$32="0~10 V"),"0 / 0 mA","1 / 4mA"))</f>
        <v>0 / 0 mA</v>
      </c>
      <c r="AI201" s="276" t="str">
        <f>IF('2_Board설정(1)'!$K$33=0,"0 / 0 mA", IF(OR('2_Board설정(1)'!$K$33="0~20 mA",'2_Board설정(1)'!$K$33="0~10 V"),"0 / 0 mA","1 / 4mA"))</f>
        <v>0 / 0 mA</v>
      </c>
      <c r="AJ201" s="276" t="str">
        <f>IF('2_Board설정(1)'!$K$34=0,"0 / 0 mA", IF(OR('2_Board설정(1)'!$K$34="0~20 mA",'2_Board설정(1)'!$K$34="0~10 V"),"0 / 0 mA","1 / 4mA"))</f>
        <v>0 / 0 mA</v>
      </c>
      <c r="AK201" s="276" t="str">
        <f>IF('2_Board설정(1)'!$K$35=0,"0 / 0 mA", IF(OR('2_Board설정(1)'!$K$35="0~20 mA",'2_Board설정(1)'!$K$35="0~10 V"),"0 / 0 mA","1 / 4mA"))</f>
        <v>0 / 0 mA</v>
      </c>
      <c r="AL201" s="276" t="str">
        <f>IF('2_Board설정(1)'!$K$36=0,"0 / 0 mA", IF(OR('2_Board설정(1)'!$K$36="0~20 mA",'2_Board설정(1)'!$K$36="0~10 V"),"0 / 0 mA","1 / 4mA"))</f>
        <v>0 / 0 mA</v>
      </c>
      <c r="AM201" s="276" t="str">
        <f>IF('2_Board설정(1)'!$K$37=0,"0 / 0 mA", IF(OR('2_Board설정(1)'!$K$37="0~20 mA",'2_Board설정(1)'!$K$37="0~10 V"),"0 / 0 mA","1 / 4mA"))</f>
        <v>0 / 0 mA</v>
      </c>
      <c r="AN201" s="276" t="str">
        <f>IF('2_Board설정(1)'!$K$38=0,"0 / 0 mA", IF(OR('2_Board설정(1)'!$K$38="0~20 mA",'2_Board설정(1)'!$K$38="0~10 V"),"0 / 0 mA","1 / 4mA"))</f>
        <v>0 / 0 mA</v>
      </c>
      <c r="AO201" s="276" t="str">
        <f>IF('2_Board설정(1)'!$K$39=0,"0 / 0 mA", IF(OR('2_Board설정(1)'!$K$39="0~20 mA",'2_Board설정(1)'!$K$39="0~10 V"),"0 / 0 mA","1 / 4mA"))</f>
        <v>0 / 0 mA</v>
      </c>
      <c r="AP201" s="276" t="str">
        <f>IF('2_Board설정(1)'!$K$40=0,"0 / 0 mA", IF(OR('2_Board설정(1)'!$K$40="0~20 mA",'2_Board설정(1)'!$K$40="0~10 V"),"0 / 0 mA","1 / 4mA"))</f>
        <v>0 / 0 mA</v>
      </c>
      <c r="AQ201" s="277" t="str">
        <f>IF('2_Board설정(1)'!$K$41=0,"0 / 0 mA", IF(OR('2_Board설정(1)'!$K$41="0~20 mA",'2_Board설정(1)'!$K$41="0~10 V"),"0 / 0 mA","1 / 4mA"))</f>
        <v>0 / 0 mA</v>
      </c>
    </row>
    <row r="202" spans="2:43" ht="19.95" customHeight="1" x14ac:dyDescent="0.4">
      <c r="B202" s="269">
        <v>199</v>
      </c>
      <c r="C202" s="270" t="s">
        <v>1497</v>
      </c>
      <c r="D202" s="270" t="s">
        <v>152</v>
      </c>
      <c r="E202" s="271">
        <v>476</v>
      </c>
      <c r="F202" s="272" t="s">
        <v>39</v>
      </c>
      <c r="G202" s="753">
        <v>100</v>
      </c>
      <c r="H202" s="279" t="s">
        <v>2435</v>
      </c>
      <c r="I202" s="280">
        <f>IF('2_Board설정(1)'!$L$7=0,100, 1 / '2_Board설정(1)'!$L$7*100)</f>
        <v>100</v>
      </c>
      <c r="J202" s="281">
        <f>IF('2_Board설정(1)'!$L$8=0,100, 1 / '2_Board설정(1)'!$L$8*100)</f>
        <v>100</v>
      </c>
      <c r="K202" s="281">
        <f>IF('2_Board설정(1)'!$L$9=0,100, 1 / '2_Board설정(1)'!$L$9*100)</f>
        <v>100</v>
      </c>
      <c r="L202" s="281">
        <f>IF('2_Board설정(1)'!$L$10=0,100, 1 / '2_Board설정(1)'!$L$10*100)</f>
        <v>100</v>
      </c>
      <c r="M202" s="281">
        <f>IF('2_Board설정(1)'!$L$11=0,100, 1 / '2_Board설정(1)'!$L$11*100)</f>
        <v>100</v>
      </c>
      <c r="N202" s="281">
        <f>IF('2_Board설정(1)'!$L$12=0,100, 1 / '2_Board설정(1)'!$L$12*100)</f>
        <v>100</v>
      </c>
      <c r="O202" s="281">
        <f>IF('2_Board설정(1)'!$L$13=0,100, 1 / '2_Board설정(1)'!$L$13*100)</f>
        <v>100</v>
      </c>
      <c r="P202" s="281">
        <f>IF('2_Board설정(1)'!$L$14=0,100, 1 / '2_Board설정(1)'!$L$14*100)</f>
        <v>100</v>
      </c>
      <c r="Q202" s="281">
        <f>IF('2_Board설정(1)'!$L$15=0,100, 1 / '2_Board설정(1)'!$L$15*100)</f>
        <v>100</v>
      </c>
      <c r="R202" s="281">
        <f>IF('2_Board설정(1)'!$L$16=0,100, 1 / '2_Board설정(1)'!$L$16*100)</f>
        <v>100</v>
      </c>
      <c r="S202" s="281">
        <f>IF('2_Board설정(1)'!$L$17=0,100, 1 / '2_Board설정(1)'!$L$17*100)</f>
        <v>100</v>
      </c>
      <c r="T202" s="281">
        <f>IF('2_Board설정(1)'!$L$18=0,100, 1 / '2_Board설정(1)'!$L$18*100)</f>
        <v>100</v>
      </c>
      <c r="U202" s="281">
        <f>IF('2_Board설정(1)'!$L$19=0,100, 1 / '2_Board설정(1)'!$L$19*100)</f>
        <v>100</v>
      </c>
      <c r="V202" s="281">
        <f>IF('2_Board설정(1)'!$L$20=0,100, 1 / '2_Board설정(1)'!$L$20*100)</f>
        <v>100</v>
      </c>
      <c r="W202" s="281">
        <f>IF('2_Board설정(1)'!$L$21=0,100, 1 / '2_Board설정(1)'!$L$21*100)</f>
        <v>100</v>
      </c>
      <c r="X202" s="281">
        <f>IF('2_Board설정(1)'!$L$22=0,100, 1 / '2_Board설정(1)'!$L$22*100)</f>
        <v>100</v>
      </c>
      <c r="Y202" s="281">
        <f>IF('2_Board설정(1)'!$L$23=0,100, 1 / '2_Board설정(1)'!$L$23*100)</f>
        <v>100</v>
      </c>
      <c r="Z202" s="281">
        <f>IF('2_Board설정(1)'!$L$24=0,100, 1 / '2_Board설정(1)'!$L$24*100)</f>
        <v>100</v>
      </c>
      <c r="AA202" s="281">
        <f>IF('2_Board설정(1)'!$L$25=0,100, 1 / '2_Board설정(1)'!$L$25*100)</f>
        <v>100</v>
      </c>
      <c r="AB202" s="281">
        <f>IF('2_Board설정(1)'!$L$26=0,100, 1 / '2_Board설정(1)'!$L$26*100)</f>
        <v>100</v>
      </c>
      <c r="AC202" s="281">
        <f>IF('2_Board설정(1)'!$L$27=0,100, 1 / '2_Board설정(1)'!$L$27*100)</f>
        <v>100</v>
      </c>
      <c r="AD202" s="281">
        <f>IF('2_Board설정(1)'!$L$28=0,100, 1 / '2_Board설정(1)'!$L$28*100)</f>
        <v>100</v>
      </c>
      <c r="AE202" s="281">
        <f>IF('2_Board설정(1)'!$L$29=0,100, 1 / '2_Board설정(1)'!$L$29*100)</f>
        <v>100</v>
      </c>
      <c r="AF202" s="281">
        <f>IF('2_Board설정(1)'!$L$30=0,100, 1 / '2_Board설정(1)'!$L$30*100)</f>
        <v>100</v>
      </c>
      <c r="AG202" s="281">
        <f>IF('2_Board설정(1)'!$L$31=0,100, 1 / '2_Board설정(1)'!$L$31*100)</f>
        <v>100</v>
      </c>
      <c r="AH202" s="281">
        <f>IF('2_Board설정(1)'!$L$32=0,100, 1 / '2_Board설정(1)'!$L$32*100)</f>
        <v>100</v>
      </c>
      <c r="AI202" s="281">
        <f>IF('2_Board설정(1)'!$L$33=0,100, 1 / '2_Board설정(1)'!$L$33*100)</f>
        <v>100</v>
      </c>
      <c r="AJ202" s="281">
        <f>IF('2_Board설정(1)'!$L$34=0,100, 1 / '2_Board설정(1)'!$L$34*100)</f>
        <v>100</v>
      </c>
      <c r="AK202" s="281">
        <f>IF('2_Board설정(1)'!$L$35=0,100, 1 / '2_Board설정(1)'!$L$35*100)</f>
        <v>100</v>
      </c>
      <c r="AL202" s="281">
        <f>IF('2_Board설정(1)'!$L$36=0,100, 1 / '2_Board설정(1)'!$L$36*100)</f>
        <v>100</v>
      </c>
      <c r="AM202" s="281">
        <f>IF('2_Board설정(1)'!$L$37=0,100, 1 / '2_Board설정(1)'!$L$37*100)</f>
        <v>100</v>
      </c>
      <c r="AN202" s="281">
        <f>IF('2_Board설정(1)'!$L$38=0,100, 1 / '2_Board설정(1)'!$L$38*100)</f>
        <v>100</v>
      </c>
      <c r="AO202" s="281">
        <f>IF('2_Board설정(1)'!$L$39=0,100, 1 / '2_Board설정(1)'!$L$39*100)</f>
        <v>100</v>
      </c>
      <c r="AP202" s="281">
        <f>IF('2_Board설정(1)'!$L$40=0,100, 1 / '2_Board설정(1)'!$L$40*100)</f>
        <v>100</v>
      </c>
      <c r="AQ202" s="282">
        <f>IF('2_Board설정(1)'!$L$41=0,100, 1 / '2_Board설정(1)'!$L$41*100)</f>
        <v>100</v>
      </c>
    </row>
    <row r="203" spans="2:43" ht="19.95" customHeight="1" thickBot="1" x14ac:dyDescent="0.45">
      <c r="B203" s="291">
        <v>200</v>
      </c>
      <c r="C203" s="292" t="s">
        <v>1498</v>
      </c>
      <c r="D203" s="292" t="s">
        <v>153</v>
      </c>
      <c r="E203" s="293">
        <v>477</v>
      </c>
      <c r="F203" s="294" t="s">
        <v>39</v>
      </c>
      <c r="G203" s="758">
        <v>0</v>
      </c>
      <c r="H203" s="343"/>
      <c r="I203" s="725">
        <v>0</v>
      </c>
      <c r="J203" s="726">
        <v>0</v>
      </c>
      <c r="K203" s="726">
        <v>0</v>
      </c>
      <c r="L203" s="726">
        <v>0</v>
      </c>
      <c r="M203" s="726">
        <v>0</v>
      </c>
      <c r="N203" s="726">
        <v>0</v>
      </c>
      <c r="O203" s="726">
        <v>0</v>
      </c>
      <c r="P203" s="726">
        <v>0</v>
      </c>
      <c r="Q203" s="726">
        <v>0</v>
      </c>
      <c r="R203" s="726">
        <v>0</v>
      </c>
      <c r="S203" s="726">
        <v>0</v>
      </c>
      <c r="T203" s="726">
        <v>0</v>
      </c>
      <c r="U203" s="726">
        <v>0</v>
      </c>
      <c r="V203" s="726">
        <v>0</v>
      </c>
      <c r="W203" s="726">
        <v>0</v>
      </c>
      <c r="X203" s="726">
        <v>0</v>
      </c>
      <c r="Y203" s="726">
        <v>0</v>
      </c>
      <c r="Z203" s="726">
        <v>0</v>
      </c>
      <c r="AA203" s="726">
        <v>0</v>
      </c>
      <c r="AB203" s="726">
        <v>0</v>
      </c>
      <c r="AC203" s="726">
        <v>0</v>
      </c>
      <c r="AD203" s="726">
        <v>0</v>
      </c>
      <c r="AE203" s="726">
        <v>0</v>
      </c>
      <c r="AF203" s="726">
        <v>0</v>
      </c>
      <c r="AG203" s="726">
        <v>0</v>
      </c>
      <c r="AH203" s="726">
        <v>0</v>
      </c>
      <c r="AI203" s="726">
        <v>0</v>
      </c>
      <c r="AJ203" s="726">
        <v>0</v>
      </c>
      <c r="AK203" s="726">
        <v>0</v>
      </c>
      <c r="AL203" s="726">
        <v>0</v>
      </c>
      <c r="AM203" s="726">
        <v>0</v>
      </c>
      <c r="AN203" s="726">
        <v>0</v>
      </c>
      <c r="AO203" s="726">
        <v>0</v>
      </c>
      <c r="AP203" s="726">
        <v>0</v>
      </c>
      <c r="AQ203" s="727">
        <v>0</v>
      </c>
    </row>
    <row r="204" spans="2:43" ht="19.95" customHeight="1" x14ac:dyDescent="0.4">
      <c r="B204" s="312">
        <v>201</v>
      </c>
      <c r="C204" s="313" t="s">
        <v>1499</v>
      </c>
      <c r="D204" s="313" t="s">
        <v>154</v>
      </c>
      <c r="E204" s="314">
        <v>478</v>
      </c>
      <c r="F204" s="315" t="s">
        <v>23</v>
      </c>
      <c r="G204" s="1007" t="s">
        <v>139</v>
      </c>
      <c r="H204" s="304" t="s">
        <v>2439</v>
      </c>
      <c r="I204" s="305" t="str">
        <f>'2_Board설정(1)'!$U$7</f>
        <v>AnOUT:C.2</v>
      </c>
      <c r="J204" s="306" t="str">
        <f>'2_Board설정(1)'!$U$8</f>
        <v>AnOUT:0.1</v>
      </c>
      <c r="K204" s="306" t="str">
        <f>'2_Board설정(1)'!$U$9</f>
        <v>AnOUT:0.1</v>
      </c>
      <c r="L204" s="306" t="str">
        <f>'2_Board설정(1)'!$U$10</f>
        <v>AnOUT:0.1</v>
      </c>
      <c r="M204" s="306" t="str">
        <f>'2_Board설정(1)'!$U$11</f>
        <v>AnOUT:0.1</v>
      </c>
      <c r="N204" s="306" t="str">
        <f>'2_Board설정(1)'!$U$12</f>
        <v>AnOUT:0.1</v>
      </c>
      <c r="O204" s="306" t="str">
        <f>'2_Board설정(1)'!$U$13</f>
        <v>AnOUT:0.1</v>
      </c>
      <c r="P204" s="306" t="str">
        <f>'2_Board설정(1)'!$U$14</f>
        <v>AnOUT:0.1</v>
      </c>
      <c r="Q204" s="306" t="str">
        <f>'2_Board설정(1)'!$U$15</f>
        <v>AnOUT:0.1</v>
      </c>
      <c r="R204" s="306" t="str">
        <f>'2_Board설정(1)'!$U$16</f>
        <v>AnOUT:0.1</v>
      </c>
      <c r="S204" s="306" t="str">
        <f>'2_Board설정(1)'!$U$17</f>
        <v>AnOUT:0.1</v>
      </c>
      <c r="T204" s="306" t="str">
        <f>'2_Board설정(1)'!$U$18</f>
        <v>AnOUT:0.1</v>
      </c>
      <c r="U204" s="306" t="str">
        <f>'2_Board설정(1)'!$U$19</f>
        <v>AnOUT:0.1</v>
      </c>
      <c r="V204" s="306" t="str">
        <f>'2_Board설정(1)'!$U$20</f>
        <v>AnOUT:0.1</v>
      </c>
      <c r="W204" s="306" t="str">
        <f>'2_Board설정(1)'!$U$21</f>
        <v>AnOUT:0.1</v>
      </c>
      <c r="X204" s="306" t="str">
        <f>'2_Board설정(1)'!$U$22</f>
        <v>AnOUT:0.1</v>
      </c>
      <c r="Y204" s="306" t="str">
        <f>'2_Board설정(1)'!$U$23</f>
        <v>AnOUT:0.1</v>
      </c>
      <c r="Z204" s="306" t="str">
        <f>'2_Board설정(1)'!$U$24</f>
        <v>AnOUT:0.1</v>
      </c>
      <c r="AA204" s="306" t="str">
        <f>'2_Board설정(1)'!$U$25</f>
        <v>AnOUT:0.1</v>
      </c>
      <c r="AB204" s="306" t="str">
        <f>'2_Board설정(1)'!$U$26</f>
        <v>AnOUT:0.1</v>
      </c>
      <c r="AC204" s="306" t="str">
        <f>'2_Board설정(1)'!$U$27</f>
        <v>AnOUT:0.1</v>
      </c>
      <c r="AD204" s="306" t="str">
        <f>'2_Board설정(1)'!$U$28</f>
        <v>AnOUT:0.1</v>
      </c>
      <c r="AE204" s="306" t="str">
        <f>'2_Board설정(1)'!$U$29</f>
        <v>AnOUT:0.1</v>
      </c>
      <c r="AF204" s="306" t="str">
        <f>'2_Board설정(1)'!$U$30</f>
        <v>AnOUT:0.1</v>
      </c>
      <c r="AG204" s="306" t="str">
        <f>'2_Board설정(1)'!$U$31</f>
        <v>AnOUT:0.1</v>
      </c>
      <c r="AH204" s="306" t="str">
        <f>'2_Board설정(1)'!$U$32</f>
        <v>AnOUT:0.1</v>
      </c>
      <c r="AI204" s="306" t="str">
        <f>'2_Board설정(1)'!$U$33</f>
        <v>AnOUT:0.1</v>
      </c>
      <c r="AJ204" s="306" t="str">
        <f>'2_Board설정(1)'!$U$34</f>
        <v>AnOUT:0.1</v>
      </c>
      <c r="AK204" s="306" t="str">
        <f>'2_Board설정(1)'!$U$35</f>
        <v>AnOUT:0.1</v>
      </c>
      <c r="AL204" s="306" t="str">
        <f>'2_Board설정(1)'!$U$36</f>
        <v>AnOUT:0.1</v>
      </c>
      <c r="AM204" s="306" t="str">
        <f>'2_Board설정(1)'!$U$37</f>
        <v>AnOUT:0.1</v>
      </c>
      <c r="AN204" s="306" t="str">
        <f>'2_Board설정(1)'!$U$38</f>
        <v>AnOUT:0.1</v>
      </c>
      <c r="AO204" s="306" t="str">
        <f>'2_Board설정(1)'!$U$39</f>
        <v>AnOUT:0.1</v>
      </c>
      <c r="AP204" s="306" t="str">
        <f>'2_Board설정(1)'!$U$40</f>
        <v>AnOUT:0.1</v>
      </c>
      <c r="AQ204" s="307" t="str">
        <f>'2_Board설정(1)'!$U$41</f>
        <v>AnOUT:0.1</v>
      </c>
    </row>
    <row r="205" spans="2:43" ht="19.95" customHeight="1" x14ac:dyDescent="0.4">
      <c r="B205" s="269">
        <v>202</v>
      </c>
      <c r="C205" s="270" t="s">
        <v>1500</v>
      </c>
      <c r="D205" s="270" t="s">
        <v>155</v>
      </c>
      <c r="E205" s="271">
        <v>479</v>
      </c>
      <c r="F205" s="272"/>
      <c r="G205" s="744" t="s">
        <v>37</v>
      </c>
      <c r="H205" s="299"/>
      <c r="I205" s="284" t="str">
        <f>IF('2_Board설정(1)'!$M$7="","0 / Not Used",'2_Board설정(1)'!$M$7)</f>
        <v>3 / Motor Speed</v>
      </c>
      <c r="J205" s="285" t="str">
        <f>IF('2_Board설정(1)'!$M$8="","0 / Not Used",'2_Board설정(1)'!$M$8)</f>
        <v>0 / Not Used</v>
      </c>
      <c r="K205" s="285" t="str">
        <f>IF('2_Board설정(1)'!$M$9="","0 / Not Used",'2_Board설정(1)'!$M$9)</f>
        <v>0 / Not Used</v>
      </c>
      <c r="L205" s="285" t="str">
        <f>IF('2_Board설정(1)'!$M$10="","0 / Not Used",'2_Board설정(1)'!$M$10)</f>
        <v>0 / Not Used</v>
      </c>
      <c r="M205" s="285" t="str">
        <f>IF('2_Board설정(1)'!$M$11="","0 / Not Used",'2_Board설정(1)'!$M$11)</f>
        <v>0 / Not Used</v>
      </c>
      <c r="N205" s="285" t="str">
        <f>IF('2_Board설정(1)'!$M$12="","0 / Not Used",'2_Board설정(1)'!$M$12)</f>
        <v>0 / Not Used</v>
      </c>
      <c r="O205" s="285" t="str">
        <f>IF('2_Board설정(1)'!$M$13="","0 / Not Used",'2_Board설정(1)'!$M$13)</f>
        <v>0 / Not Used</v>
      </c>
      <c r="P205" s="285" t="str">
        <f>IF('2_Board설정(1)'!$M$14="","0 / Not Used",'2_Board설정(1)'!$M$14)</f>
        <v>0 / Not Used</v>
      </c>
      <c r="Q205" s="285" t="str">
        <f>IF('2_Board설정(1)'!$M$15="","0 / Not Used",'2_Board설정(1)'!$M$15)</f>
        <v>0 / Not Used</v>
      </c>
      <c r="R205" s="285" t="str">
        <f>IF('2_Board설정(1)'!$M$16="","0 / Not Used",'2_Board설정(1)'!$M$16)</f>
        <v>0 / Not Used</v>
      </c>
      <c r="S205" s="285" t="str">
        <f>IF('2_Board설정(1)'!$M$17="","0 / Not Used",'2_Board설정(1)'!$M$17)</f>
        <v>0 / Not Used</v>
      </c>
      <c r="T205" s="285" t="str">
        <f>IF('2_Board설정(1)'!$M$18="","0 / Not Used",'2_Board설정(1)'!$M$18)</f>
        <v>0 / Not Used</v>
      </c>
      <c r="U205" s="285" t="str">
        <f>IF('2_Board설정(1)'!$M$19="","0 / Not Used",'2_Board설정(1)'!$M$19)</f>
        <v>0 / Not Used</v>
      </c>
      <c r="V205" s="285" t="str">
        <f>IF('2_Board설정(1)'!$M$20="","0 / Not Used",'2_Board설정(1)'!$M$20)</f>
        <v>0 / Not Used</v>
      </c>
      <c r="W205" s="285" t="str">
        <f>IF('2_Board설정(1)'!$M$21="","0 / Not Used",'2_Board설정(1)'!$M$21)</f>
        <v>0 / Not Used</v>
      </c>
      <c r="X205" s="285" t="str">
        <f>IF('2_Board설정(1)'!$M$22="","0 / Not Used",'2_Board설정(1)'!$M$22)</f>
        <v>0 / Not Used</v>
      </c>
      <c r="Y205" s="285" t="str">
        <f>IF('2_Board설정(1)'!$M$23="","0 / Not Used",'2_Board설정(1)'!$M$23)</f>
        <v>0 / Not Used</v>
      </c>
      <c r="Z205" s="285" t="str">
        <f>IF('2_Board설정(1)'!$M$24="","0 / Not Used",'2_Board설정(1)'!$M$24)</f>
        <v>0 / Not Used</v>
      </c>
      <c r="AA205" s="285" t="str">
        <f>IF('2_Board설정(1)'!$M$25="","0 / Not Used",'2_Board설정(1)'!$M$25)</f>
        <v>0 / Not Used</v>
      </c>
      <c r="AB205" s="285" t="str">
        <f>IF('2_Board설정(1)'!$M$26="","0 / Not Used",'2_Board설정(1)'!$M$26)</f>
        <v>0 / Not Used</v>
      </c>
      <c r="AC205" s="285" t="str">
        <f>IF('2_Board설정(1)'!$M$27="","0 / Not Used",'2_Board설정(1)'!$M$27)</f>
        <v>0 / Not Used</v>
      </c>
      <c r="AD205" s="285" t="str">
        <f>IF('2_Board설정(1)'!$M$28="","0 / Not Used",'2_Board설정(1)'!$M$28)</f>
        <v>0 / Not Used</v>
      </c>
      <c r="AE205" s="285" t="str">
        <f>IF('2_Board설정(1)'!$M$29="","0 / Not Used",'2_Board설정(1)'!$M$29)</f>
        <v>0 / Not Used</v>
      </c>
      <c r="AF205" s="285" t="str">
        <f>IF('2_Board설정(1)'!$M$30="","0 / Not Used",'2_Board설정(1)'!$M$30)</f>
        <v>0 / Not Used</v>
      </c>
      <c r="AG205" s="285" t="str">
        <f>IF('2_Board설정(1)'!$M$31="","0 / Not Used",'2_Board설정(1)'!$M$31)</f>
        <v>0 / Not Used</v>
      </c>
      <c r="AH205" s="285" t="str">
        <f>IF('2_Board설정(1)'!$M$32="","0 / Not Used",'2_Board설정(1)'!$M$32)</f>
        <v>0 / Not Used</v>
      </c>
      <c r="AI205" s="285" t="str">
        <f>IF('2_Board설정(1)'!$M$33="","0 / Not Used",'2_Board설정(1)'!$M$33)</f>
        <v>0 / Not Used</v>
      </c>
      <c r="AJ205" s="285" t="str">
        <f>IF('2_Board설정(1)'!$M$34="","0 / Not Used",'2_Board설정(1)'!$M$34)</f>
        <v>0 / Not Used</v>
      </c>
      <c r="AK205" s="285" t="str">
        <f>IF('2_Board설정(1)'!$M$35="","0 / Not Used",'2_Board설정(1)'!$M$35)</f>
        <v>0 / Not Used</v>
      </c>
      <c r="AL205" s="285" t="str">
        <f>IF('2_Board설정(1)'!$M$36="","0 / Not Used",'2_Board설정(1)'!$M$36)</f>
        <v>0 / Not Used</v>
      </c>
      <c r="AM205" s="285" t="str">
        <f>IF('2_Board설정(1)'!$M$37="","0 / Not Used",'2_Board설정(1)'!$M$37)</f>
        <v>0 / Not Used</v>
      </c>
      <c r="AN205" s="285" t="str">
        <f>IF('2_Board설정(1)'!$M$38="","0 / Not Used",'2_Board설정(1)'!$M$38)</f>
        <v>0 / Not Used</v>
      </c>
      <c r="AO205" s="285" t="str">
        <f>IF('2_Board설정(1)'!$M$39="","0 / Not Used",'2_Board설정(1)'!$M$39)</f>
        <v>0 / Not Used</v>
      </c>
      <c r="AP205" s="285" t="str">
        <f>IF('2_Board설정(1)'!$M$40="","0 / Not Used",'2_Board설정(1)'!$M$40)</f>
        <v>0 / Not Used</v>
      </c>
      <c r="AQ205" s="286" t="str">
        <f>IF('2_Board설정(1)'!$M$41="","0 / Not Used",'2_Board설정(1)'!$M$41)</f>
        <v>0 / Not Used</v>
      </c>
    </row>
    <row r="206" spans="2:43" ht="19.95" customHeight="1" x14ac:dyDescent="0.4">
      <c r="B206" s="269">
        <v>203</v>
      </c>
      <c r="C206" s="270" t="s">
        <v>1501</v>
      </c>
      <c r="D206" s="270" t="s">
        <v>156</v>
      </c>
      <c r="E206" s="271">
        <v>480</v>
      </c>
      <c r="F206" s="272" t="s">
        <v>5</v>
      </c>
      <c r="G206" s="750">
        <v>0.05</v>
      </c>
      <c r="H206" s="724"/>
      <c r="I206" s="728">
        <v>0.1</v>
      </c>
      <c r="J206" s="729">
        <v>0.1</v>
      </c>
      <c r="K206" s="729">
        <v>0.1</v>
      </c>
      <c r="L206" s="729">
        <v>0.1</v>
      </c>
      <c r="M206" s="729">
        <v>0.1</v>
      </c>
      <c r="N206" s="729">
        <v>0.1</v>
      </c>
      <c r="O206" s="729">
        <v>0.1</v>
      </c>
      <c r="P206" s="729">
        <v>0.1</v>
      </c>
      <c r="Q206" s="729">
        <v>0.1</v>
      </c>
      <c r="R206" s="729">
        <v>0.1</v>
      </c>
      <c r="S206" s="729">
        <v>0.1</v>
      </c>
      <c r="T206" s="729">
        <v>0.1</v>
      </c>
      <c r="U206" s="729">
        <v>0.1</v>
      </c>
      <c r="V206" s="729">
        <v>0.1</v>
      </c>
      <c r="W206" s="729">
        <v>0.1</v>
      </c>
      <c r="X206" s="729">
        <v>0.1</v>
      </c>
      <c r="Y206" s="729">
        <v>0.1</v>
      </c>
      <c r="Z206" s="729">
        <v>0.1</v>
      </c>
      <c r="AA206" s="729">
        <v>0.1</v>
      </c>
      <c r="AB206" s="729">
        <v>0.1</v>
      </c>
      <c r="AC206" s="729">
        <v>0.1</v>
      </c>
      <c r="AD206" s="729">
        <v>0.1</v>
      </c>
      <c r="AE206" s="729">
        <v>0.1</v>
      </c>
      <c r="AF206" s="729">
        <v>0.1</v>
      </c>
      <c r="AG206" s="729">
        <v>0.1</v>
      </c>
      <c r="AH206" s="729">
        <v>0.1</v>
      </c>
      <c r="AI206" s="729">
        <v>0.1</v>
      </c>
      <c r="AJ206" s="729">
        <v>0.1</v>
      </c>
      <c r="AK206" s="729">
        <v>0.1</v>
      </c>
      <c r="AL206" s="729">
        <v>0.1</v>
      </c>
      <c r="AM206" s="729">
        <v>0.1</v>
      </c>
      <c r="AN206" s="729">
        <v>0.1</v>
      </c>
      <c r="AO206" s="729">
        <v>0.1</v>
      </c>
      <c r="AP206" s="729">
        <v>0.1</v>
      </c>
      <c r="AQ206" s="730">
        <v>0.1</v>
      </c>
    </row>
    <row r="207" spans="2:43" ht="19.95" customHeight="1" x14ac:dyDescent="0.4">
      <c r="B207" s="269">
        <v>204</v>
      </c>
      <c r="C207" s="270" t="s">
        <v>1502</v>
      </c>
      <c r="D207" s="270" t="s">
        <v>157</v>
      </c>
      <c r="E207" s="271">
        <v>481</v>
      </c>
      <c r="F207" s="272"/>
      <c r="G207" s="747" t="s">
        <v>69</v>
      </c>
      <c r="H207" s="299"/>
      <c r="I207" s="324" t="s">
        <v>69</v>
      </c>
      <c r="J207" s="325" t="s">
        <v>69</v>
      </c>
      <c r="K207" s="325" t="s">
        <v>69</v>
      </c>
      <c r="L207" s="325" t="s">
        <v>69</v>
      </c>
      <c r="M207" s="325" t="s">
        <v>69</v>
      </c>
      <c r="N207" s="325" t="s">
        <v>69</v>
      </c>
      <c r="O207" s="325" t="s">
        <v>69</v>
      </c>
      <c r="P207" s="325" t="s">
        <v>69</v>
      </c>
      <c r="Q207" s="325" t="s">
        <v>69</v>
      </c>
      <c r="R207" s="325" t="s">
        <v>69</v>
      </c>
      <c r="S207" s="325" t="s">
        <v>69</v>
      </c>
      <c r="T207" s="325" t="s">
        <v>69</v>
      </c>
      <c r="U207" s="325" t="s">
        <v>69</v>
      </c>
      <c r="V207" s="325" t="s">
        <v>69</v>
      </c>
      <c r="W207" s="325" t="s">
        <v>69</v>
      </c>
      <c r="X207" s="325" t="s">
        <v>69</v>
      </c>
      <c r="Y207" s="325" t="s">
        <v>69</v>
      </c>
      <c r="Z207" s="325" t="s">
        <v>69</v>
      </c>
      <c r="AA207" s="325" t="s">
        <v>69</v>
      </c>
      <c r="AB207" s="325" t="s">
        <v>69</v>
      </c>
      <c r="AC207" s="325" t="s">
        <v>69</v>
      </c>
      <c r="AD207" s="325" t="s">
        <v>69</v>
      </c>
      <c r="AE207" s="325" t="s">
        <v>69</v>
      </c>
      <c r="AF207" s="325" t="s">
        <v>69</v>
      </c>
      <c r="AG207" s="325" t="s">
        <v>69</v>
      </c>
      <c r="AH207" s="325" t="s">
        <v>69</v>
      </c>
      <c r="AI207" s="325" t="s">
        <v>69</v>
      </c>
      <c r="AJ207" s="325" t="s">
        <v>69</v>
      </c>
      <c r="AK207" s="325" t="s">
        <v>69</v>
      </c>
      <c r="AL207" s="325" t="s">
        <v>69</v>
      </c>
      <c r="AM207" s="325" t="s">
        <v>69</v>
      </c>
      <c r="AN207" s="325" t="s">
        <v>69</v>
      </c>
      <c r="AO207" s="325" t="s">
        <v>69</v>
      </c>
      <c r="AP207" s="325" t="s">
        <v>69</v>
      </c>
      <c r="AQ207" s="326" t="s">
        <v>69</v>
      </c>
    </row>
    <row r="208" spans="2:43" ht="19.95" customHeight="1" x14ac:dyDescent="0.4">
      <c r="B208" s="269">
        <v>205</v>
      </c>
      <c r="C208" s="270" t="s">
        <v>1503</v>
      </c>
      <c r="D208" s="270" t="s">
        <v>158</v>
      </c>
      <c r="E208" s="271">
        <v>482</v>
      </c>
      <c r="F208" s="272"/>
      <c r="G208" s="744" t="s">
        <v>144</v>
      </c>
      <c r="H208" s="363"/>
      <c r="I208" s="284" t="str">
        <f>IF('2_Board설정(1)'!$N$7=0,"0 / 0 mA", IF(OR('2_Board설정(1)'!$N$7="0~20 mA",'2_Board설정(1)'!$N$7="0~10 V"),"0 / 0 mA","1 / 4mA"))</f>
        <v>1 / 4mA</v>
      </c>
      <c r="J208" s="285" t="str">
        <f>IF('2_Board설정(1)'!$N$8=0,"0 / 0 mA", IF(OR('2_Board설정(1)'!$N$8="0~20 mA",'2_Board설정(1)'!$N$8="0~10 V"),"0 / 0 mA","1 / 4mA"))</f>
        <v>0 / 0 mA</v>
      </c>
      <c r="K208" s="285" t="str">
        <f>IF('2_Board설정(1)'!$N$9=0,"0 / 0 mA", IF(OR('2_Board설정(1)'!$N$9="0~20 mA",'2_Board설정(1)'!$N$9="0~10 V"),"0 / 0 mA","1 / 4mA"))</f>
        <v>0 / 0 mA</v>
      </c>
      <c r="L208" s="285" t="str">
        <f>IF('2_Board설정(1)'!$N$10=0,"0 / 0 mA", IF(OR('2_Board설정(1)'!$N$10="0~20 mA",'2_Board설정(1)'!$N$10="0~10 V"),"0 / 0 mA","1 / 4mA"))</f>
        <v>0 / 0 mA</v>
      </c>
      <c r="M208" s="285" t="str">
        <f>IF('2_Board설정(1)'!$N$11=0,"0 / 0 mA", IF(OR('2_Board설정(1)'!$N$11="0~20 mA",'2_Board설정(1)'!$N$11="0~10 V"),"0 / 0 mA","1 / 4mA"))</f>
        <v>0 / 0 mA</v>
      </c>
      <c r="N208" s="285" t="str">
        <f>IF('2_Board설정(1)'!$N$12=0,"0 / 0 mA", IF(OR('2_Board설정(1)'!$N$12="0~20 mA",'2_Board설정(1)'!$N$12="0~10 V"),"0 / 0 mA","1 / 4mA"))</f>
        <v>0 / 0 mA</v>
      </c>
      <c r="O208" s="285" t="str">
        <f>IF('2_Board설정(1)'!$N$13=0,"0 / 0 mA", IF(OR('2_Board설정(1)'!$N$13="0~20 mA",'2_Board설정(1)'!$N$13="0~10 V"),"0 / 0 mA","1 / 4mA"))</f>
        <v>0 / 0 mA</v>
      </c>
      <c r="P208" s="285" t="str">
        <f>IF('2_Board설정(1)'!$N$14=0,"0 / 0 mA", IF(OR('2_Board설정(1)'!$N$14="0~20 mA",'2_Board설정(1)'!$N$14="0~10 V"),"0 / 0 mA","1 / 4mA"))</f>
        <v>0 / 0 mA</v>
      </c>
      <c r="Q208" s="285" t="str">
        <f>IF('2_Board설정(1)'!$N$15=0,"0 / 0 mA", IF(OR('2_Board설정(1)'!$N$15="0~20 mA",'2_Board설정(1)'!$N$15="0~10 V"),"0 / 0 mA","1 / 4mA"))</f>
        <v>0 / 0 mA</v>
      </c>
      <c r="R208" s="285" t="str">
        <f>IF('2_Board설정(1)'!$N$16=0,"0 / 0 mA", IF(OR('2_Board설정(1)'!$N$16="0~20 mA",'2_Board설정(1)'!$N$16="0~10 V"),"0 / 0 mA","1 / 4mA"))</f>
        <v>0 / 0 mA</v>
      </c>
      <c r="S208" s="285" t="str">
        <f>IF('2_Board설정(1)'!$N$17=0,"0 / 0 mA", IF(OR('2_Board설정(1)'!$N$17="0~20 mA",'2_Board설정(1)'!$N$17="0~10 V"),"0 / 0 mA","1 / 4mA"))</f>
        <v>0 / 0 mA</v>
      </c>
      <c r="T208" s="285" t="str">
        <f>IF('2_Board설정(1)'!$N$18=0,"0 / 0 mA", IF(OR('2_Board설정(1)'!$N$18="0~20 mA",'2_Board설정(1)'!$N$18="0~10 V"),"0 / 0 mA","1 / 4mA"))</f>
        <v>0 / 0 mA</v>
      </c>
      <c r="U208" s="285" t="str">
        <f>IF('2_Board설정(1)'!$N$19=0,"0 / 0 mA", IF(OR('2_Board설정(1)'!$N$19="0~20 mA",'2_Board설정(1)'!$N$19="0~10 V"),"0 / 0 mA","1 / 4mA"))</f>
        <v>0 / 0 mA</v>
      </c>
      <c r="V208" s="285" t="str">
        <f>IF('2_Board설정(1)'!$N$20=0,"0 / 0 mA", IF(OR('2_Board설정(1)'!$N$20="0~20 mA",'2_Board설정(1)'!$N$20="0~10 V"),"0 / 0 mA","1 / 4mA"))</f>
        <v>0 / 0 mA</v>
      </c>
      <c r="W208" s="285" t="str">
        <f>IF('2_Board설정(1)'!$N$21=0,"0 / 0 mA", IF(OR('2_Board설정(1)'!$N$21="0~20 mA",'2_Board설정(1)'!$N$21="0~10 V"),"0 / 0 mA","1 / 4mA"))</f>
        <v>0 / 0 mA</v>
      </c>
      <c r="X208" s="285" t="str">
        <f>IF('2_Board설정(1)'!$N$22=0,"0 / 0 mA", IF(OR('2_Board설정(1)'!$N$22="0~20 mA",'2_Board설정(1)'!$N$22="0~10 V"),"0 / 0 mA","1 / 4mA"))</f>
        <v>0 / 0 mA</v>
      </c>
      <c r="Y208" s="285" t="str">
        <f>IF('2_Board설정(1)'!$N$23=0,"0 / 0 mA", IF(OR('2_Board설정(1)'!$N$23="0~20 mA",'2_Board설정(1)'!$N$23="0~10 V"),"0 / 0 mA","1 / 4mA"))</f>
        <v>0 / 0 mA</v>
      </c>
      <c r="Z208" s="285" t="str">
        <f>IF('2_Board설정(1)'!$N$24=0,"0 / 0 mA", IF(OR('2_Board설정(1)'!$N$24="0~20 mA",'2_Board설정(1)'!$N$24="0~10 V"),"0 / 0 mA","1 / 4mA"))</f>
        <v>0 / 0 mA</v>
      </c>
      <c r="AA208" s="285" t="str">
        <f>IF('2_Board설정(1)'!$N$25=0,"0 / 0 mA", IF(OR('2_Board설정(1)'!$N$25="0~20 mA",'2_Board설정(1)'!$N$25="0~10 V"),"0 / 0 mA","1 / 4mA"))</f>
        <v>0 / 0 mA</v>
      </c>
      <c r="AB208" s="285" t="str">
        <f>IF('2_Board설정(1)'!$N$26=0,"0 / 0 mA", IF(OR('2_Board설정(1)'!$N$26="0~20 mA",'2_Board설정(1)'!$N$26="0~10 V"),"0 / 0 mA","1 / 4mA"))</f>
        <v>0 / 0 mA</v>
      </c>
      <c r="AC208" s="285" t="str">
        <f>IF('2_Board설정(1)'!$N$27=0,"0 / 0 mA", IF(OR('2_Board설정(1)'!$N$27="0~20 mA",'2_Board설정(1)'!$N$27="0~10 V"),"0 / 0 mA","1 / 4mA"))</f>
        <v>0 / 0 mA</v>
      </c>
      <c r="AD208" s="285" t="str">
        <f>IF('2_Board설정(1)'!$N$28=0,"0 / 0 mA", IF(OR('2_Board설정(1)'!$N$28="0~20 mA",'2_Board설정(1)'!$N$28="0~10 V"),"0 / 0 mA","1 / 4mA"))</f>
        <v>0 / 0 mA</v>
      </c>
      <c r="AE208" s="285" t="str">
        <f>IF('2_Board설정(1)'!$N$29=0,"0 / 0 mA", IF(OR('2_Board설정(1)'!$N$29="0~20 mA",'2_Board설정(1)'!$N$29="0~10 V"),"0 / 0 mA","1 / 4mA"))</f>
        <v>0 / 0 mA</v>
      </c>
      <c r="AF208" s="285" t="str">
        <f>IF('2_Board설정(1)'!$N$30=0,"0 / 0 mA", IF(OR('2_Board설정(1)'!$N$30="0~20 mA",'2_Board설정(1)'!$N$30="0~10 V"),"0 / 0 mA","1 / 4mA"))</f>
        <v>0 / 0 mA</v>
      </c>
      <c r="AG208" s="285" t="str">
        <f>IF('2_Board설정(1)'!$N$31=0,"0 / 0 mA", IF(OR('2_Board설정(1)'!$N$31="0~20 mA",'2_Board설정(1)'!$N$31="0~10 V"),"0 / 0 mA","1 / 4mA"))</f>
        <v>0 / 0 mA</v>
      </c>
      <c r="AH208" s="285" t="str">
        <f>IF('2_Board설정(1)'!$N$32=0,"0 / 0 mA", IF(OR('2_Board설정(1)'!$N$32="0~20 mA",'2_Board설정(1)'!$N$32="0~10 V"),"0 / 0 mA","1 / 4mA"))</f>
        <v>0 / 0 mA</v>
      </c>
      <c r="AI208" s="285" t="str">
        <f>IF('2_Board설정(1)'!$N$33=0,"0 / 0 mA", IF(OR('2_Board설정(1)'!$N$33="0~20 mA",'2_Board설정(1)'!$N$33="0~10 V"),"0 / 0 mA","1 / 4mA"))</f>
        <v>0 / 0 mA</v>
      </c>
      <c r="AJ208" s="285" t="str">
        <f>IF('2_Board설정(1)'!$N$34=0,"0 / 0 mA", IF(OR('2_Board설정(1)'!$N$34="0~20 mA",'2_Board설정(1)'!$N$34="0~10 V"),"0 / 0 mA","1 / 4mA"))</f>
        <v>0 / 0 mA</v>
      </c>
      <c r="AK208" s="285" t="str">
        <f>IF('2_Board설정(1)'!$N$35=0,"0 / 0 mA", IF(OR('2_Board설정(1)'!$N$35="0~20 mA",'2_Board설정(1)'!$N$35="0~10 V"),"0 / 0 mA","1 / 4mA"))</f>
        <v>0 / 0 mA</v>
      </c>
      <c r="AL208" s="285" t="str">
        <f>IF('2_Board설정(1)'!$N$36=0,"0 / 0 mA", IF(OR('2_Board설정(1)'!$N$36="0~20 mA",'2_Board설정(1)'!$N$36="0~10 V"),"0 / 0 mA","1 / 4mA"))</f>
        <v>0 / 0 mA</v>
      </c>
      <c r="AM208" s="285" t="str">
        <f>IF('2_Board설정(1)'!$N$37=0,"0 / 0 mA", IF(OR('2_Board설정(1)'!$N$37="0~20 mA",'2_Board설정(1)'!$N$37="0~10 V"),"0 / 0 mA","1 / 4mA"))</f>
        <v>0 / 0 mA</v>
      </c>
      <c r="AN208" s="285" t="str">
        <f>IF('2_Board설정(1)'!$N$38=0,"0 / 0 mA", IF(OR('2_Board설정(1)'!$N$38="0~20 mA",'2_Board설정(1)'!$N$38="0~10 V"),"0 / 0 mA","1 / 4mA"))</f>
        <v>0 / 0 mA</v>
      </c>
      <c r="AO208" s="285" t="str">
        <f>IF('2_Board설정(1)'!$N$39=0,"0 / 0 mA", IF(OR('2_Board설정(1)'!$N$39="0~20 mA",'2_Board설정(1)'!$N$39="0~10 V"),"0 / 0 mA","1 / 4mA"))</f>
        <v>0 / 0 mA</v>
      </c>
      <c r="AP208" s="285" t="str">
        <f>IF('2_Board설정(1)'!$N$40=0,"0 / 0 mA", IF(OR('2_Board설정(1)'!$N$40="0~20 mA",'2_Board설정(1)'!$N$40="0~10 V"),"0 / 0 mA","1 / 4mA"))</f>
        <v>0 / 0 mA</v>
      </c>
      <c r="AQ208" s="286" t="str">
        <f>IF('2_Board설정(1)'!$N$41=0,"0 / 0 mA", IF(OR('2_Board설정(1)'!$N$41="0~20 mA",'2_Board설정(1)'!$N$41="0~10 V"),"0 / 0 mA","1 / 4mA"))</f>
        <v>0 / 0 mA</v>
      </c>
    </row>
    <row r="209" spans="2:43" ht="19.95" customHeight="1" x14ac:dyDescent="0.4">
      <c r="B209" s="269">
        <v>206</v>
      </c>
      <c r="C209" s="270" t="s">
        <v>1504</v>
      </c>
      <c r="D209" s="270" t="s">
        <v>159</v>
      </c>
      <c r="E209" s="271">
        <v>483</v>
      </c>
      <c r="F209" s="272" t="s">
        <v>39</v>
      </c>
      <c r="G209" s="753">
        <v>100</v>
      </c>
      <c r="H209" s="279"/>
      <c r="I209" s="280">
        <f>IF('2_Board설정(1)'!$O$7=0,100, 1 / '2_Board설정(1)'!$O$7*100)</f>
        <v>50</v>
      </c>
      <c r="J209" s="281">
        <f>IF('2_Board설정(1)'!$O$8=0,100, 1 / '2_Board설정(1)'!$O$8*100)</f>
        <v>100</v>
      </c>
      <c r="K209" s="281">
        <f>IF('2_Board설정(1)'!$O$9=0,100, 1 / '2_Board설정(1)'!$O$9*100)</f>
        <v>100</v>
      </c>
      <c r="L209" s="281">
        <f>IF('2_Board설정(1)'!$O$10=0,100, 1 / '2_Board설정(1)'!$O$10*100)</f>
        <v>100</v>
      </c>
      <c r="M209" s="281">
        <f>IF('2_Board설정(1)'!$O$11=0,100, 1 / '2_Board설정(1)'!$O$11*100)</f>
        <v>100</v>
      </c>
      <c r="N209" s="281">
        <f>IF('2_Board설정(1)'!$O$12=0,100, 1 / '2_Board설정(1)'!$O$12*100)</f>
        <v>100</v>
      </c>
      <c r="O209" s="281">
        <f>IF('2_Board설정(1)'!$O$13=0,100, 1 / '2_Board설정(1)'!$O$13*100)</f>
        <v>100</v>
      </c>
      <c r="P209" s="281">
        <f>IF('2_Board설정(1)'!$O$14=0,100, 1 / '2_Board설정(1)'!$O$14*100)</f>
        <v>100</v>
      </c>
      <c r="Q209" s="281">
        <f>IF('2_Board설정(1)'!$O$15=0,100, 1 / '2_Board설정(1)'!$O$15*100)</f>
        <v>100</v>
      </c>
      <c r="R209" s="281">
        <f>IF('2_Board설정(1)'!$O$16=0,100, 1 / '2_Board설정(1)'!$O$16*100)</f>
        <v>100</v>
      </c>
      <c r="S209" s="281">
        <f>IF('2_Board설정(1)'!$O$17=0,100, 1 / '2_Board설정(1)'!$O$17*100)</f>
        <v>100</v>
      </c>
      <c r="T209" s="281">
        <f>IF('2_Board설정(1)'!$O$18=0,100, 1 / '2_Board설정(1)'!$O$18*100)</f>
        <v>100</v>
      </c>
      <c r="U209" s="281">
        <f>IF('2_Board설정(1)'!$O$19=0,100, 1 / '2_Board설정(1)'!$O$19*100)</f>
        <v>100</v>
      </c>
      <c r="V209" s="281">
        <f>IF('2_Board설정(1)'!$O$20=0,100, 1 / '2_Board설정(1)'!$O$20*100)</f>
        <v>100</v>
      </c>
      <c r="W209" s="281">
        <f>IF('2_Board설정(1)'!$O$21=0,100, 1 / '2_Board설정(1)'!$O$21*100)</f>
        <v>100</v>
      </c>
      <c r="X209" s="281">
        <f>IF('2_Board설정(1)'!$O$22=0,100, 1 / '2_Board설정(1)'!$O$22*100)</f>
        <v>100</v>
      </c>
      <c r="Y209" s="281">
        <f>IF('2_Board설정(1)'!$O$23=0,100, 1 / '2_Board설정(1)'!$O$23*100)</f>
        <v>100</v>
      </c>
      <c r="Z209" s="281">
        <f>IF('2_Board설정(1)'!$O$24=0,100, 1 / '2_Board설정(1)'!$O$24*100)</f>
        <v>100</v>
      </c>
      <c r="AA209" s="281">
        <f>IF('2_Board설정(1)'!$O$25=0,100, 1 / '2_Board설정(1)'!$O$25*100)</f>
        <v>100</v>
      </c>
      <c r="AB209" s="281">
        <f>IF('2_Board설정(1)'!$O$26=0,100, 1 / '2_Board설정(1)'!$O$26*100)</f>
        <v>100</v>
      </c>
      <c r="AC209" s="281">
        <f>IF('2_Board설정(1)'!$O$27=0,100, 1 / '2_Board설정(1)'!$O$27*100)</f>
        <v>100</v>
      </c>
      <c r="AD209" s="281">
        <f>IF('2_Board설정(1)'!$O$28=0,100, 1 / '2_Board설정(1)'!$O$28*100)</f>
        <v>100</v>
      </c>
      <c r="AE209" s="281">
        <f>IF('2_Board설정(1)'!$O$29=0,100, 1 / '2_Board설정(1)'!$O$29*100)</f>
        <v>100</v>
      </c>
      <c r="AF209" s="281">
        <f>IF('2_Board설정(1)'!$O$30=0,100, 1 / '2_Board설정(1)'!$O$30*100)</f>
        <v>100</v>
      </c>
      <c r="AG209" s="281">
        <f>IF('2_Board설정(1)'!$O$31=0,100, 1 / '2_Board설정(1)'!$O$31*100)</f>
        <v>100</v>
      </c>
      <c r="AH209" s="281">
        <f>IF('2_Board설정(1)'!$O$32=0,100, 1 / '2_Board설정(1)'!$O$32*100)</f>
        <v>100</v>
      </c>
      <c r="AI209" s="281">
        <f>IF('2_Board설정(1)'!$O$33=0,100, 1 / '2_Board설정(1)'!$O$33*100)</f>
        <v>100</v>
      </c>
      <c r="AJ209" s="281">
        <f>IF('2_Board설정(1)'!$O$34=0,100, 1 / '2_Board설정(1)'!$O$34*100)</f>
        <v>100</v>
      </c>
      <c r="AK209" s="281">
        <f>IF('2_Board설정(1)'!$O$35=0,100, 1 / '2_Board설정(1)'!$O$35*100)</f>
        <v>100</v>
      </c>
      <c r="AL209" s="281">
        <f>IF('2_Board설정(1)'!$O$36=0,100, 1 / '2_Board설정(1)'!$O$36*100)</f>
        <v>100</v>
      </c>
      <c r="AM209" s="281">
        <f>IF('2_Board설정(1)'!$O$37=0,100, 1 / '2_Board설정(1)'!$O$37*100)</f>
        <v>100</v>
      </c>
      <c r="AN209" s="281">
        <f>IF('2_Board설정(1)'!$O$38=0,100, 1 / '2_Board설정(1)'!$O$38*100)</f>
        <v>100</v>
      </c>
      <c r="AO209" s="281">
        <f>IF('2_Board설정(1)'!$O$39=0,100, 1 / '2_Board설정(1)'!$O$39*100)</f>
        <v>100</v>
      </c>
      <c r="AP209" s="281">
        <f>IF('2_Board설정(1)'!$O$40=0,100, 1 / '2_Board설정(1)'!$O$40*100)</f>
        <v>100</v>
      </c>
      <c r="AQ209" s="282">
        <f>IF('2_Board설정(1)'!$O$41=0,100, 1 / '2_Board설정(1)'!$O$41*100)</f>
        <v>100</v>
      </c>
    </row>
    <row r="210" spans="2:43" ht="19.95" customHeight="1" thickBot="1" x14ac:dyDescent="0.45">
      <c r="B210" s="291">
        <v>207</v>
      </c>
      <c r="C210" s="292" t="s">
        <v>1505</v>
      </c>
      <c r="D210" s="292" t="s">
        <v>160</v>
      </c>
      <c r="E210" s="293">
        <v>484</v>
      </c>
      <c r="F210" s="294" t="s">
        <v>39</v>
      </c>
      <c r="G210" s="752">
        <v>0</v>
      </c>
      <c r="H210" s="344"/>
      <c r="I210" s="725">
        <v>0</v>
      </c>
      <c r="J210" s="726">
        <v>0</v>
      </c>
      <c r="K210" s="726">
        <v>0</v>
      </c>
      <c r="L210" s="726">
        <v>0</v>
      </c>
      <c r="M210" s="726">
        <v>0</v>
      </c>
      <c r="N210" s="726">
        <v>0</v>
      </c>
      <c r="O210" s="726">
        <v>0</v>
      </c>
      <c r="P210" s="726">
        <v>0</v>
      </c>
      <c r="Q210" s="726">
        <v>0</v>
      </c>
      <c r="R210" s="726">
        <v>0</v>
      </c>
      <c r="S210" s="726">
        <v>0</v>
      </c>
      <c r="T210" s="726">
        <v>0</v>
      </c>
      <c r="U210" s="726">
        <v>0</v>
      </c>
      <c r="V210" s="726">
        <v>0</v>
      </c>
      <c r="W210" s="726">
        <v>0</v>
      </c>
      <c r="X210" s="726">
        <v>0</v>
      </c>
      <c r="Y210" s="726">
        <v>0</v>
      </c>
      <c r="Z210" s="726">
        <v>0</v>
      </c>
      <c r="AA210" s="726">
        <v>0</v>
      </c>
      <c r="AB210" s="726">
        <v>0</v>
      </c>
      <c r="AC210" s="726">
        <v>0</v>
      </c>
      <c r="AD210" s="726">
        <v>0</v>
      </c>
      <c r="AE210" s="726">
        <v>0</v>
      </c>
      <c r="AF210" s="726">
        <v>0</v>
      </c>
      <c r="AG210" s="726">
        <v>0</v>
      </c>
      <c r="AH210" s="726">
        <v>0</v>
      </c>
      <c r="AI210" s="726">
        <v>0</v>
      </c>
      <c r="AJ210" s="726">
        <v>0</v>
      </c>
      <c r="AK210" s="726">
        <v>0</v>
      </c>
      <c r="AL210" s="726">
        <v>0</v>
      </c>
      <c r="AM210" s="726">
        <v>0</v>
      </c>
      <c r="AN210" s="726">
        <v>0</v>
      </c>
      <c r="AO210" s="726">
        <v>0</v>
      </c>
      <c r="AP210" s="726">
        <v>0</v>
      </c>
      <c r="AQ210" s="727">
        <v>0</v>
      </c>
    </row>
    <row r="211" spans="2:43" ht="19.95" customHeight="1" x14ac:dyDescent="0.4">
      <c r="B211" s="264">
        <v>208</v>
      </c>
      <c r="C211" s="265" t="s">
        <v>1506</v>
      </c>
      <c r="D211" s="265" t="s">
        <v>1507</v>
      </c>
      <c r="E211" s="266">
        <v>1527</v>
      </c>
      <c r="F211" s="267" t="s">
        <v>23</v>
      </c>
      <c r="G211" s="748" t="s">
        <v>139</v>
      </c>
      <c r="H211" s="749" t="s">
        <v>2440</v>
      </c>
      <c r="I211" s="720" t="s">
        <v>139</v>
      </c>
      <c r="J211" s="721" t="s">
        <v>139</v>
      </c>
      <c r="K211" s="721" t="s">
        <v>139</v>
      </c>
      <c r="L211" s="721" t="s">
        <v>139</v>
      </c>
      <c r="M211" s="721" t="s">
        <v>139</v>
      </c>
      <c r="N211" s="721" t="s">
        <v>139</v>
      </c>
      <c r="O211" s="721" t="s">
        <v>139</v>
      </c>
      <c r="P211" s="721" t="s">
        <v>139</v>
      </c>
      <c r="Q211" s="721" t="s">
        <v>139</v>
      </c>
      <c r="R211" s="721" t="s">
        <v>139</v>
      </c>
      <c r="S211" s="721" t="s">
        <v>139</v>
      </c>
      <c r="T211" s="721" t="s">
        <v>139</v>
      </c>
      <c r="U211" s="721" t="s">
        <v>139</v>
      </c>
      <c r="V211" s="721" t="s">
        <v>139</v>
      </c>
      <c r="W211" s="721" t="s">
        <v>139</v>
      </c>
      <c r="X211" s="721" t="s">
        <v>139</v>
      </c>
      <c r="Y211" s="721" t="s">
        <v>139</v>
      </c>
      <c r="Z211" s="721" t="s">
        <v>139</v>
      </c>
      <c r="AA211" s="721" t="s">
        <v>139</v>
      </c>
      <c r="AB211" s="721" t="s">
        <v>139</v>
      </c>
      <c r="AC211" s="721" t="s">
        <v>139</v>
      </c>
      <c r="AD211" s="721" t="s">
        <v>139</v>
      </c>
      <c r="AE211" s="721" t="s">
        <v>139</v>
      </c>
      <c r="AF211" s="721" t="s">
        <v>139</v>
      </c>
      <c r="AG211" s="721" t="s">
        <v>139</v>
      </c>
      <c r="AH211" s="721" t="s">
        <v>139</v>
      </c>
      <c r="AI211" s="721" t="s">
        <v>139</v>
      </c>
      <c r="AJ211" s="721" t="s">
        <v>139</v>
      </c>
      <c r="AK211" s="721" t="s">
        <v>139</v>
      </c>
      <c r="AL211" s="721" t="s">
        <v>139</v>
      </c>
      <c r="AM211" s="721" t="s">
        <v>139</v>
      </c>
      <c r="AN211" s="721" t="s">
        <v>139</v>
      </c>
      <c r="AO211" s="721" t="s">
        <v>139</v>
      </c>
      <c r="AP211" s="721" t="s">
        <v>139</v>
      </c>
      <c r="AQ211" s="722" t="s">
        <v>139</v>
      </c>
    </row>
    <row r="212" spans="2:43" ht="19.95" customHeight="1" x14ac:dyDescent="0.4">
      <c r="B212" s="269">
        <v>209</v>
      </c>
      <c r="C212" s="270" t="s">
        <v>1508</v>
      </c>
      <c r="D212" s="270" t="s">
        <v>1509</v>
      </c>
      <c r="E212" s="271">
        <v>1520</v>
      </c>
      <c r="F212" s="272"/>
      <c r="G212" s="746" t="s">
        <v>37</v>
      </c>
      <c r="H212" s="645"/>
      <c r="I212" s="324" t="s">
        <v>37</v>
      </c>
      <c r="J212" s="325" t="s">
        <v>37</v>
      </c>
      <c r="K212" s="325" t="s">
        <v>37</v>
      </c>
      <c r="L212" s="325" t="s">
        <v>37</v>
      </c>
      <c r="M212" s="325" t="s">
        <v>37</v>
      </c>
      <c r="N212" s="325" t="s">
        <v>37</v>
      </c>
      <c r="O212" s="325" t="s">
        <v>37</v>
      </c>
      <c r="P212" s="325" t="s">
        <v>37</v>
      </c>
      <c r="Q212" s="325" t="s">
        <v>37</v>
      </c>
      <c r="R212" s="325" t="s">
        <v>37</v>
      </c>
      <c r="S212" s="325" t="s">
        <v>37</v>
      </c>
      <c r="T212" s="325" t="s">
        <v>37</v>
      </c>
      <c r="U212" s="325" t="s">
        <v>37</v>
      </c>
      <c r="V212" s="325" t="s">
        <v>37</v>
      </c>
      <c r="W212" s="325" t="s">
        <v>37</v>
      </c>
      <c r="X212" s="325" t="s">
        <v>37</v>
      </c>
      <c r="Y212" s="325" t="s">
        <v>37</v>
      </c>
      <c r="Z212" s="325" t="s">
        <v>37</v>
      </c>
      <c r="AA212" s="325" t="s">
        <v>37</v>
      </c>
      <c r="AB212" s="325" t="s">
        <v>37</v>
      </c>
      <c r="AC212" s="325" t="s">
        <v>37</v>
      </c>
      <c r="AD212" s="325" t="s">
        <v>37</v>
      </c>
      <c r="AE212" s="325" t="s">
        <v>37</v>
      </c>
      <c r="AF212" s="325" t="s">
        <v>37</v>
      </c>
      <c r="AG212" s="325" t="s">
        <v>37</v>
      </c>
      <c r="AH212" s="325" t="s">
        <v>37</v>
      </c>
      <c r="AI212" s="325" t="s">
        <v>37</v>
      </c>
      <c r="AJ212" s="325" t="s">
        <v>37</v>
      </c>
      <c r="AK212" s="325" t="s">
        <v>37</v>
      </c>
      <c r="AL212" s="325" t="s">
        <v>37</v>
      </c>
      <c r="AM212" s="325" t="s">
        <v>37</v>
      </c>
      <c r="AN212" s="325" t="s">
        <v>37</v>
      </c>
      <c r="AO212" s="325" t="s">
        <v>37</v>
      </c>
      <c r="AP212" s="325" t="s">
        <v>37</v>
      </c>
      <c r="AQ212" s="326" t="s">
        <v>37</v>
      </c>
    </row>
    <row r="213" spans="2:43" ht="19.95" customHeight="1" x14ac:dyDescent="0.4">
      <c r="B213" s="269">
        <v>210</v>
      </c>
      <c r="C213" s="270" t="s">
        <v>1510</v>
      </c>
      <c r="D213" s="270" t="s">
        <v>1511</v>
      </c>
      <c r="E213" s="271">
        <v>1521</v>
      </c>
      <c r="F213" s="272" t="s">
        <v>5</v>
      </c>
      <c r="G213" s="750">
        <v>0.02</v>
      </c>
      <c r="H213" s="759"/>
      <c r="I213" s="728">
        <v>0.1</v>
      </c>
      <c r="J213" s="729">
        <v>0.1</v>
      </c>
      <c r="K213" s="729">
        <v>0.1</v>
      </c>
      <c r="L213" s="729">
        <v>0.1</v>
      </c>
      <c r="M213" s="729">
        <v>0.1</v>
      </c>
      <c r="N213" s="729">
        <v>0.1</v>
      </c>
      <c r="O213" s="729">
        <v>0.1</v>
      </c>
      <c r="P213" s="729">
        <v>0.1</v>
      </c>
      <c r="Q213" s="729">
        <v>0.1</v>
      </c>
      <c r="R213" s="729">
        <v>0.1</v>
      </c>
      <c r="S213" s="729">
        <v>0.1</v>
      </c>
      <c r="T213" s="729">
        <v>0.1</v>
      </c>
      <c r="U213" s="729">
        <v>0.1</v>
      </c>
      <c r="V213" s="729">
        <v>0.1</v>
      </c>
      <c r="W213" s="729">
        <v>0.1</v>
      </c>
      <c r="X213" s="729">
        <v>0.1</v>
      </c>
      <c r="Y213" s="729">
        <v>0.1</v>
      </c>
      <c r="Z213" s="729">
        <v>0.1</v>
      </c>
      <c r="AA213" s="729">
        <v>0.1</v>
      </c>
      <c r="AB213" s="729">
        <v>0.1</v>
      </c>
      <c r="AC213" s="729">
        <v>0.1</v>
      </c>
      <c r="AD213" s="729">
        <v>0.1</v>
      </c>
      <c r="AE213" s="729">
        <v>0.1</v>
      </c>
      <c r="AF213" s="729">
        <v>0.1</v>
      </c>
      <c r="AG213" s="729">
        <v>0.1</v>
      </c>
      <c r="AH213" s="729">
        <v>0.1</v>
      </c>
      <c r="AI213" s="729">
        <v>0.1</v>
      </c>
      <c r="AJ213" s="729">
        <v>0.1</v>
      </c>
      <c r="AK213" s="729">
        <v>0.1</v>
      </c>
      <c r="AL213" s="729">
        <v>0.1</v>
      </c>
      <c r="AM213" s="729">
        <v>0.1</v>
      </c>
      <c r="AN213" s="729">
        <v>0.1</v>
      </c>
      <c r="AO213" s="729">
        <v>0.1</v>
      </c>
      <c r="AP213" s="729">
        <v>0.1</v>
      </c>
      <c r="AQ213" s="730">
        <v>0.1</v>
      </c>
    </row>
    <row r="214" spans="2:43" ht="19.95" customHeight="1" x14ac:dyDescent="0.4">
      <c r="B214" s="269">
        <v>211</v>
      </c>
      <c r="C214" s="270" t="s">
        <v>1512</v>
      </c>
      <c r="D214" s="270" t="s">
        <v>1513</v>
      </c>
      <c r="E214" s="271">
        <v>1522</v>
      </c>
      <c r="F214" s="272"/>
      <c r="G214" s="746" t="s">
        <v>69</v>
      </c>
      <c r="H214" s="645"/>
      <c r="I214" s="324" t="s">
        <v>69</v>
      </c>
      <c r="J214" s="325" t="s">
        <v>69</v>
      </c>
      <c r="K214" s="325" t="s">
        <v>69</v>
      </c>
      <c r="L214" s="325" t="s">
        <v>69</v>
      </c>
      <c r="M214" s="325" t="s">
        <v>69</v>
      </c>
      <c r="N214" s="325" t="s">
        <v>69</v>
      </c>
      <c r="O214" s="325" t="s">
        <v>69</v>
      </c>
      <c r="P214" s="325" t="s">
        <v>69</v>
      </c>
      <c r="Q214" s="325" t="s">
        <v>69</v>
      </c>
      <c r="R214" s="325" t="s">
        <v>69</v>
      </c>
      <c r="S214" s="325" t="s">
        <v>69</v>
      </c>
      <c r="T214" s="325" t="s">
        <v>69</v>
      </c>
      <c r="U214" s="325" t="s">
        <v>69</v>
      </c>
      <c r="V214" s="325" t="s">
        <v>69</v>
      </c>
      <c r="W214" s="325" t="s">
        <v>69</v>
      </c>
      <c r="X214" s="325" t="s">
        <v>69</v>
      </c>
      <c r="Y214" s="325" t="s">
        <v>69</v>
      </c>
      <c r="Z214" s="325" t="s">
        <v>69</v>
      </c>
      <c r="AA214" s="325" t="s">
        <v>69</v>
      </c>
      <c r="AB214" s="325" t="s">
        <v>69</v>
      </c>
      <c r="AC214" s="325" t="s">
        <v>69</v>
      </c>
      <c r="AD214" s="325" t="s">
        <v>69</v>
      </c>
      <c r="AE214" s="325" t="s">
        <v>69</v>
      </c>
      <c r="AF214" s="325" t="s">
        <v>69</v>
      </c>
      <c r="AG214" s="325" t="s">
        <v>69</v>
      </c>
      <c r="AH214" s="325" t="s">
        <v>69</v>
      </c>
      <c r="AI214" s="325" t="s">
        <v>69</v>
      </c>
      <c r="AJ214" s="325" t="s">
        <v>69</v>
      </c>
      <c r="AK214" s="325" t="s">
        <v>69</v>
      </c>
      <c r="AL214" s="325" t="s">
        <v>69</v>
      </c>
      <c r="AM214" s="325" t="s">
        <v>69</v>
      </c>
      <c r="AN214" s="325" t="s">
        <v>69</v>
      </c>
      <c r="AO214" s="325" t="s">
        <v>69</v>
      </c>
      <c r="AP214" s="325" t="s">
        <v>69</v>
      </c>
      <c r="AQ214" s="326" t="s">
        <v>69</v>
      </c>
    </row>
    <row r="215" spans="2:43" ht="19.95" customHeight="1" x14ac:dyDescent="0.4">
      <c r="B215" s="269">
        <v>212</v>
      </c>
      <c r="C215" s="270" t="s">
        <v>1514</v>
      </c>
      <c r="D215" s="270" t="s">
        <v>1515</v>
      </c>
      <c r="E215" s="271">
        <v>1523</v>
      </c>
      <c r="F215" s="272"/>
      <c r="G215" s="746" t="s">
        <v>144</v>
      </c>
      <c r="H215" s="645"/>
      <c r="I215" s="324" t="s">
        <v>144</v>
      </c>
      <c r="J215" s="325" t="s">
        <v>144</v>
      </c>
      <c r="K215" s="325" t="s">
        <v>144</v>
      </c>
      <c r="L215" s="325" t="s">
        <v>144</v>
      </c>
      <c r="M215" s="325" t="s">
        <v>144</v>
      </c>
      <c r="N215" s="325" t="s">
        <v>144</v>
      </c>
      <c r="O215" s="325" t="s">
        <v>144</v>
      </c>
      <c r="P215" s="325" t="s">
        <v>144</v>
      </c>
      <c r="Q215" s="325" t="s">
        <v>144</v>
      </c>
      <c r="R215" s="325" t="s">
        <v>144</v>
      </c>
      <c r="S215" s="325" t="s">
        <v>144</v>
      </c>
      <c r="T215" s="325" t="s">
        <v>144</v>
      </c>
      <c r="U215" s="325" t="s">
        <v>144</v>
      </c>
      <c r="V215" s="325" t="s">
        <v>144</v>
      </c>
      <c r="W215" s="325" t="s">
        <v>144</v>
      </c>
      <c r="X215" s="325" t="s">
        <v>144</v>
      </c>
      <c r="Y215" s="325" t="s">
        <v>144</v>
      </c>
      <c r="Z215" s="325" t="s">
        <v>144</v>
      </c>
      <c r="AA215" s="325" t="s">
        <v>144</v>
      </c>
      <c r="AB215" s="325" t="s">
        <v>144</v>
      </c>
      <c r="AC215" s="325" t="s">
        <v>144</v>
      </c>
      <c r="AD215" s="325" t="s">
        <v>144</v>
      </c>
      <c r="AE215" s="325" t="s">
        <v>144</v>
      </c>
      <c r="AF215" s="325" t="s">
        <v>144</v>
      </c>
      <c r="AG215" s="325" t="s">
        <v>144</v>
      </c>
      <c r="AH215" s="325" t="s">
        <v>144</v>
      </c>
      <c r="AI215" s="325" t="s">
        <v>144</v>
      </c>
      <c r="AJ215" s="325" t="s">
        <v>144</v>
      </c>
      <c r="AK215" s="325" t="s">
        <v>144</v>
      </c>
      <c r="AL215" s="325" t="s">
        <v>144</v>
      </c>
      <c r="AM215" s="325" t="s">
        <v>144</v>
      </c>
      <c r="AN215" s="325" t="s">
        <v>144</v>
      </c>
      <c r="AO215" s="325" t="s">
        <v>144</v>
      </c>
      <c r="AP215" s="325" t="s">
        <v>144</v>
      </c>
      <c r="AQ215" s="326" t="s">
        <v>144</v>
      </c>
    </row>
    <row r="216" spans="2:43" ht="19.95" customHeight="1" x14ac:dyDescent="0.4">
      <c r="B216" s="269">
        <v>213</v>
      </c>
      <c r="C216" s="270" t="s">
        <v>1516</v>
      </c>
      <c r="D216" s="270" t="s">
        <v>1517</v>
      </c>
      <c r="E216" s="271">
        <v>1525</v>
      </c>
      <c r="F216" s="272" t="s">
        <v>39</v>
      </c>
      <c r="G216" s="751">
        <v>100</v>
      </c>
      <c r="H216" s="760"/>
      <c r="I216" s="321">
        <v>100</v>
      </c>
      <c r="J216" s="322">
        <v>100</v>
      </c>
      <c r="K216" s="322">
        <v>100</v>
      </c>
      <c r="L216" s="322">
        <v>100</v>
      </c>
      <c r="M216" s="322">
        <v>100</v>
      </c>
      <c r="N216" s="322">
        <v>100</v>
      </c>
      <c r="O216" s="322">
        <v>100</v>
      </c>
      <c r="P216" s="322">
        <v>100</v>
      </c>
      <c r="Q216" s="322">
        <v>100</v>
      </c>
      <c r="R216" s="322">
        <v>100</v>
      </c>
      <c r="S216" s="322">
        <v>100</v>
      </c>
      <c r="T216" s="322">
        <v>100</v>
      </c>
      <c r="U216" s="322">
        <v>100</v>
      </c>
      <c r="V216" s="322">
        <v>100</v>
      </c>
      <c r="W216" s="322">
        <v>100</v>
      </c>
      <c r="X216" s="322">
        <v>100</v>
      </c>
      <c r="Y216" s="322">
        <v>100</v>
      </c>
      <c r="Z216" s="322">
        <v>100</v>
      </c>
      <c r="AA216" s="322">
        <v>100</v>
      </c>
      <c r="AB216" s="322">
        <v>100</v>
      </c>
      <c r="AC216" s="322">
        <v>100</v>
      </c>
      <c r="AD216" s="322">
        <v>100</v>
      </c>
      <c r="AE216" s="322">
        <v>100</v>
      </c>
      <c r="AF216" s="322">
        <v>100</v>
      </c>
      <c r="AG216" s="322">
        <v>100</v>
      </c>
      <c r="AH216" s="322">
        <v>100</v>
      </c>
      <c r="AI216" s="322">
        <v>100</v>
      </c>
      <c r="AJ216" s="322">
        <v>100</v>
      </c>
      <c r="AK216" s="322">
        <v>100</v>
      </c>
      <c r="AL216" s="322">
        <v>100</v>
      </c>
      <c r="AM216" s="322">
        <v>100</v>
      </c>
      <c r="AN216" s="322">
        <v>100</v>
      </c>
      <c r="AO216" s="322">
        <v>100</v>
      </c>
      <c r="AP216" s="322">
        <v>100</v>
      </c>
      <c r="AQ216" s="323">
        <v>100</v>
      </c>
    </row>
    <row r="217" spans="2:43" ht="19.95" customHeight="1" thickBot="1" x14ac:dyDescent="0.45">
      <c r="B217" s="291">
        <v>214</v>
      </c>
      <c r="C217" s="292" t="s">
        <v>1518</v>
      </c>
      <c r="D217" s="292" t="s">
        <v>1519</v>
      </c>
      <c r="E217" s="293">
        <v>1524</v>
      </c>
      <c r="F217" s="294" t="s">
        <v>39</v>
      </c>
      <c r="G217" s="758">
        <v>0</v>
      </c>
      <c r="H217" s="343"/>
      <c r="I217" s="725">
        <v>0</v>
      </c>
      <c r="J217" s="726">
        <v>0</v>
      </c>
      <c r="K217" s="726">
        <v>0</v>
      </c>
      <c r="L217" s="726">
        <v>0</v>
      </c>
      <c r="M217" s="726">
        <v>0</v>
      </c>
      <c r="N217" s="726">
        <v>0</v>
      </c>
      <c r="O217" s="726">
        <v>0</v>
      </c>
      <c r="P217" s="726">
        <v>0</v>
      </c>
      <c r="Q217" s="726">
        <v>0</v>
      </c>
      <c r="R217" s="726">
        <v>0</v>
      </c>
      <c r="S217" s="726">
        <v>0</v>
      </c>
      <c r="T217" s="726">
        <v>0</v>
      </c>
      <c r="U217" s="726">
        <v>0</v>
      </c>
      <c r="V217" s="726">
        <v>0</v>
      </c>
      <c r="W217" s="726">
        <v>0</v>
      </c>
      <c r="X217" s="726">
        <v>0</v>
      </c>
      <c r="Y217" s="726">
        <v>0</v>
      </c>
      <c r="Z217" s="726">
        <v>0</v>
      </c>
      <c r="AA217" s="726">
        <v>0</v>
      </c>
      <c r="AB217" s="726">
        <v>0</v>
      </c>
      <c r="AC217" s="726">
        <v>0</v>
      </c>
      <c r="AD217" s="726">
        <v>0</v>
      </c>
      <c r="AE217" s="726">
        <v>0</v>
      </c>
      <c r="AF217" s="726">
        <v>0</v>
      </c>
      <c r="AG217" s="726">
        <v>0</v>
      </c>
      <c r="AH217" s="726">
        <v>0</v>
      </c>
      <c r="AI217" s="726">
        <v>0</v>
      </c>
      <c r="AJ217" s="726">
        <v>0</v>
      </c>
      <c r="AK217" s="726">
        <v>0</v>
      </c>
      <c r="AL217" s="726">
        <v>0</v>
      </c>
      <c r="AM217" s="726">
        <v>0</v>
      </c>
      <c r="AN217" s="726">
        <v>0</v>
      </c>
      <c r="AO217" s="726">
        <v>0</v>
      </c>
      <c r="AP217" s="726">
        <v>0</v>
      </c>
      <c r="AQ217" s="727">
        <v>0</v>
      </c>
    </row>
    <row r="218" spans="2:43" ht="19.95" customHeight="1" x14ac:dyDescent="0.4">
      <c r="B218" s="264">
        <v>215</v>
      </c>
      <c r="C218" s="265" t="s">
        <v>1520</v>
      </c>
      <c r="D218" s="265" t="s">
        <v>104</v>
      </c>
      <c r="E218" s="266">
        <v>486</v>
      </c>
      <c r="F218" s="267" t="s">
        <v>23</v>
      </c>
      <c r="G218" s="761" t="s">
        <v>105</v>
      </c>
      <c r="H218" s="762"/>
      <c r="I218" s="628" t="s">
        <v>105</v>
      </c>
      <c r="J218" s="617" t="s">
        <v>105</v>
      </c>
      <c r="K218" s="617" t="s">
        <v>105</v>
      </c>
      <c r="L218" s="617" t="s">
        <v>105</v>
      </c>
      <c r="M218" s="617" t="s">
        <v>105</v>
      </c>
      <c r="N218" s="617" t="s">
        <v>105</v>
      </c>
      <c r="O218" s="617" t="s">
        <v>105</v>
      </c>
      <c r="P218" s="617" t="s">
        <v>105</v>
      </c>
      <c r="Q218" s="617" t="s">
        <v>105</v>
      </c>
      <c r="R218" s="617" t="s">
        <v>105</v>
      </c>
      <c r="S218" s="617" t="s">
        <v>105</v>
      </c>
      <c r="T218" s="617" t="s">
        <v>105</v>
      </c>
      <c r="U218" s="617" t="s">
        <v>105</v>
      </c>
      <c r="V218" s="617" t="s">
        <v>105</v>
      </c>
      <c r="W218" s="617" t="s">
        <v>105</v>
      </c>
      <c r="X218" s="617" t="s">
        <v>105</v>
      </c>
      <c r="Y218" s="617" t="s">
        <v>105</v>
      </c>
      <c r="Z218" s="617" t="s">
        <v>105</v>
      </c>
      <c r="AA218" s="617" t="s">
        <v>105</v>
      </c>
      <c r="AB218" s="617" t="s">
        <v>105</v>
      </c>
      <c r="AC218" s="617" t="s">
        <v>105</v>
      </c>
      <c r="AD218" s="617" t="s">
        <v>105</v>
      </c>
      <c r="AE218" s="617" t="s">
        <v>105</v>
      </c>
      <c r="AF218" s="617" t="s">
        <v>105</v>
      </c>
      <c r="AG218" s="617" t="s">
        <v>105</v>
      </c>
      <c r="AH218" s="617" t="s">
        <v>105</v>
      </c>
      <c r="AI218" s="617" t="s">
        <v>105</v>
      </c>
      <c r="AJ218" s="617" t="s">
        <v>105</v>
      </c>
      <c r="AK218" s="617" t="s">
        <v>105</v>
      </c>
      <c r="AL218" s="617" t="s">
        <v>105</v>
      </c>
      <c r="AM218" s="617" t="s">
        <v>105</v>
      </c>
      <c r="AN218" s="617" t="s">
        <v>105</v>
      </c>
      <c r="AO218" s="617" t="s">
        <v>105</v>
      </c>
      <c r="AP218" s="617" t="s">
        <v>105</v>
      </c>
      <c r="AQ218" s="618" t="s">
        <v>105</v>
      </c>
    </row>
    <row r="219" spans="2:43" ht="19.95" customHeight="1" x14ac:dyDescent="0.4">
      <c r="B219" s="269">
        <v>216</v>
      </c>
      <c r="C219" s="270" t="s">
        <v>1521</v>
      </c>
      <c r="D219" s="270" t="s">
        <v>106</v>
      </c>
      <c r="E219" s="271">
        <v>312</v>
      </c>
      <c r="F219" s="272"/>
      <c r="G219" s="763" t="s">
        <v>37</v>
      </c>
      <c r="H219" s="764"/>
      <c r="I219" s="324" t="s">
        <v>37</v>
      </c>
      <c r="J219" s="325" t="s">
        <v>37</v>
      </c>
      <c r="K219" s="325" t="s">
        <v>37</v>
      </c>
      <c r="L219" s="325" t="s">
        <v>37</v>
      </c>
      <c r="M219" s="325" t="s">
        <v>37</v>
      </c>
      <c r="N219" s="325" t="s">
        <v>37</v>
      </c>
      <c r="O219" s="325" t="s">
        <v>37</v>
      </c>
      <c r="P219" s="325" t="s">
        <v>37</v>
      </c>
      <c r="Q219" s="325" t="s">
        <v>37</v>
      </c>
      <c r="R219" s="325" t="s">
        <v>37</v>
      </c>
      <c r="S219" s="325" t="s">
        <v>37</v>
      </c>
      <c r="T219" s="325" t="s">
        <v>37</v>
      </c>
      <c r="U219" s="325" t="s">
        <v>37</v>
      </c>
      <c r="V219" s="325" t="s">
        <v>37</v>
      </c>
      <c r="W219" s="325" t="s">
        <v>37</v>
      </c>
      <c r="X219" s="325" t="s">
        <v>37</v>
      </c>
      <c r="Y219" s="325" t="s">
        <v>37</v>
      </c>
      <c r="Z219" s="325" t="s">
        <v>37</v>
      </c>
      <c r="AA219" s="325" t="s">
        <v>37</v>
      </c>
      <c r="AB219" s="325" t="s">
        <v>37</v>
      </c>
      <c r="AC219" s="325" t="s">
        <v>37</v>
      </c>
      <c r="AD219" s="325" t="s">
        <v>37</v>
      </c>
      <c r="AE219" s="325" t="s">
        <v>37</v>
      </c>
      <c r="AF219" s="325" t="s">
        <v>37</v>
      </c>
      <c r="AG219" s="325" t="s">
        <v>37</v>
      </c>
      <c r="AH219" s="325" t="s">
        <v>37</v>
      </c>
      <c r="AI219" s="325" t="s">
        <v>37</v>
      </c>
      <c r="AJ219" s="325" t="s">
        <v>37</v>
      </c>
      <c r="AK219" s="325" t="s">
        <v>37</v>
      </c>
      <c r="AL219" s="325" t="s">
        <v>37</v>
      </c>
      <c r="AM219" s="325" t="s">
        <v>37</v>
      </c>
      <c r="AN219" s="325" t="s">
        <v>37</v>
      </c>
      <c r="AO219" s="325" t="s">
        <v>37</v>
      </c>
      <c r="AP219" s="325" t="s">
        <v>37</v>
      </c>
      <c r="AQ219" s="326" t="s">
        <v>37</v>
      </c>
    </row>
    <row r="220" spans="2:43" ht="19.95" customHeight="1" x14ac:dyDescent="0.4">
      <c r="B220" s="269">
        <v>217</v>
      </c>
      <c r="C220" s="270" t="s">
        <v>1522</v>
      </c>
      <c r="D220" s="270" t="s">
        <v>107</v>
      </c>
      <c r="E220" s="271">
        <v>487</v>
      </c>
      <c r="F220" s="272" t="s">
        <v>5</v>
      </c>
      <c r="G220" s="746">
        <v>0</v>
      </c>
      <c r="H220" s="274"/>
      <c r="I220" s="335">
        <v>0</v>
      </c>
      <c r="J220" s="336">
        <v>0</v>
      </c>
      <c r="K220" s="336">
        <v>0</v>
      </c>
      <c r="L220" s="336">
        <v>0</v>
      </c>
      <c r="M220" s="336">
        <v>0</v>
      </c>
      <c r="N220" s="336">
        <v>0</v>
      </c>
      <c r="O220" s="336">
        <v>0</v>
      </c>
      <c r="P220" s="336">
        <v>0</v>
      </c>
      <c r="Q220" s="336">
        <v>0</v>
      </c>
      <c r="R220" s="336">
        <v>0</v>
      </c>
      <c r="S220" s="336">
        <v>0</v>
      </c>
      <c r="T220" s="336">
        <v>0</v>
      </c>
      <c r="U220" s="336">
        <v>0</v>
      </c>
      <c r="V220" s="336">
        <v>0</v>
      </c>
      <c r="W220" s="336">
        <v>0</v>
      </c>
      <c r="X220" s="336">
        <v>0</v>
      </c>
      <c r="Y220" s="336">
        <v>0</v>
      </c>
      <c r="Z220" s="336">
        <v>0</v>
      </c>
      <c r="AA220" s="336">
        <v>0</v>
      </c>
      <c r="AB220" s="336">
        <v>0</v>
      </c>
      <c r="AC220" s="336">
        <v>0</v>
      </c>
      <c r="AD220" s="336">
        <v>0</v>
      </c>
      <c r="AE220" s="336">
        <v>0</v>
      </c>
      <c r="AF220" s="336">
        <v>0</v>
      </c>
      <c r="AG220" s="336">
        <v>0</v>
      </c>
      <c r="AH220" s="336">
        <v>0</v>
      </c>
      <c r="AI220" s="336">
        <v>0</v>
      </c>
      <c r="AJ220" s="336">
        <v>0</v>
      </c>
      <c r="AK220" s="336">
        <v>0</v>
      </c>
      <c r="AL220" s="336">
        <v>0</v>
      </c>
      <c r="AM220" s="336">
        <v>0</v>
      </c>
      <c r="AN220" s="336">
        <v>0</v>
      </c>
      <c r="AO220" s="336">
        <v>0</v>
      </c>
      <c r="AP220" s="336">
        <v>0</v>
      </c>
      <c r="AQ220" s="337">
        <v>0</v>
      </c>
    </row>
    <row r="221" spans="2:43" ht="19.95" customHeight="1" x14ac:dyDescent="0.4">
      <c r="B221" s="269">
        <v>218</v>
      </c>
      <c r="C221" s="270" t="s">
        <v>1523</v>
      </c>
      <c r="D221" s="270" t="s">
        <v>108</v>
      </c>
      <c r="E221" s="271">
        <v>488</v>
      </c>
      <c r="F221" s="272" t="s">
        <v>5</v>
      </c>
      <c r="G221" s="746">
        <v>0</v>
      </c>
      <c r="H221" s="274"/>
      <c r="I221" s="335">
        <v>0</v>
      </c>
      <c r="J221" s="336">
        <v>0</v>
      </c>
      <c r="K221" s="336">
        <v>0</v>
      </c>
      <c r="L221" s="336">
        <v>0</v>
      </c>
      <c r="M221" s="336">
        <v>0</v>
      </c>
      <c r="N221" s="336">
        <v>0</v>
      </c>
      <c r="O221" s="336">
        <v>0</v>
      </c>
      <c r="P221" s="336">
        <v>0</v>
      </c>
      <c r="Q221" s="336">
        <v>0</v>
      </c>
      <c r="R221" s="336">
        <v>0</v>
      </c>
      <c r="S221" s="336">
        <v>0</v>
      </c>
      <c r="T221" s="336">
        <v>0</v>
      </c>
      <c r="U221" s="336">
        <v>0</v>
      </c>
      <c r="V221" s="336">
        <v>0</v>
      </c>
      <c r="W221" s="336">
        <v>0</v>
      </c>
      <c r="X221" s="336">
        <v>0</v>
      </c>
      <c r="Y221" s="336">
        <v>0</v>
      </c>
      <c r="Z221" s="336">
        <v>0</v>
      </c>
      <c r="AA221" s="336">
        <v>0</v>
      </c>
      <c r="AB221" s="336">
        <v>0</v>
      </c>
      <c r="AC221" s="336">
        <v>0</v>
      </c>
      <c r="AD221" s="336">
        <v>0</v>
      </c>
      <c r="AE221" s="336">
        <v>0</v>
      </c>
      <c r="AF221" s="336">
        <v>0</v>
      </c>
      <c r="AG221" s="336">
        <v>0</v>
      </c>
      <c r="AH221" s="336">
        <v>0</v>
      </c>
      <c r="AI221" s="336">
        <v>0</v>
      </c>
      <c r="AJ221" s="336">
        <v>0</v>
      </c>
      <c r="AK221" s="336">
        <v>0</v>
      </c>
      <c r="AL221" s="336">
        <v>0</v>
      </c>
      <c r="AM221" s="336">
        <v>0</v>
      </c>
      <c r="AN221" s="336">
        <v>0</v>
      </c>
      <c r="AO221" s="336">
        <v>0</v>
      </c>
      <c r="AP221" s="336">
        <v>0</v>
      </c>
      <c r="AQ221" s="337">
        <v>0</v>
      </c>
    </row>
    <row r="222" spans="2:43" ht="19.95" customHeight="1" x14ac:dyDescent="0.4">
      <c r="B222" s="269">
        <v>219</v>
      </c>
      <c r="C222" s="270" t="s">
        <v>1524</v>
      </c>
      <c r="D222" s="270" t="s">
        <v>109</v>
      </c>
      <c r="E222" s="271">
        <v>1587</v>
      </c>
      <c r="F222" s="272"/>
      <c r="G222" s="763" t="s">
        <v>110</v>
      </c>
      <c r="H222" s="765"/>
      <c r="I222" s="324" t="s">
        <v>110</v>
      </c>
      <c r="J222" s="325" t="s">
        <v>110</v>
      </c>
      <c r="K222" s="325" t="s">
        <v>110</v>
      </c>
      <c r="L222" s="325" t="s">
        <v>110</v>
      </c>
      <c r="M222" s="325" t="s">
        <v>110</v>
      </c>
      <c r="N222" s="325" t="s">
        <v>110</v>
      </c>
      <c r="O222" s="325" t="s">
        <v>110</v>
      </c>
      <c r="P222" s="325" t="s">
        <v>110</v>
      </c>
      <c r="Q222" s="325" t="s">
        <v>110</v>
      </c>
      <c r="R222" s="325" t="s">
        <v>110</v>
      </c>
      <c r="S222" s="325" t="s">
        <v>110</v>
      </c>
      <c r="T222" s="325" t="s">
        <v>110</v>
      </c>
      <c r="U222" s="325" t="s">
        <v>110</v>
      </c>
      <c r="V222" s="325" t="s">
        <v>110</v>
      </c>
      <c r="W222" s="325" t="s">
        <v>110</v>
      </c>
      <c r="X222" s="325" t="s">
        <v>110</v>
      </c>
      <c r="Y222" s="325" t="s">
        <v>110</v>
      </c>
      <c r="Z222" s="325" t="s">
        <v>110</v>
      </c>
      <c r="AA222" s="325" t="s">
        <v>110</v>
      </c>
      <c r="AB222" s="325" t="s">
        <v>110</v>
      </c>
      <c r="AC222" s="325" t="s">
        <v>110</v>
      </c>
      <c r="AD222" s="325" t="s">
        <v>110</v>
      </c>
      <c r="AE222" s="325" t="s">
        <v>110</v>
      </c>
      <c r="AF222" s="325" t="s">
        <v>110</v>
      </c>
      <c r="AG222" s="325" t="s">
        <v>110</v>
      </c>
      <c r="AH222" s="325" t="s">
        <v>110</v>
      </c>
      <c r="AI222" s="325" t="s">
        <v>110</v>
      </c>
      <c r="AJ222" s="325" t="s">
        <v>110</v>
      </c>
      <c r="AK222" s="325" t="s">
        <v>110</v>
      </c>
      <c r="AL222" s="325" t="s">
        <v>110</v>
      </c>
      <c r="AM222" s="325" t="s">
        <v>110</v>
      </c>
      <c r="AN222" s="325" t="s">
        <v>110</v>
      </c>
      <c r="AO222" s="325" t="s">
        <v>110</v>
      </c>
      <c r="AP222" s="325" t="s">
        <v>110</v>
      </c>
      <c r="AQ222" s="326" t="s">
        <v>110</v>
      </c>
    </row>
    <row r="223" spans="2:43" ht="19.95" customHeight="1" x14ac:dyDescent="0.4">
      <c r="B223" s="269">
        <v>220</v>
      </c>
      <c r="C223" s="270" t="s">
        <v>1525</v>
      </c>
      <c r="D223" s="270" t="s">
        <v>1526</v>
      </c>
      <c r="E223" s="271">
        <v>1216</v>
      </c>
      <c r="F223" s="272" t="s">
        <v>23</v>
      </c>
      <c r="G223" s="746">
        <v>0</v>
      </c>
      <c r="H223" s="394"/>
      <c r="I223" s="335">
        <v>0</v>
      </c>
      <c r="J223" s="336">
        <v>0</v>
      </c>
      <c r="K223" s="336">
        <v>0</v>
      </c>
      <c r="L223" s="336">
        <v>0</v>
      </c>
      <c r="M223" s="336">
        <v>0</v>
      </c>
      <c r="N223" s="336">
        <v>0</v>
      </c>
      <c r="O223" s="336">
        <v>0</v>
      </c>
      <c r="P223" s="336">
        <v>0</v>
      </c>
      <c r="Q223" s="336">
        <v>0</v>
      </c>
      <c r="R223" s="336">
        <v>0</v>
      </c>
      <c r="S223" s="336">
        <v>0</v>
      </c>
      <c r="T223" s="336">
        <v>0</v>
      </c>
      <c r="U223" s="336">
        <v>0</v>
      </c>
      <c r="V223" s="336">
        <v>0</v>
      </c>
      <c r="W223" s="336">
        <v>0</v>
      </c>
      <c r="X223" s="336">
        <v>0</v>
      </c>
      <c r="Y223" s="336">
        <v>0</v>
      </c>
      <c r="Z223" s="336">
        <v>0</v>
      </c>
      <c r="AA223" s="336">
        <v>0</v>
      </c>
      <c r="AB223" s="336">
        <v>0</v>
      </c>
      <c r="AC223" s="336">
        <v>0</v>
      </c>
      <c r="AD223" s="336">
        <v>0</v>
      </c>
      <c r="AE223" s="336">
        <v>0</v>
      </c>
      <c r="AF223" s="336">
        <v>0</v>
      </c>
      <c r="AG223" s="336">
        <v>0</v>
      </c>
      <c r="AH223" s="336">
        <v>0</v>
      </c>
      <c r="AI223" s="336">
        <v>0</v>
      </c>
      <c r="AJ223" s="336">
        <v>0</v>
      </c>
      <c r="AK223" s="336">
        <v>0</v>
      </c>
      <c r="AL223" s="336">
        <v>0</v>
      </c>
      <c r="AM223" s="336">
        <v>0</v>
      </c>
      <c r="AN223" s="336">
        <v>0</v>
      </c>
      <c r="AO223" s="336">
        <v>0</v>
      </c>
      <c r="AP223" s="336">
        <v>0</v>
      </c>
      <c r="AQ223" s="337">
        <v>0</v>
      </c>
    </row>
    <row r="224" spans="2:43" ht="19.95" customHeight="1" x14ac:dyDescent="0.4">
      <c r="B224" s="269">
        <v>221</v>
      </c>
      <c r="C224" s="270" t="s">
        <v>1527</v>
      </c>
      <c r="D224" s="270" t="s">
        <v>1528</v>
      </c>
      <c r="E224" s="271">
        <v>1326</v>
      </c>
      <c r="F224" s="272" t="s">
        <v>23</v>
      </c>
      <c r="G224" s="763" t="s">
        <v>82</v>
      </c>
      <c r="H224" s="766"/>
      <c r="I224" s="324" t="s">
        <v>82</v>
      </c>
      <c r="J224" s="325" t="s">
        <v>82</v>
      </c>
      <c r="K224" s="325" t="s">
        <v>82</v>
      </c>
      <c r="L224" s="325" t="s">
        <v>82</v>
      </c>
      <c r="M224" s="325" t="s">
        <v>82</v>
      </c>
      <c r="N224" s="325" t="s">
        <v>82</v>
      </c>
      <c r="O224" s="325" t="s">
        <v>82</v>
      </c>
      <c r="P224" s="325" t="s">
        <v>82</v>
      </c>
      <c r="Q224" s="325" t="s">
        <v>82</v>
      </c>
      <c r="R224" s="325" t="s">
        <v>82</v>
      </c>
      <c r="S224" s="325" t="s">
        <v>82</v>
      </c>
      <c r="T224" s="325" t="s">
        <v>82</v>
      </c>
      <c r="U224" s="325" t="s">
        <v>82</v>
      </c>
      <c r="V224" s="325" t="s">
        <v>82</v>
      </c>
      <c r="W224" s="325" t="s">
        <v>82</v>
      </c>
      <c r="X224" s="325" t="s">
        <v>82</v>
      </c>
      <c r="Y224" s="325" t="s">
        <v>82</v>
      </c>
      <c r="Z224" s="325" t="s">
        <v>82</v>
      </c>
      <c r="AA224" s="325" t="s">
        <v>82</v>
      </c>
      <c r="AB224" s="325" t="s">
        <v>82</v>
      </c>
      <c r="AC224" s="325" t="s">
        <v>82</v>
      </c>
      <c r="AD224" s="325" t="s">
        <v>82</v>
      </c>
      <c r="AE224" s="325" t="s">
        <v>82</v>
      </c>
      <c r="AF224" s="325" t="s">
        <v>82</v>
      </c>
      <c r="AG224" s="325" t="s">
        <v>82</v>
      </c>
      <c r="AH224" s="325" t="s">
        <v>82</v>
      </c>
      <c r="AI224" s="325" t="s">
        <v>82</v>
      </c>
      <c r="AJ224" s="325" t="s">
        <v>82</v>
      </c>
      <c r="AK224" s="325" t="s">
        <v>82</v>
      </c>
      <c r="AL224" s="325" t="s">
        <v>82</v>
      </c>
      <c r="AM224" s="325" t="s">
        <v>82</v>
      </c>
      <c r="AN224" s="325" t="s">
        <v>82</v>
      </c>
      <c r="AO224" s="325" t="s">
        <v>82</v>
      </c>
      <c r="AP224" s="325" t="s">
        <v>82</v>
      </c>
      <c r="AQ224" s="326" t="s">
        <v>82</v>
      </c>
    </row>
    <row r="225" spans="2:43" ht="19.95" customHeight="1" thickBot="1" x14ac:dyDescent="0.45">
      <c r="B225" s="291">
        <v>222</v>
      </c>
      <c r="C225" s="292" t="s">
        <v>1529</v>
      </c>
      <c r="D225" s="292" t="s">
        <v>1530</v>
      </c>
      <c r="E225" s="293">
        <v>1808</v>
      </c>
      <c r="F225" s="294" t="s">
        <v>5</v>
      </c>
      <c r="G225" s="758">
        <v>3</v>
      </c>
      <c r="H225" s="767"/>
      <c r="I225" s="725">
        <v>3</v>
      </c>
      <c r="J225" s="726">
        <v>3</v>
      </c>
      <c r="K225" s="726">
        <v>3</v>
      </c>
      <c r="L225" s="726">
        <v>3</v>
      </c>
      <c r="M225" s="726">
        <v>3</v>
      </c>
      <c r="N225" s="726">
        <v>3</v>
      </c>
      <c r="O225" s="726">
        <v>3</v>
      </c>
      <c r="P225" s="726">
        <v>3</v>
      </c>
      <c r="Q225" s="726">
        <v>3</v>
      </c>
      <c r="R225" s="726">
        <v>3</v>
      </c>
      <c r="S225" s="726">
        <v>3</v>
      </c>
      <c r="T225" s="726">
        <v>3</v>
      </c>
      <c r="U225" s="726">
        <v>3</v>
      </c>
      <c r="V225" s="726">
        <v>3</v>
      </c>
      <c r="W225" s="726">
        <v>3</v>
      </c>
      <c r="X225" s="726">
        <v>3</v>
      </c>
      <c r="Y225" s="726">
        <v>3</v>
      </c>
      <c r="Z225" s="726">
        <v>3</v>
      </c>
      <c r="AA225" s="726">
        <v>3</v>
      </c>
      <c r="AB225" s="726">
        <v>3</v>
      </c>
      <c r="AC225" s="726">
        <v>3</v>
      </c>
      <c r="AD225" s="726">
        <v>3</v>
      </c>
      <c r="AE225" s="726">
        <v>3</v>
      </c>
      <c r="AF225" s="726">
        <v>3</v>
      </c>
      <c r="AG225" s="726">
        <v>3</v>
      </c>
      <c r="AH225" s="726">
        <v>3</v>
      </c>
      <c r="AI225" s="726">
        <v>3</v>
      </c>
      <c r="AJ225" s="726">
        <v>3</v>
      </c>
      <c r="AK225" s="726">
        <v>3</v>
      </c>
      <c r="AL225" s="726">
        <v>3</v>
      </c>
      <c r="AM225" s="726">
        <v>3</v>
      </c>
      <c r="AN225" s="726">
        <v>3</v>
      </c>
      <c r="AO225" s="726">
        <v>3</v>
      </c>
      <c r="AP225" s="726">
        <v>3</v>
      </c>
      <c r="AQ225" s="727">
        <v>3</v>
      </c>
    </row>
    <row r="226" spans="2:43" ht="19.95" customHeight="1" x14ac:dyDescent="0.4">
      <c r="B226" s="264">
        <v>223</v>
      </c>
      <c r="C226" s="265" t="s">
        <v>1531</v>
      </c>
      <c r="D226" s="265" t="s">
        <v>111</v>
      </c>
      <c r="E226" s="266">
        <v>489</v>
      </c>
      <c r="F226" s="267" t="s">
        <v>23</v>
      </c>
      <c r="G226" s="761" t="s">
        <v>105</v>
      </c>
      <c r="H226" s="762"/>
      <c r="I226" s="628" t="s">
        <v>105</v>
      </c>
      <c r="J226" s="617" t="s">
        <v>105</v>
      </c>
      <c r="K226" s="617" t="s">
        <v>105</v>
      </c>
      <c r="L226" s="617" t="s">
        <v>105</v>
      </c>
      <c r="M226" s="617" t="s">
        <v>105</v>
      </c>
      <c r="N226" s="617" t="s">
        <v>105</v>
      </c>
      <c r="O226" s="617" t="s">
        <v>105</v>
      </c>
      <c r="P226" s="617" t="s">
        <v>105</v>
      </c>
      <c r="Q226" s="617" t="s">
        <v>105</v>
      </c>
      <c r="R226" s="617" t="s">
        <v>105</v>
      </c>
      <c r="S226" s="617" t="s">
        <v>105</v>
      </c>
      <c r="T226" s="617" t="s">
        <v>105</v>
      </c>
      <c r="U226" s="617" t="s">
        <v>105</v>
      </c>
      <c r="V226" s="617" t="s">
        <v>105</v>
      </c>
      <c r="W226" s="617" t="s">
        <v>105</v>
      </c>
      <c r="X226" s="617" t="s">
        <v>105</v>
      </c>
      <c r="Y226" s="617" t="s">
        <v>105</v>
      </c>
      <c r="Z226" s="617" t="s">
        <v>105</v>
      </c>
      <c r="AA226" s="617" t="s">
        <v>105</v>
      </c>
      <c r="AB226" s="617" t="s">
        <v>105</v>
      </c>
      <c r="AC226" s="617" t="s">
        <v>105</v>
      </c>
      <c r="AD226" s="617" t="s">
        <v>105</v>
      </c>
      <c r="AE226" s="617" t="s">
        <v>105</v>
      </c>
      <c r="AF226" s="617" t="s">
        <v>105</v>
      </c>
      <c r="AG226" s="617" t="s">
        <v>105</v>
      </c>
      <c r="AH226" s="617" t="s">
        <v>105</v>
      </c>
      <c r="AI226" s="617" t="s">
        <v>105</v>
      </c>
      <c r="AJ226" s="617" t="s">
        <v>105</v>
      </c>
      <c r="AK226" s="617" t="s">
        <v>105</v>
      </c>
      <c r="AL226" s="617" t="s">
        <v>105</v>
      </c>
      <c r="AM226" s="617" t="s">
        <v>105</v>
      </c>
      <c r="AN226" s="617" t="s">
        <v>105</v>
      </c>
      <c r="AO226" s="617" t="s">
        <v>105</v>
      </c>
      <c r="AP226" s="617" t="s">
        <v>105</v>
      </c>
      <c r="AQ226" s="618" t="s">
        <v>105</v>
      </c>
    </row>
    <row r="227" spans="2:43" ht="19.95" customHeight="1" x14ac:dyDescent="0.4">
      <c r="B227" s="269">
        <v>224</v>
      </c>
      <c r="C227" s="270" t="s">
        <v>1532</v>
      </c>
      <c r="D227" s="270" t="s">
        <v>112</v>
      </c>
      <c r="E227" s="271">
        <v>490</v>
      </c>
      <c r="F227" s="272"/>
      <c r="G227" s="763" t="s">
        <v>37</v>
      </c>
      <c r="H227" s="768"/>
      <c r="I227" s="324" t="s">
        <v>37</v>
      </c>
      <c r="J227" s="325" t="s">
        <v>37</v>
      </c>
      <c r="K227" s="325" t="s">
        <v>37</v>
      </c>
      <c r="L227" s="325" t="s">
        <v>37</v>
      </c>
      <c r="M227" s="325" t="s">
        <v>37</v>
      </c>
      <c r="N227" s="325" t="s">
        <v>37</v>
      </c>
      <c r="O227" s="325" t="s">
        <v>37</v>
      </c>
      <c r="P227" s="325" t="s">
        <v>37</v>
      </c>
      <c r="Q227" s="325" t="s">
        <v>37</v>
      </c>
      <c r="R227" s="325" t="s">
        <v>37</v>
      </c>
      <c r="S227" s="325" t="s">
        <v>37</v>
      </c>
      <c r="T227" s="325" t="s">
        <v>37</v>
      </c>
      <c r="U227" s="325" t="s">
        <v>37</v>
      </c>
      <c r="V227" s="325" t="s">
        <v>37</v>
      </c>
      <c r="W227" s="325" t="s">
        <v>37</v>
      </c>
      <c r="X227" s="325" t="s">
        <v>37</v>
      </c>
      <c r="Y227" s="325" t="s">
        <v>37</v>
      </c>
      <c r="Z227" s="325" t="s">
        <v>37</v>
      </c>
      <c r="AA227" s="325" t="s">
        <v>37</v>
      </c>
      <c r="AB227" s="325" t="s">
        <v>37</v>
      </c>
      <c r="AC227" s="325" t="s">
        <v>37</v>
      </c>
      <c r="AD227" s="325" t="s">
        <v>37</v>
      </c>
      <c r="AE227" s="325" t="s">
        <v>37</v>
      </c>
      <c r="AF227" s="325" t="s">
        <v>37</v>
      </c>
      <c r="AG227" s="325" t="s">
        <v>37</v>
      </c>
      <c r="AH227" s="325" t="s">
        <v>37</v>
      </c>
      <c r="AI227" s="325" t="s">
        <v>37</v>
      </c>
      <c r="AJ227" s="325" t="s">
        <v>37</v>
      </c>
      <c r="AK227" s="325" t="s">
        <v>37</v>
      </c>
      <c r="AL227" s="325" t="s">
        <v>37</v>
      </c>
      <c r="AM227" s="325" t="s">
        <v>37</v>
      </c>
      <c r="AN227" s="325" t="s">
        <v>37</v>
      </c>
      <c r="AO227" s="325" t="s">
        <v>37</v>
      </c>
      <c r="AP227" s="325" t="s">
        <v>37</v>
      </c>
      <c r="AQ227" s="326" t="s">
        <v>37</v>
      </c>
    </row>
    <row r="228" spans="2:43" ht="19.95" customHeight="1" x14ac:dyDescent="0.4">
      <c r="B228" s="269">
        <v>225</v>
      </c>
      <c r="C228" s="270" t="s">
        <v>1533</v>
      </c>
      <c r="D228" s="270" t="s">
        <v>113</v>
      </c>
      <c r="E228" s="271">
        <v>491</v>
      </c>
      <c r="F228" s="272" t="s">
        <v>5</v>
      </c>
      <c r="G228" s="746">
        <v>0</v>
      </c>
      <c r="H228" s="645"/>
      <c r="I228" s="335">
        <v>0</v>
      </c>
      <c r="J228" s="336">
        <v>0</v>
      </c>
      <c r="K228" s="336">
        <v>0</v>
      </c>
      <c r="L228" s="336">
        <v>0</v>
      </c>
      <c r="M228" s="336">
        <v>0</v>
      </c>
      <c r="N228" s="336">
        <v>0</v>
      </c>
      <c r="O228" s="336">
        <v>0</v>
      </c>
      <c r="P228" s="336">
        <v>0</v>
      </c>
      <c r="Q228" s="336">
        <v>0</v>
      </c>
      <c r="R228" s="336">
        <v>0</v>
      </c>
      <c r="S228" s="336">
        <v>0</v>
      </c>
      <c r="T228" s="336">
        <v>0</v>
      </c>
      <c r="U228" s="336">
        <v>0</v>
      </c>
      <c r="V228" s="336">
        <v>0</v>
      </c>
      <c r="W228" s="336">
        <v>0</v>
      </c>
      <c r="X228" s="336">
        <v>0</v>
      </c>
      <c r="Y228" s="336">
        <v>0</v>
      </c>
      <c r="Z228" s="336">
        <v>0</v>
      </c>
      <c r="AA228" s="336">
        <v>0</v>
      </c>
      <c r="AB228" s="336">
        <v>0</v>
      </c>
      <c r="AC228" s="336">
        <v>0</v>
      </c>
      <c r="AD228" s="336">
        <v>0</v>
      </c>
      <c r="AE228" s="336">
        <v>0</v>
      </c>
      <c r="AF228" s="336">
        <v>0</v>
      </c>
      <c r="AG228" s="336">
        <v>0</v>
      </c>
      <c r="AH228" s="336">
        <v>0</v>
      </c>
      <c r="AI228" s="336">
        <v>0</v>
      </c>
      <c r="AJ228" s="336">
        <v>0</v>
      </c>
      <c r="AK228" s="336">
        <v>0</v>
      </c>
      <c r="AL228" s="336">
        <v>0</v>
      </c>
      <c r="AM228" s="336">
        <v>0</v>
      </c>
      <c r="AN228" s="336">
        <v>0</v>
      </c>
      <c r="AO228" s="336">
        <v>0</v>
      </c>
      <c r="AP228" s="336">
        <v>0</v>
      </c>
      <c r="AQ228" s="337">
        <v>0</v>
      </c>
    </row>
    <row r="229" spans="2:43" ht="19.95" customHeight="1" x14ac:dyDescent="0.4">
      <c r="B229" s="269">
        <v>226</v>
      </c>
      <c r="C229" s="270" t="s">
        <v>1534</v>
      </c>
      <c r="D229" s="270" t="s">
        <v>114</v>
      </c>
      <c r="E229" s="271">
        <v>492</v>
      </c>
      <c r="F229" s="272" t="s">
        <v>5</v>
      </c>
      <c r="G229" s="746">
        <v>0</v>
      </c>
      <c r="H229" s="274"/>
      <c r="I229" s="335">
        <v>0</v>
      </c>
      <c r="J229" s="336">
        <v>0</v>
      </c>
      <c r="K229" s="336">
        <v>0</v>
      </c>
      <c r="L229" s="336">
        <v>0</v>
      </c>
      <c r="M229" s="336">
        <v>0</v>
      </c>
      <c r="N229" s="336">
        <v>0</v>
      </c>
      <c r="O229" s="336">
        <v>0</v>
      </c>
      <c r="P229" s="336">
        <v>0</v>
      </c>
      <c r="Q229" s="336">
        <v>0</v>
      </c>
      <c r="R229" s="336">
        <v>0</v>
      </c>
      <c r="S229" s="336">
        <v>0</v>
      </c>
      <c r="T229" s="336">
        <v>0</v>
      </c>
      <c r="U229" s="336">
        <v>0</v>
      </c>
      <c r="V229" s="336">
        <v>0</v>
      </c>
      <c r="W229" s="336">
        <v>0</v>
      </c>
      <c r="X229" s="336">
        <v>0</v>
      </c>
      <c r="Y229" s="336">
        <v>0</v>
      </c>
      <c r="Z229" s="336">
        <v>0</v>
      </c>
      <c r="AA229" s="336">
        <v>0</v>
      </c>
      <c r="AB229" s="336">
        <v>0</v>
      </c>
      <c r="AC229" s="336">
        <v>0</v>
      </c>
      <c r="AD229" s="336">
        <v>0</v>
      </c>
      <c r="AE229" s="336">
        <v>0</v>
      </c>
      <c r="AF229" s="336">
        <v>0</v>
      </c>
      <c r="AG229" s="336">
        <v>0</v>
      </c>
      <c r="AH229" s="336">
        <v>0</v>
      </c>
      <c r="AI229" s="336">
        <v>0</v>
      </c>
      <c r="AJ229" s="336">
        <v>0</v>
      </c>
      <c r="AK229" s="336">
        <v>0</v>
      </c>
      <c r="AL229" s="336">
        <v>0</v>
      </c>
      <c r="AM229" s="336">
        <v>0</v>
      </c>
      <c r="AN229" s="336">
        <v>0</v>
      </c>
      <c r="AO229" s="336">
        <v>0</v>
      </c>
      <c r="AP229" s="336">
        <v>0</v>
      </c>
      <c r="AQ229" s="337">
        <v>0</v>
      </c>
    </row>
    <row r="230" spans="2:43" ht="19.95" customHeight="1" x14ac:dyDescent="0.4">
      <c r="B230" s="269">
        <v>227</v>
      </c>
      <c r="C230" s="270" t="s">
        <v>1535</v>
      </c>
      <c r="D230" s="270" t="s">
        <v>115</v>
      </c>
      <c r="E230" s="271">
        <v>1588</v>
      </c>
      <c r="F230" s="272"/>
      <c r="G230" s="763" t="s">
        <v>110</v>
      </c>
      <c r="H230" s="765"/>
      <c r="I230" s="324" t="s">
        <v>110</v>
      </c>
      <c r="J230" s="325" t="s">
        <v>110</v>
      </c>
      <c r="K230" s="325" t="s">
        <v>110</v>
      </c>
      <c r="L230" s="325" t="s">
        <v>110</v>
      </c>
      <c r="M230" s="325" t="s">
        <v>110</v>
      </c>
      <c r="N230" s="325" t="s">
        <v>110</v>
      </c>
      <c r="O230" s="325" t="s">
        <v>110</v>
      </c>
      <c r="P230" s="325" t="s">
        <v>110</v>
      </c>
      <c r="Q230" s="325" t="s">
        <v>110</v>
      </c>
      <c r="R230" s="325" t="s">
        <v>110</v>
      </c>
      <c r="S230" s="325" t="s">
        <v>110</v>
      </c>
      <c r="T230" s="325" t="s">
        <v>110</v>
      </c>
      <c r="U230" s="325" t="s">
        <v>110</v>
      </c>
      <c r="V230" s="325" t="s">
        <v>110</v>
      </c>
      <c r="W230" s="325" t="s">
        <v>110</v>
      </c>
      <c r="X230" s="325" t="s">
        <v>110</v>
      </c>
      <c r="Y230" s="325" t="s">
        <v>110</v>
      </c>
      <c r="Z230" s="325" t="s">
        <v>110</v>
      </c>
      <c r="AA230" s="325" t="s">
        <v>110</v>
      </c>
      <c r="AB230" s="325" t="s">
        <v>110</v>
      </c>
      <c r="AC230" s="325" t="s">
        <v>110</v>
      </c>
      <c r="AD230" s="325" t="s">
        <v>110</v>
      </c>
      <c r="AE230" s="325" t="s">
        <v>110</v>
      </c>
      <c r="AF230" s="325" t="s">
        <v>110</v>
      </c>
      <c r="AG230" s="325" t="s">
        <v>110</v>
      </c>
      <c r="AH230" s="325" t="s">
        <v>110</v>
      </c>
      <c r="AI230" s="325" t="s">
        <v>110</v>
      </c>
      <c r="AJ230" s="325" t="s">
        <v>110</v>
      </c>
      <c r="AK230" s="325" t="s">
        <v>110</v>
      </c>
      <c r="AL230" s="325" t="s">
        <v>110</v>
      </c>
      <c r="AM230" s="325" t="s">
        <v>110</v>
      </c>
      <c r="AN230" s="325" t="s">
        <v>110</v>
      </c>
      <c r="AO230" s="325" t="s">
        <v>110</v>
      </c>
      <c r="AP230" s="325" t="s">
        <v>110</v>
      </c>
      <c r="AQ230" s="326" t="s">
        <v>110</v>
      </c>
    </row>
    <row r="231" spans="2:43" ht="19.95" customHeight="1" x14ac:dyDescent="0.4">
      <c r="B231" s="269">
        <v>228</v>
      </c>
      <c r="C231" s="270" t="s">
        <v>1536</v>
      </c>
      <c r="D231" s="270" t="s">
        <v>1526</v>
      </c>
      <c r="E231" s="271">
        <v>1385</v>
      </c>
      <c r="F231" s="272" t="s">
        <v>23</v>
      </c>
      <c r="G231" s="746">
        <v>0</v>
      </c>
      <c r="H231" s="274"/>
      <c r="I231" s="335">
        <v>0</v>
      </c>
      <c r="J231" s="336">
        <v>0</v>
      </c>
      <c r="K231" s="336">
        <v>0</v>
      </c>
      <c r="L231" s="336">
        <v>0</v>
      </c>
      <c r="M231" s="336">
        <v>0</v>
      </c>
      <c r="N231" s="336">
        <v>0</v>
      </c>
      <c r="O231" s="336">
        <v>0</v>
      </c>
      <c r="P231" s="336">
        <v>0</v>
      </c>
      <c r="Q231" s="336">
        <v>0</v>
      </c>
      <c r="R231" s="336">
        <v>0</v>
      </c>
      <c r="S231" s="336">
        <v>0</v>
      </c>
      <c r="T231" s="336">
        <v>0</v>
      </c>
      <c r="U231" s="336">
        <v>0</v>
      </c>
      <c r="V231" s="336">
        <v>0</v>
      </c>
      <c r="W231" s="336">
        <v>0</v>
      </c>
      <c r="X231" s="336">
        <v>0</v>
      </c>
      <c r="Y231" s="336">
        <v>0</v>
      </c>
      <c r="Z231" s="336">
        <v>0</v>
      </c>
      <c r="AA231" s="336">
        <v>0</v>
      </c>
      <c r="AB231" s="336">
        <v>0</v>
      </c>
      <c r="AC231" s="336">
        <v>0</v>
      </c>
      <c r="AD231" s="336">
        <v>0</v>
      </c>
      <c r="AE231" s="336">
        <v>0</v>
      </c>
      <c r="AF231" s="336">
        <v>0</v>
      </c>
      <c r="AG231" s="336">
        <v>0</v>
      </c>
      <c r="AH231" s="336">
        <v>0</v>
      </c>
      <c r="AI231" s="336">
        <v>0</v>
      </c>
      <c r="AJ231" s="336">
        <v>0</v>
      </c>
      <c r="AK231" s="336">
        <v>0</v>
      </c>
      <c r="AL231" s="336">
        <v>0</v>
      </c>
      <c r="AM231" s="336">
        <v>0</v>
      </c>
      <c r="AN231" s="336">
        <v>0</v>
      </c>
      <c r="AO231" s="336">
        <v>0</v>
      </c>
      <c r="AP231" s="336">
        <v>0</v>
      </c>
      <c r="AQ231" s="337">
        <v>0</v>
      </c>
    </row>
    <row r="232" spans="2:43" ht="19.95" customHeight="1" x14ac:dyDescent="0.4">
      <c r="B232" s="269">
        <v>229</v>
      </c>
      <c r="C232" s="270" t="s">
        <v>1537</v>
      </c>
      <c r="D232" s="270" t="s">
        <v>1538</v>
      </c>
      <c r="E232" s="271">
        <v>1277</v>
      </c>
      <c r="F232" s="272" t="s">
        <v>23</v>
      </c>
      <c r="G232" s="763" t="s">
        <v>82</v>
      </c>
      <c r="H232" s="765"/>
      <c r="I232" s="324" t="s">
        <v>82</v>
      </c>
      <c r="J232" s="325" t="s">
        <v>82</v>
      </c>
      <c r="K232" s="325" t="s">
        <v>82</v>
      </c>
      <c r="L232" s="325" t="s">
        <v>82</v>
      </c>
      <c r="M232" s="325" t="s">
        <v>82</v>
      </c>
      <c r="N232" s="325" t="s">
        <v>82</v>
      </c>
      <c r="O232" s="325" t="s">
        <v>82</v>
      </c>
      <c r="P232" s="325" t="s">
        <v>82</v>
      </c>
      <c r="Q232" s="325" t="s">
        <v>82</v>
      </c>
      <c r="R232" s="325" t="s">
        <v>82</v>
      </c>
      <c r="S232" s="325" t="s">
        <v>82</v>
      </c>
      <c r="T232" s="325" t="s">
        <v>82</v>
      </c>
      <c r="U232" s="325" t="s">
        <v>82</v>
      </c>
      <c r="V232" s="325" t="s">
        <v>82</v>
      </c>
      <c r="W232" s="325" t="s">
        <v>82</v>
      </c>
      <c r="X232" s="325" t="s">
        <v>82</v>
      </c>
      <c r="Y232" s="325" t="s">
        <v>82</v>
      </c>
      <c r="Z232" s="325" t="s">
        <v>82</v>
      </c>
      <c r="AA232" s="325" t="s">
        <v>82</v>
      </c>
      <c r="AB232" s="325" t="s">
        <v>82</v>
      </c>
      <c r="AC232" s="325" t="s">
        <v>82</v>
      </c>
      <c r="AD232" s="325" t="s">
        <v>82</v>
      </c>
      <c r="AE232" s="325" t="s">
        <v>82</v>
      </c>
      <c r="AF232" s="325" t="s">
        <v>82</v>
      </c>
      <c r="AG232" s="325" t="s">
        <v>82</v>
      </c>
      <c r="AH232" s="325" t="s">
        <v>82</v>
      </c>
      <c r="AI232" s="325" t="s">
        <v>82</v>
      </c>
      <c r="AJ232" s="325" t="s">
        <v>82</v>
      </c>
      <c r="AK232" s="325" t="s">
        <v>82</v>
      </c>
      <c r="AL232" s="325" t="s">
        <v>82</v>
      </c>
      <c r="AM232" s="325" t="s">
        <v>82</v>
      </c>
      <c r="AN232" s="325" t="s">
        <v>82</v>
      </c>
      <c r="AO232" s="325" t="s">
        <v>82</v>
      </c>
      <c r="AP232" s="325" t="s">
        <v>82</v>
      </c>
      <c r="AQ232" s="326" t="s">
        <v>82</v>
      </c>
    </row>
    <row r="233" spans="2:43" ht="19.95" customHeight="1" thickBot="1" x14ac:dyDescent="0.45">
      <c r="B233" s="291">
        <v>230</v>
      </c>
      <c r="C233" s="292" t="s">
        <v>1539</v>
      </c>
      <c r="D233" s="292" t="s">
        <v>1530</v>
      </c>
      <c r="E233" s="293">
        <v>1809</v>
      </c>
      <c r="F233" s="294" t="s">
        <v>5</v>
      </c>
      <c r="G233" s="758">
        <v>3</v>
      </c>
      <c r="H233" s="343"/>
      <c r="I233" s="725">
        <v>3</v>
      </c>
      <c r="J233" s="726">
        <v>3</v>
      </c>
      <c r="K233" s="726">
        <v>3</v>
      </c>
      <c r="L233" s="726">
        <v>3</v>
      </c>
      <c r="M233" s="726">
        <v>3</v>
      </c>
      <c r="N233" s="726">
        <v>3</v>
      </c>
      <c r="O233" s="726">
        <v>3</v>
      </c>
      <c r="P233" s="726">
        <v>3</v>
      </c>
      <c r="Q233" s="726">
        <v>3</v>
      </c>
      <c r="R233" s="726">
        <v>3</v>
      </c>
      <c r="S233" s="726">
        <v>3</v>
      </c>
      <c r="T233" s="726">
        <v>3</v>
      </c>
      <c r="U233" s="726">
        <v>3</v>
      </c>
      <c r="V233" s="726">
        <v>3</v>
      </c>
      <c r="W233" s="726">
        <v>3</v>
      </c>
      <c r="X233" s="726">
        <v>3</v>
      </c>
      <c r="Y233" s="726">
        <v>3</v>
      </c>
      <c r="Z233" s="726">
        <v>3</v>
      </c>
      <c r="AA233" s="726">
        <v>3</v>
      </c>
      <c r="AB233" s="726">
        <v>3</v>
      </c>
      <c r="AC233" s="726">
        <v>3</v>
      </c>
      <c r="AD233" s="726">
        <v>3</v>
      </c>
      <c r="AE233" s="726">
        <v>3</v>
      </c>
      <c r="AF233" s="726">
        <v>3</v>
      </c>
      <c r="AG233" s="726">
        <v>3</v>
      </c>
      <c r="AH233" s="726">
        <v>3</v>
      </c>
      <c r="AI233" s="726">
        <v>3</v>
      </c>
      <c r="AJ233" s="726">
        <v>3</v>
      </c>
      <c r="AK233" s="726">
        <v>3</v>
      </c>
      <c r="AL233" s="726">
        <v>3</v>
      </c>
      <c r="AM233" s="726">
        <v>3</v>
      </c>
      <c r="AN233" s="726">
        <v>3</v>
      </c>
      <c r="AO233" s="726">
        <v>3</v>
      </c>
      <c r="AP233" s="726">
        <v>3</v>
      </c>
      <c r="AQ233" s="727">
        <v>3</v>
      </c>
    </row>
    <row r="234" spans="2:43" ht="19.95" customHeight="1" x14ac:dyDescent="0.4">
      <c r="B234" s="264">
        <v>231</v>
      </c>
      <c r="C234" s="265" t="s">
        <v>1540</v>
      </c>
      <c r="D234" s="265" t="s">
        <v>9</v>
      </c>
      <c r="E234" s="266">
        <v>107</v>
      </c>
      <c r="F234" s="267" t="s">
        <v>10</v>
      </c>
      <c r="G234" s="770" t="s">
        <v>2473</v>
      </c>
      <c r="H234" s="769" t="s">
        <v>2474</v>
      </c>
      <c r="I234" s="446">
        <f>IF('1_시스템정보'!$X$7=0, '1_시스템정보'!$K$7, '1_시스템정보'!$X$7)</f>
        <v>2.7750000000000004</v>
      </c>
      <c r="J234" s="447" t="str">
        <f>IF('1_시스템정보'!$X$8=0, '1_시스템정보'!$K$8, '1_시스템정보'!$X$8)</f>
        <v/>
      </c>
      <c r="K234" s="447" t="str">
        <f>IF('1_시스템정보'!$X$9=0, '1_시스템정보'!$K$9, '1_시스템정보'!$X$9)</f>
        <v/>
      </c>
      <c r="L234" s="447" t="str">
        <f>IF('1_시스템정보'!$X$10=0, '1_시스템정보'!$K$10, '1_시스템정보'!$X$10)</f>
        <v/>
      </c>
      <c r="M234" s="447" t="str">
        <f>IF('1_시스템정보'!$X$11=0, '1_시스템정보'!$K$11, '1_시스템정보'!$X$11)</f>
        <v/>
      </c>
      <c r="N234" s="447" t="str">
        <f>IF('1_시스템정보'!$X$12=0, '1_시스템정보'!$K$12, '1_시스템정보'!$X$12)</f>
        <v/>
      </c>
      <c r="O234" s="447" t="str">
        <f>IF('1_시스템정보'!$X$13=0, '1_시스템정보'!$K$13, '1_시스템정보'!$X$13)</f>
        <v/>
      </c>
      <c r="P234" s="447" t="str">
        <f>IF('1_시스템정보'!$X$14=0, '1_시스템정보'!$K$14, '1_시스템정보'!$X$14)</f>
        <v/>
      </c>
      <c r="Q234" s="447" t="str">
        <f>IF('1_시스템정보'!$X$15=0, '1_시스템정보'!$K$15, '1_시스템정보'!$X$15)</f>
        <v/>
      </c>
      <c r="R234" s="447" t="str">
        <f>IF('1_시스템정보'!$X$16=0, '1_시스템정보'!$K$16, '1_시스템정보'!$X$16)</f>
        <v/>
      </c>
      <c r="S234" s="447" t="str">
        <f>IF('1_시스템정보'!$X$17=0, '1_시스템정보'!$K$17, '1_시스템정보'!$X$17)</f>
        <v/>
      </c>
      <c r="T234" s="447" t="str">
        <f>IF('1_시스템정보'!$X$18=0, '1_시스템정보'!$K$18, '1_시스템정보'!$X$18)</f>
        <v/>
      </c>
      <c r="U234" s="447" t="str">
        <f>IF('1_시스템정보'!$X$19=0, '1_시스템정보'!$K$19, '1_시스템정보'!$X$19)</f>
        <v/>
      </c>
      <c r="V234" s="447" t="str">
        <f>IF('1_시스템정보'!$X$20=0, '1_시스템정보'!$K$20, '1_시스템정보'!$X$20)</f>
        <v/>
      </c>
      <c r="W234" s="447" t="str">
        <f>IF('1_시스템정보'!$X$21=0, '1_시스템정보'!$K$21, '1_시스템정보'!$X$21)</f>
        <v/>
      </c>
      <c r="X234" s="447" t="str">
        <f>IF('1_시스템정보'!$X$22=0, '1_시스템정보'!$K$22, '1_시스템정보'!$X$22)</f>
        <v/>
      </c>
      <c r="Y234" s="447" t="str">
        <f>IF('1_시스템정보'!$X$23=0, '1_시스템정보'!$K$23, '1_시스템정보'!$X$23)</f>
        <v/>
      </c>
      <c r="Z234" s="447" t="str">
        <f>IF('1_시스템정보'!$X$24=0, '1_시스템정보'!$K$24, '1_시스템정보'!$X$24)</f>
        <v/>
      </c>
      <c r="AA234" s="447" t="str">
        <f>IF('1_시스템정보'!$X$25=0, '1_시스템정보'!$K$25, '1_시스템정보'!$X$25)</f>
        <v/>
      </c>
      <c r="AB234" s="447" t="str">
        <f>IF('1_시스템정보'!$X$26=0, '1_시스템정보'!$K$26, '1_시스템정보'!$X$26)</f>
        <v/>
      </c>
      <c r="AC234" s="447" t="str">
        <f>IF('1_시스템정보'!$X$27=0, '1_시스템정보'!$K$27, '1_시스템정보'!$X$27)</f>
        <v/>
      </c>
      <c r="AD234" s="447" t="str">
        <f>IF('1_시스템정보'!$X$28=0, '1_시스템정보'!$K$28, '1_시스템정보'!$X$28)</f>
        <v/>
      </c>
      <c r="AE234" s="447" t="str">
        <f>IF('1_시스템정보'!$X$29=0, '1_시스템정보'!$K$29, '1_시스템정보'!$X$29)</f>
        <v/>
      </c>
      <c r="AF234" s="447" t="str">
        <f>IF('1_시스템정보'!$X$30=0, '1_시스템정보'!$K$30, '1_시스템정보'!$X$30)</f>
        <v/>
      </c>
      <c r="AG234" s="447" t="str">
        <f>IF('1_시스템정보'!$X$31=0, '1_시스템정보'!$K$31, '1_시스템정보'!$X$31)</f>
        <v/>
      </c>
      <c r="AH234" s="447" t="str">
        <f>IF('1_시스템정보'!$X$32=0, '1_시스템정보'!$K$32, '1_시스템정보'!$X$32)</f>
        <v/>
      </c>
      <c r="AI234" s="447" t="str">
        <f>IF('1_시스템정보'!$X$33=0, '1_시스템정보'!$K$33, '1_시스템정보'!$X$33)</f>
        <v/>
      </c>
      <c r="AJ234" s="447" t="str">
        <f>IF('1_시스템정보'!$X$34=0, '1_시스템정보'!$K$34, '1_시스템정보'!$X$34)</f>
        <v/>
      </c>
      <c r="AK234" s="447" t="str">
        <f>IF('1_시스템정보'!$X$35=0, '1_시스템정보'!$K$35, '1_시스템정보'!$X$35)</f>
        <v/>
      </c>
      <c r="AL234" s="447" t="str">
        <f>IF('1_시스템정보'!$X$36=0, '1_시스템정보'!$K$36, '1_시스템정보'!$X$36)</f>
        <v/>
      </c>
      <c r="AM234" s="447" t="str">
        <f>IF('1_시스템정보'!$X$37=0, '1_시스템정보'!$K$37, '1_시스템정보'!$X$37)</f>
        <v/>
      </c>
      <c r="AN234" s="447" t="str">
        <f>IF('1_시스템정보'!$X$38=0, '1_시스템정보'!$K$38, '1_시스템정보'!$X$38)</f>
        <v/>
      </c>
      <c r="AO234" s="447" t="str">
        <f>IF('1_시스템정보'!$X$39=0, '1_시스템정보'!$K$39, '1_시스템정보'!$X$39)</f>
        <v/>
      </c>
      <c r="AP234" s="447" t="str">
        <f>IF('1_시스템정보'!$X$40=0, '1_시스템정보'!$K$40, '1_시스템정보'!$X$40)</f>
        <v/>
      </c>
      <c r="AQ234" s="448" t="str">
        <f>IF('1_시스템정보'!$X$41=0, '1_시스템정보'!$K$41, '1_시스템정보'!$X$41)</f>
        <v/>
      </c>
    </row>
    <row r="235" spans="2:43" ht="19.95" customHeight="1" x14ac:dyDescent="0.4">
      <c r="B235" s="269">
        <v>232</v>
      </c>
      <c r="C235" s="270" t="s">
        <v>1541</v>
      </c>
      <c r="D235" s="270" t="s">
        <v>1542</v>
      </c>
      <c r="E235" s="271">
        <v>1451</v>
      </c>
      <c r="F235" s="272" t="s">
        <v>23</v>
      </c>
      <c r="G235" s="422">
        <v>20000</v>
      </c>
      <c r="H235" s="771"/>
      <c r="I235" s="813">
        <v>20000</v>
      </c>
      <c r="J235" s="814">
        <v>20000</v>
      </c>
      <c r="K235" s="814">
        <v>20000</v>
      </c>
      <c r="L235" s="814">
        <v>20000</v>
      </c>
      <c r="M235" s="814">
        <v>20000</v>
      </c>
      <c r="N235" s="814">
        <v>20000</v>
      </c>
      <c r="O235" s="814">
        <v>20000</v>
      </c>
      <c r="P235" s="814">
        <v>20000</v>
      </c>
      <c r="Q235" s="814">
        <v>20000</v>
      </c>
      <c r="R235" s="814">
        <v>20000</v>
      </c>
      <c r="S235" s="814">
        <v>20000</v>
      </c>
      <c r="T235" s="814">
        <v>20000</v>
      </c>
      <c r="U235" s="814">
        <v>20000</v>
      </c>
      <c r="V235" s="814">
        <v>20000</v>
      </c>
      <c r="W235" s="814">
        <v>20000</v>
      </c>
      <c r="X235" s="814">
        <v>20000</v>
      </c>
      <c r="Y235" s="814">
        <v>20000</v>
      </c>
      <c r="Z235" s="814">
        <v>20000</v>
      </c>
      <c r="AA235" s="814">
        <v>20000</v>
      </c>
      <c r="AB235" s="814">
        <v>20000</v>
      </c>
      <c r="AC235" s="814">
        <v>20000</v>
      </c>
      <c r="AD235" s="814">
        <v>20000</v>
      </c>
      <c r="AE235" s="814">
        <v>20000</v>
      </c>
      <c r="AF235" s="814">
        <v>20000</v>
      </c>
      <c r="AG235" s="814">
        <v>20000</v>
      </c>
      <c r="AH235" s="814">
        <v>20000</v>
      </c>
      <c r="AI235" s="814">
        <v>20000</v>
      </c>
      <c r="AJ235" s="814">
        <v>20000</v>
      </c>
      <c r="AK235" s="814">
        <v>20000</v>
      </c>
      <c r="AL235" s="814">
        <v>20000</v>
      </c>
      <c r="AM235" s="814">
        <v>20000</v>
      </c>
      <c r="AN235" s="814">
        <v>20000</v>
      </c>
      <c r="AO235" s="814">
        <v>20000</v>
      </c>
      <c r="AP235" s="814">
        <v>20000</v>
      </c>
      <c r="AQ235" s="815">
        <v>20000</v>
      </c>
    </row>
    <row r="236" spans="2:43" ht="19.95" customHeight="1" thickBot="1" x14ac:dyDescent="0.45">
      <c r="B236" s="291">
        <v>233</v>
      </c>
      <c r="C236" s="292" t="s">
        <v>1543</v>
      </c>
      <c r="D236" s="292" t="s">
        <v>1544</v>
      </c>
      <c r="E236" s="293">
        <v>1452</v>
      </c>
      <c r="F236" s="294" t="s">
        <v>23</v>
      </c>
      <c r="G236" s="450">
        <v>400</v>
      </c>
      <c r="H236" s="772"/>
      <c r="I236" s="816">
        <v>400</v>
      </c>
      <c r="J236" s="817">
        <v>400</v>
      </c>
      <c r="K236" s="817">
        <v>400</v>
      </c>
      <c r="L236" s="817">
        <v>400</v>
      </c>
      <c r="M236" s="817">
        <v>400</v>
      </c>
      <c r="N236" s="817">
        <v>400</v>
      </c>
      <c r="O236" s="817">
        <v>400</v>
      </c>
      <c r="P236" s="817">
        <v>400</v>
      </c>
      <c r="Q236" s="817">
        <v>400</v>
      </c>
      <c r="R236" s="817">
        <v>400</v>
      </c>
      <c r="S236" s="817">
        <v>400</v>
      </c>
      <c r="T236" s="817">
        <v>400</v>
      </c>
      <c r="U236" s="817">
        <v>400</v>
      </c>
      <c r="V236" s="817">
        <v>400</v>
      </c>
      <c r="W236" s="817">
        <v>400</v>
      </c>
      <c r="X236" s="817">
        <v>400</v>
      </c>
      <c r="Y236" s="817">
        <v>400</v>
      </c>
      <c r="Z236" s="817">
        <v>400</v>
      </c>
      <c r="AA236" s="817">
        <v>400</v>
      </c>
      <c r="AB236" s="817">
        <v>400</v>
      </c>
      <c r="AC236" s="817">
        <v>400</v>
      </c>
      <c r="AD236" s="817">
        <v>400</v>
      </c>
      <c r="AE236" s="817">
        <v>400</v>
      </c>
      <c r="AF236" s="817">
        <v>400</v>
      </c>
      <c r="AG236" s="817">
        <v>400</v>
      </c>
      <c r="AH236" s="817">
        <v>400</v>
      </c>
      <c r="AI236" s="817">
        <v>400</v>
      </c>
      <c r="AJ236" s="817">
        <v>400</v>
      </c>
      <c r="AK236" s="817">
        <v>400</v>
      </c>
      <c r="AL236" s="817">
        <v>400</v>
      </c>
      <c r="AM236" s="817">
        <v>400</v>
      </c>
      <c r="AN236" s="817">
        <v>400</v>
      </c>
      <c r="AO236" s="817">
        <v>400</v>
      </c>
      <c r="AP236" s="817">
        <v>400</v>
      </c>
      <c r="AQ236" s="818">
        <v>400</v>
      </c>
    </row>
    <row r="237" spans="2:43" x14ac:dyDescent="0.4">
      <c r="B237" s="264">
        <v>234</v>
      </c>
      <c r="C237" s="265" t="s">
        <v>1545</v>
      </c>
      <c r="D237" s="265" t="s">
        <v>1546</v>
      </c>
      <c r="E237" s="266">
        <v>1722</v>
      </c>
      <c r="F237" s="267" t="s">
        <v>39</v>
      </c>
      <c r="G237" s="513">
        <v>300</v>
      </c>
      <c r="H237" s="773"/>
      <c r="I237" s="516">
        <f>IF('3_Setup(2)'!$N$7&gt;=0, '3_Setup(2)'!$N$7, 300)</f>
        <v>200</v>
      </c>
      <c r="J237" s="517">
        <f>IF('3_Setup(2)'!$N$8&gt;=0, '3_Setup(2)'!$N$8, 300)</f>
        <v>200</v>
      </c>
      <c r="K237" s="517">
        <f>IF('3_Setup(2)'!$N$9&gt;=0, '3_Setup(2)'!$N$9, 300)</f>
        <v>200</v>
      </c>
      <c r="L237" s="517">
        <f>IF('3_Setup(2)'!$N$10&gt;=0, '3_Setup(2)'!$N$10, 300)</f>
        <v>200</v>
      </c>
      <c r="M237" s="517">
        <f>IF('3_Setup(2)'!$N$11&gt;=0, '3_Setup(2)'!$N$11, 300)</f>
        <v>200</v>
      </c>
      <c r="N237" s="517">
        <f>IF('3_Setup(2)'!$N$12&gt;=0, '3_Setup(2)'!$N$12, 300)</f>
        <v>200</v>
      </c>
      <c r="O237" s="517">
        <f>IF('3_Setup(2)'!$N$13&gt;=0, '3_Setup(2)'!$N$13, 300)</f>
        <v>200</v>
      </c>
      <c r="P237" s="517">
        <f>IF('3_Setup(2)'!$N$14&gt;=0, '3_Setup(2)'!$N$14, 300)</f>
        <v>200</v>
      </c>
      <c r="Q237" s="517">
        <f>IF('3_Setup(2)'!$N$15&gt;=0, '3_Setup(2)'!$N$15, 300)</f>
        <v>200</v>
      </c>
      <c r="R237" s="517">
        <f>IF('3_Setup(2)'!$N$16&gt;=0, '3_Setup(2)'!$N$16, 300)</f>
        <v>200</v>
      </c>
      <c r="S237" s="517">
        <f>IF('3_Setup(2)'!$N$17&gt;=0, '3_Setup(2)'!$N$17, 300)</f>
        <v>200</v>
      </c>
      <c r="T237" s="517">
        <f>IF('3_Setup(2)'!$N$18&gt;=0, '3_Setup(2)'!$N$18, 300)</f>
        <v>200</v>
      </c>
      <c r="U237" s="517">
        <f>IF('3_Setup(2)'!$N$19&gt;=0, '3_Setup(2)'!$N$19, 300)</f>
        <v>200</v>
      </c>
      <c r="V237" s="517">
        <f>IF('3_Setup(2)'!$N$20&gt;=0, '3_Setup(2)'!$N$20, 300)</f>
        <v>200</v>
      </c>
      <c r="W237" s="517">
        <f>IF('3_Setup(2)'!$N$21&gt;=0, '3_Setup(2)'!$N$21, 300)</f>
        <v>200</v>
      </c>
      <c r="X237" s="517">
        <f>IF('3_Setup(2)'!$N$22&gt;=0, '3_Setup(2)'!$N$22, 300)</f>
        <v>200</v>
      </c>
      <c r="Y237" s="517">
        <f>IF('3_Setup(2)'!$N$23&gt;=0, '3_Setup(2)'!$N$23, 300)</f>
        <v>200</v>
      </c>
      <c r="Z237" s="517">
        <f>IF('3_Setup(2)'!$N$24&gt;=0, '3_Setup(2)'!$N$24, 300)</f>
        <v>200</v>
      </c>
      <c r="AA237" s="517">
        <f>IF('3_Setup(2)'!$N$25&gt;=0, '3_Setup(2)'!$N$25, 300)</f>
        <v>200</v>
      </c>
      <c r="AB237" s="517">
        <f>IF('3_Setup(2)'!$N$26&gt;=0, '3_Setup(2)'!$N$26, 300)</f>
        <v>200</v>
      </c>
      <c r="AC237" s="517">
        <f>IF('3_Setup(2)'!$N$27&gt;=0, '3_Setup(2)'!$N$27, 300)</f>
        <v>200</v>
      </c>
      <c r="AD237" s="517">
        <f>IF('3_Setup(2)'!$N$28&gt;=0, '3_Setup(2)'!$N$28, 300)</f>
        <v>200</v>
      </c>
      <c r="AE237" s="517">
        <f>IF('3_Setup(2)'!$N$29&gt;=0, '3_Setup(2)'!$N$29, 300)</f>
        <v>200</v>
      </c>
      <c r="AF237" s="517">
        <f>IF('3_Setup(2)'!$N$30&gt;=0, '3_Setup(2)'!$N$30, 300)</f>
        <v>200</v>
      </c>
      <c r="AG237" s="517">
        <f>IF('3_Setup(2)'!$N$31&gt;=0, '3_Setup(2)'!$N$31, 300)</f>
        <v>200</v>
      </c>
      <c r="AH237" s="517">
        <f>IF('3_Setup(2)'!$N$32&gt;=0, '3_Setup(2)'!$N$32, 300)</f>
        <v>200</v>
      </c>
      <c r="AI237" s="517">
        <f>IF('3_Setup(2)'!$N$33&gt;=0, '3_Setup(2)'!$N$33, 300)</f>
        <v>200</v>
      </c>
      <c r="AJ237" s="517">
        <f>IF('3_Setup(2)'!$N$34&gt;=0, '3_Setup(2)'!$N$34, 300)</f>
        <v>200</v>
      </c>
      <c r="AK237" s="517">
        <f>IF('3_Setup(2)'!$N$35&gt;=0, '3_Setup(2)'!$N$35, 300)</f>
        <v>200</v>
      </c>
      <c r="AL237" s="517">
        <f>IF('3_Setup(2)'!$N$36&gt;=0, '3_Setup(2)'!$N$36, 300)</f>
        <v>200</v>
      </c>
      <c r="AM237" s="517">
        <f>IF('3_Setup(2)'!$N$37&gt;=0, '3_Setup(2)'!$N$37, 300)</f>
        <v>200</v>
      </c>
      <c r="AN237" s="517">
        <f>IF('3_Setup(2)'!$N$38&gt;=0, '3_Setup(2)'!$N$38, 300)</f>
        <v>200</v>
      </c>
      <c r="AO237" s="517">
        <f>IF('3_Setup(2)'!$N$39&gt;=0, '3_Setup(2)'!$N$39, 300)</f>
        <v>200</v>
      </c>
      <c r="AP237" s="517">
        <f>IF('3_Setup(2)'!$N$40&gt;=0, '3_Setup(2)'!$N$40, 300)</f>
        <v>200</v>
      </c>
      <c r="AQ237" s="518">
        <f>IF('3_Setup(2)'!$N$41&gt;=0, '3_Setup(2)'!$N$41, 300)</f>
        <v>200</v>
      </c>
    </row>
    <row r="238" spans="2:43" ht="19.95" customHeight="1" x14ac:dyDescent="0.4">
      <c r="B238" s="269">
        <v>235</v>
      </c>
      <c r="C238" s="270" t="s">
        <v>1547</v>
      </c>
      <c r="D238" s="270" t="s">
        <v>79</v>
      </c>
      <c r="E238" s="271">
        <v>1290</v>
      </c>
      <c r="F238" s="272" t="s">
        <v>39</v>
      </c>
      <c r="G238" s="278">
        <v>300</v>
      </c>
      <c r="H238" s="420" t="s">
        <v>2477</v>
      </c>
      <c r="I238" s="280">
        <f>IF('3_Setup(2)'!$O$7&gt;=0, '3_Setup(2)'!$O$7, 300)</f>
        <v>200</v>
      </c>
      <c r="J238" s="281">
        <f>IF('3_Setup(2)'!$O$8&gt;=0, '3_Setup(2)'!$O$8, 300)</f>
        <v>200</v>
      </c>
      <c r="K238" s="281">
        <f>IF('3_Setup(2)'!$O$9&gt;=0, '3_Setup(2)'!$O$9, 300)</f>
        <v>200</v>
      </c>
      <c r="L238" s="281">
        <f>IF('3_Setup(2)'!$O$10&gt;=0, '3_Setup(2)'!$O$10, 300)</f>
        <v>200</v>
      </c>
      <c r="M238" s="281">
        <f>IF('3_Setup(2)'!$O$11&gt;=0, '3_Setup(2)'!$O$11, 300)</f>
        <v>200</v>
      </c>
      <c r="N238" s="281">
        <f>IF('3_Setup(2)'!$O$12&gt;=0, '3_Setup(2)'!$O$12, 300)</f>
        <v>200</v>
      </c>
      <c r="O238" s="281">
        <f>IF('3_Setup(2)'!$O$13&gt;=0, '3_Setup(2)'!$O$13, 300)</f>
        <v>200</v>
      </c>
      <c r="P238" s="281">
        <f>IF('3_Setup(2)'!$O$14&gt;=0, '3_Setup(2)'!$O$14, 300)</f>
        <v>200</v>
      </c>
      <c r="Q238" s="281">
        <f>IF('3_Setup(2)'!$O$15&gt;=0, '3_Setup(2)'!$O$15, 300)</f>
        <v>200</v>
      </c>
      <c r="R238" s="281">
        <f>IF('3_Setup(2)'!$O$16&gt;=0, '3_Setup(2)'!$O$16, 300)</f>
        <v>200</v>
      </c>
      <c r="S238" s="281">
        <f>IF('3_Setup(2)'!$O$17&gt;=0, '3_Setup(2)'!$O$17, 300)</f>
        <v>200</v>
      </c>
      <c r="T238" s="281">
        <f>IF('3_Setup(2)'!$O$18&gt;=0, '3_Setup(2)'!$O$18, 300)</f>
        <v>200</v>
      </c>
      <c r="U238" s="281">
        <f>IF('3_Setup(2)'!$O$19&gt;=0, '3_Setup(2)'!$O$19, 300)</f>
        <v>200</v>
      </c>
      <c r="V238" s="281">
        <f>IF('3_Setup(2)'!$O$20&gt;=0, '3_Setup(2)'!$O$20, 300)</f>
        <v>200</v>
      </c>
      <c r="W238" s="281">
        <f>IF('3_Setup(2)'!$O$21&gt;=0, '3_Setup(2)'!$O$21, 300)</f>
        <v>200</v>
      </c>
      <c r="X238" s="281">
        <f>IF('3_Setup(2)'!$O$22&gt;=0, '3_Setup(2)'!$O$22, 300)</f>
        <v>200</v>
      </c>
      <c r="Y238" s="281">
        <f>IF('3_Setup(2)'!$O$23&gt;=0, '3_Setup(2)'!$O$23, 300)</f>
        <v>200</v>
      </c>
      <c r="Z238" s="281">
        <f>IF('3_Setup(2)'!$O$24&gt;=0, '3_Setup(2)'!$O$24, 300)</f>
        <v>200</v>
      </c>
      <c r="AA238" s="281">
        <f>IF('3_Setup(2)'!$O$25&gt;=0, '3_Setup(2)'!$O$25, 300)</f>
        <v>200</v>
      </c>
      <c r="AB238" s="281">
        <f>IF('3_Setup(2)'!$O$26&gt;=0, '3_Setup(2)'!$O$26, 300)</f>
        <v>200</v>
      </c>
      <c r="AC238" s="281">
        <f>IF('3_Setup(2)'!$O$27&gt;=0, '3_Setup(2)'!$O$27, 300)</f>
        <v>200</v>
      </c>
      <c r="AD238" s="281">
        <f>IF('3_Setup(2)'!$O$28&gt;=0, '3_Setup(2)'!$O$28, 300)</f>
        <v>200</v>
      </c>
      <c r="AE238" s="281">
        <f>IF('3_Setup(2)'!$O$29&gt;=0, '3_Setup(2)'!$O$29, 300)</f>
        <v>200</v>
      </c>
      <c r="AF238" s="281">
        <f>IF('3_Setup(2)'!$O$30&gt;=0, '3_Setup(2)'!$O$30, 300)</f>
        <v>200</v>
      </c>
      <c r="AG238" s="281">
        <f>IF('3_Setup(2)'!$O$31&gt;=0, '3_Setup(2)'!$O$31, 300)</f>
        <v>200</v>
      </c>
      <c r="AH238" s="281">
        <f>IF('3_Setup(2)'!$O$32&gt;=0, '3_Setup(2)'!$O$32, 300)</f>
        <v>200</v>
      </c>
      <c r="AI238" s="281">
        <f>IF('3_Setup(2)'!$O$33&gt;=0, '3_Setup(2)'!$O$33, 300)</f>
        <v>200</v>
      </c>
      <c r="AJ238" s="281">
        <f>IF('3_Setup(2)'!$O$34&gt;=0, '3_Setup(2)'!$O$34, 300)</f>
        <v>200</v>
      </c>
      <c r="AK238" s="281">
        <f>IF('3_Setup(2)'!$O$35&gt;=0, '3_Setup(2)'!$O$35, 300)</f>
        <v>200</v>
      </c>
      <c r="AL238" s="281">
        <f>IF('3_Setup(2)'!$O$36&gt;=0, '3_Setup(2)'!$O$36, 300)</f>
        <v>200</v>
      </c>
      <c r="AM238" s="281">
        <f>IF('3_Setup(2)'!$O$37&gt;=0, '3_Setup(2)'!$O$37, 300)</f>
        <v>200</v>
      </c>
      <c r="AN238" s="281">
        <f>IF('3_Setup(2)'!$O$38&gt;=0, '3_Setup(2)'!$O$38, 300)</f>
        <v>200</v>
      </c>
      <c r="AO238" s="281">
        <f>IF('3_Setup(2)'!$O$39&gt;=0, '3_Setup(2)'!$O$39, 300)</f>
        <v>200</v>
      </c>
      <c r="AP238" s="281">
        <f>IF('3_Setup(2)'!$O$40&gt;=0, '3_Setup(2)'!$O$40, 300)</f>
        <v>200</v>
      </c>
      <c r="AQ238" s="282">
        <f>IF('3_Setup(2)'!$O$41&gt;=0, '3_Setup(2)'!$O$41, 300)</f>
        <v>200</v>
      </c>
    </row>
    <row r="239" spans="2:43" ht="19.95" customHeight="1" thickBot="1" x14ac:dyDescent="0.45">
      <c r="B239" s="291">
        <v>236</v>
      </c>
      <c r="C239" s="292" t="s">
        <v>1548</v>
      </c>
      <c r="D239" s="292" t="s">
        <v>78</v>
      </c>
      <c r="E239" s="293">
        <v>1289</v>
      </c>
      <c r="F239" s="294" t="s">
        <v>39</v>
      </c>
      <c r="G239" s="419">
        <v>300</v>
      </c>
      <c r="H239" s="779" t="s">
        <v>2478</v>
      </c>
      <c r="I239" s="402">
        <f>IF('3_Setup(2)'!$P$7&gt;=0, '3_Setup(2)'!$P$7, 300)</f>
        <v>200</v>
      </c>
      <c r="J239" s="403">
        <f>IF('3_Setup(2)'!$P$8&gt;=0, '3_Setup(2)'!$P$8, 300)</f>
        <v>200</v>
      </c>
      <c r="K239" s="403">
        <f>IF('3_Setup(2)'!$P$9&gt;=0, '3_Setup(2)'!$P$9, 300)</f>
        <v>200</v>
      </c>
      <c r="L239" s="403">
        <f>IF('3_Setup(2)'!$P$10&gt;=0, '3_Setup(2)'!$P$10, 300)</f>
        <v>200</v>
      </c>
      <c r="M239" s="403">
        <f>IF('3_Setup(2)'!$P$11&gt;=0, '3_Setup(2)'!$P$11, 300)</f>
        <v>200</v>
      </c>
      <c r="N239" s="403">
        <f>IF('3_Setup(2)'!$P$12&gt;=0, '3_Setup(2)'!$P$12, 300)</f>
        <v>200</v>
      </c>
      <c r="O239" s="403">
        <f>IF('3_Setup(2)'!$P$13&gt;=0, '3_Setup(2)'!$P$13, 300)</f>
        <v>200</v>
      </c>
      <c r="P239" s="403">
        <f>IF('3_Setup(2)'!$P$14&gt;=0, '3_Setup(2)'!$P$14, 300)</f>
        <v>200</v>
      </c>
      <c r="Q239" s="403">
        <f>IF('3_Setup(2)'!$P$15&gt;=0, '3_Setup(2)'!$P$15, 300)</f>
        <v>200</v>
      </c>
      <c r="R239" s="403">
        <f>IF('3_Setup(2)'!$P$16&gt;=0, '3_Setup(2)'!$P$16, 300)</f>
        <v>200</v>
      </c>
      <c r="S239" s="403">
        <f>IF('3_Setup(2)'!$P$17&gt;=0, '3_Setup(2)'!$P$17, 300)</f>
        <v>200</v>
      </c>
      <c r="T239" s="403">
        <f>IF('3_Setup(2)'!$P$18&gt;=0, '3_Setup(2)'!$P$18, 300)</f>
        <v>200</v>
      </c>
      <c r="U239" s="403">
        <f>IF('3_Setup(2)'!$P$19&gt;=0, '3_Setup(2)'!$P$19, 300)</f>
        <v>200</v>
      </c>
      <c r="V239" s="403">
        <f>IF('3_Setup(2)'!$P$20&gt;=0, '3_Setup(2)'!$P$20, 300)</f>
        <v>200</v>
      </c>
      <c r="W239" s="403">
        <f>IF('3_Setup(2)'!$P$21&gt;=0, '3_Setup(2)'!$P$21, 300)</f>
        <v>200</v>
      </c>
      <c r="X239" s="403">
        <f>IF('3_Setup(2)'!$P$22&gt;=0, '3_Setup(2)'!$P$22, 300)</f>
        <v>200</v>
      </c>
      <c r="Y239" s="403">
        <f>IF('3_Setup(2)'!$P$23&gt;=0, '3_Setup(2)'!$P$23, 300)</f>
        <v>200</v>
      </c>
      <c r="Z239" s="403">
        <f>IF('3_Setup(2)'!$P$24&gt;=0, '3_Setup(2)'!$P$24, 300)</f>
        <v>200</v>
      </c>
      <c r="AA239" s="403">
        <f>IF('3_Setup(2)'!$P$25&gt;=0, '3_Setup(2)'!$P$25, 300)</f>
        <v>200</v>
      </c>
      <c r="AB239" s="403">
        <f>IF('3_Setup(2)'!$P$26&gt;=0, '3_Setup(2)'!$P$26, 300)</f>
        <v>200</v>
      </c>
      <c r="AC239" s="403">
        <f>IF('3_Setup(2)'!$P$27&gt;=0, '3_Setup(2)'!$P$27, 300)</f>
        <v>200</v>
      </c>
      <c r="AD239" s="403">
        <f>IF('3_Setup(2)'!$P$28&gt;=0, '3_Setup(2)'!$P$28, 300)</f>
        <v>200</v>
      </c>
      <c r="AE239" s="403">
        <f>IF('3_Setup(2)'!$P$29&gt;=0, '3_Setup(2)'!$P$29, 300)</f>
        <v>200</v>
      </c>
      <c r="AF239" s="403">
        <f>IF('3_Setup(2)'!$P$30&gt;=0, '3_Setup(2)'!$P$30, 300)</f>
        <v>200</v>
      </c>
      <c r="AG239" s="403">
        <f>IF('3_Setup(2)'!$P$31&gt;=0, '3_Setup(2)'!$P$31, 300)</f>
        <v>200</v>
      </c>
      <c r="AH239" s="403">
        <f>IF('3_Setup(2)'!$P$32&gt;=0, '3_Setup(2)'!$P$32, 300)</f>
        <v>200</v>
      </c>
      <c r="AI239" s="403">
        <f>IF('3_Setup(2)'!$P$33&gt;=0, '3_Setup(2)'!$P$33, 300)</f>
        <v>200</v>
      </c>
      <c r="AJ239" s="403">
        <f>IF('3_Setup(2)'!$P$34&gt;=0, '3_Setup(2)'!$P$34, 300)</f>
        <v>200</v>
      </c>
      <c r="AK239" s="403">
        <f>IF('3_Setup(2)'!$P$35&gt;=0, '3_Setup(2)'!$P$35, 300)</f>
        <v>200</v>
      </c>
      <c r="AL239" s="403">
        <f>IF('3_Setup(2)'!$P$36&gt;=0, '3_Setup(2)'!$P$36, 300)</f>
        <v>200</v>
      </c>
      <c r="AM239" s="403">
        <f>IF('3_Setup(2)'!$P$37&gt;=0, '3_Setup(2)'!$P$37, 300)</f>
        <v>200</v>
      </c>
      <c r="AN239" s="403">
        <f>IF('3_Setup(2)'!$P$38&gt;=0, '3_Setup(2)'!$P$38, 300)</f>
        <v>200</v>
      </c>
      <c r="AO239" s="403">
        <f>IF('3_Setup(2)'!$P$39&gt;=0, '3_Setup(2)'!$P$39, 300)</f>
        <v>200</v>
      </c>
      <c r="AP239" s="403">
        <f>IF('3_Setup(2)'!$P$40&gt;=0, '3_Setup(2)'!$P$40, 300)</f>
        <v>200</v>
      </c>
      <c r="AQ239" s="404">
        <f>IF('3_Setup(2)'!$P$41&gt;=0, '3_Setup(2)'!$P$41, 300)</f>
        <v>200</v>
      </c>
    </row>
    <row r="240" spans="2:43" ht="19.95" customHeight="1" x14ac:dyDescent="0.4">
      <c r="B240" s="264">
        <v>237</v>
      </c>
      <c r="C240" s="265" t="s">
        <v>1549</v>
      </c>
      <c r="D240" s="265" t="s">
        <v>349</v>
      </c>
      <c r="E240" s="266">
        <v>609</v>
      </c>
      <c r="F240" s="267" t="s">
        <v>39</v>
      </c>
      <c r="G240" s="513">
        <v>300</v>
      </c>
      <c r="H240" s="1337" t="s">
        <v>2480</v>
      </c>
      <c r="I240" s="516">
        <f>IF('3_Setup(2)'!$Q$7&gt;=0, '3_Setup(2)'!$Q$7*1, 300)</f>
        <v>200</v>
      </c>
      <c r="J240" s="517">
        <f>IF('3_Setup(2)'!$Q$8&gt;=0, '3_Setup(2)'!$Q$8*1, 300)</f>
        <v>200</v>
      </c>
      <c r="K240" s="517">
        <f>IF('3_Setup(2)'!$Q$9&gt;=0, '3_Setup(2)'!$Q$9*1, 300)</f>
        <v>200</v>
      </c>
      <c r="L240" s="517">
        <f>IF('3_Setup(2)'!$Q$10&gt;=0, '3_Setup(2)'!$Q$10*1, 300)</f>
        <v>200</v>
      </c>
      <c r="M240" s="517">
        <f>IF('3_Setup(2)'!$Q$11&gt;=0, '3_Setup(2)'!$Q$11*1, 300)</f>
        <v>200</v>
      </c>
      <c r="N240" s="517">
        <f>IF('3_Setup(2)'!$Q$12&gt;=0, '3_Setup(2)'!$Q$12*1, 300)</f>
        <v>200</v>
      </c>
      <c r="O240" s="517">
        <f>IF('3_Setup(2)'!$Q$13&gt;=0, '3_Setup(2)'!$Q$13*1, 300)</f>
        <v>200</v>
      </c>
      <c r="P240" s="517">
        <f>IF('3_Setup(2)'!$Q$14&gt;=0, '3_Setup(2)'!$Q$14*1, 300)</f>
        <v>200</v>
      </c>
      <c r="Q240" s="517">
        <f>IF('3_Setup(2)'!$Q$15&gt;=0, '3_Setup(2)'!$Q$15*1, 300)</f>
        <v>200</v>
      </c>
      <c r="R240" s="517">
        <f>IF('3_Setup(2)'!$Q$16&gt;=0, '3_Setup(2)'!$Q$16*1, 300)</f>
        <v>200</v>
      </c>
      <c r="S240" s="517">
        <f>IF('3_Setup(2)'!$Q$17&gt;=0, '3_Setup(2)'!$Q$17*1, 300)</f>
        <v>200</v>
      </c>
      <c r="T240" s="517">
        <f>IF('3_Setup(2)'!$Q$18&gt;=0, '3_Setup(2)'!$Q$18*1, 300)</f>
        <v>200</v>
      </c>
      <c r="U240" s="517">
        <f>IF('3_Setup(2)'!$Q$19&gt;=0, '3_Setup(2)'!$Q$19*1, 300)</f>
        <v>200</v>
      </c>
      <c r="V240" s="517">
        <f>IF('3_Setup(2)'!$Q$20&gt;=0, '3_Setup(2)'!$Q$20*1, 300)</f>
        <v>200</v>
      </c>
      <c r="W240" s="517">
        <f>IF('3_Setup(2)'!$Q$21&gt;=0, '3_Setup(2)'!$Q$21*1, 300)</f>
        <v>200</v>
      </c>
      <c r="X240" s="517">
        <f>IF('3_Setup(2)'!$Q$22&gt;=0, '3_Setup(2)'!$Q$22*1, 300)</f>
        <v>200</v>
      </c>
      <c r="Y240" s="517">
        <f>IF('3_Setup(2)'!$Q$23&gt;=0, '3_Setup(2)'!$Q$23*1, 300)</f>
        <v>200</v>
      </c>
      <c r="Z240" s="517">
        <f>IF('3_Setup(2)'!$Q$24&gt;=0, '3_Setup(2)'!$Q$24*1, 300)</f>
        <v>200</v>
      </c>
      <c r="AA240" s="517">
        <f>IF('3_Setup(2)'!$Q$25&gt;=0, '3_Setup(2)'!$Q$25*1, 300)</f>
        <v>200</v>
      </c>
      <c r="AB240" s="517">
        <f>IF('3_Setup(2)'!$Q$26&gt;=0, '3_Setup(2)'!$Q$26*1, 300)</f>
        <v>200</v>
      </c>
      <c r="AC240" s="517">
        <f>IF('3_Setup(2)'!$Q$27&gt;=0, '3_Setup(2)'!$Q$27*1, 300)</f>
        <v>200</v>
      </c>
      <c r="AD240" s="517">
        <f>IF('3_Setup(2)'!$Q$28&gt;=0, '3_Setup(2)'!$Q$28*1, 300)</f>
        <v>200</v>
      </c>
      <c r="AE240" s="517">
        <f>IF('3_Setup(2)'!$Q$29&gt;=0, '3_Setup(2)'!$Q$29*1, 300)</f>
        <v>200</v>
      </c>
      <c r="AF240" s="517">
        <f>IF('3_Setup(2)'!$Q$30&gt;=0, '3_Setup(2)'!$Q$30*1, 300)</f>
        <v>200</v>
      </c>
      <c r="AG240" s="517">
        <f>IF('3_Setup(2)'!$Q$31&gt;=0, '3_Setup(2)'!$Q$31*1, 300)</f>
        <v>200</v>
      </c>
      <c r="AH240" s="517">
        <f>IF('3_Setup(2)'!$Q$32&gt;=0, '3_Setup(2)'!$Q$32*1, 300)</f>
        <v>200</v>
      </c>
      <c r="AI240" s="517">
        <f>IF('3_Setup(2)'!$Q$33&gt;=0, '3_Setup(2)'!$Q$33*1, 300)</f>
        <v>200</v>
      </c>
      <c r="AJ240" s="517">
        <f>IF('3_Setup(2)'!$Q$34&gt;=0, '3_Setup(2)'!$Q$34*1, 300)</f>
        <v>200</v>
      </c>
      <c r="AK240" s="517">
        <f>IF('3_Setup(2)'!$Q$35&gt;=0, '3_Setup(2)'!$Q$35*1, 300)</f>
        <v>200</v>
      </c>
      <c r="AL240" s="517">
        <f>IF('3_Setup(2)'!$Q$36&gt;=0, '3_Setup(2)'!$Q$36*1, 300)</f>
        <v>200</v>
      </c>
      <c r="AM240" s="517">
        <f>IF('3_Setup(2)'!$Q$37&gt;=0, '3_Setup(2)'!$Q$37*1, 300)</f>
        <v>200</v>
      </c>
      <c r="AN240" s="517">
        <f>IF('3_Setup(2)'!$Q$38&gt;=0, '3_Setup(2)'!$Q$38*1, 300)</f>
        <v>200</v>
      </c>
      <c r="AO240" s="517">
        <f>IF('3_Setup(2)'!$Q$39&gt;=0, '3_Setup(2)'!$Q$39*1, 300)</f>
        <v>200</v>
      </c>
      <c r="AP240" s="517">
        <f>IF('3_Setup(2)'!$Q$40&gt;=0, '3_Setup(2)'!$Q$40*1, 300)</f>
        <v>200</v>
      </c>
      <c r="AQ240" s="518">
        <f>IF('3_Setup(2)'!$Q$41&gt;=0, '3_Setup(2)'!$Q$41*1, 300)</f>
        <v>200</v>
      </c>
    </row>
    <row r="241" spans="2:43" ht="19.95" customHeight="1" x14ac:dyDescent="0.4">
      <c r="B241" s="269">
        <v>238</v>
      </c>
      <c r="C241" s="270" t="s">
        <v>1550</v>
      </c>
      <c r="D241" s="270" t="s">
        <v>76</v>
      </c>
      <c r="E241" s="271">
        <v>1287</v>
      </c>
      <c r="F241" s="272" t="s">
        <v>39</v>
      </c>
      <c r="G241" s="278">
        <v>300</v>
      </c>
      <c r="H241" s="1338"/>
      <c r="I241" s="280">
        <f>IF('3_Setup(2)'!$R$7&gt;=0, '3_Setup(2)'!$R$7*1, 300)</f>
        <v>200</v>
      </c>
      <c r="J241" s="281">
        <f>IF('3_Setup(2)'!$R$8&gt;=0, '3_Setup(2)'!$R$8*1, 300)</f>
        <v>200</v>
      </c>
      <c r="K241" s="281">
        <f>IF('3_Setup(2)'!$R$9&gt;=0, '3_Setup(2)'!$R$9*1, 300)</f>
        <v>200</v>
      </c>
      <c r="L241" s="281">
        <f>IF('3_Setup(2)'!$R$10&gt;=0, '3_Setup(2)'!$R$10*1, 300)</f>
        <v>200</v>
      </c>
      <c r="M241" s="281">
        <f>IF('3_Setup(2)'!$R$11&gt;=0, '3_Setup(2)'!$R$11*1, 300)</f>
        <v>200</v>
      </c>
      <c r="N241" s="281">
        <f>IF('3_Setup(2)'!$R$12&gt;=0, '3_Setup(2)'!$R$12*1, 300)</f>
        <v>200</v>
      </c>
      <c r="O241" s="281">
        <f>IF('3_Setup(2)'!$R$13&gt;=0, '3_Setup(2)'!$R$13*1, 300)</f>
        <v>200</v>
      </c>
      <c r="P241" s="281">
        <f>IF('3_Setup(2)'!$R$14&gt;=0, '3_Setup(2)'!$R$14*1, 300)</f>
        <v>200</v>
      </c>
      <c r="Q241" s="281">
        <f>IF('3_Setup(2)'!$R$15&gt;=0, '3_Setup(2)'!$R$15*1, 300)</f>
        <v>200</v>
      </c>
      <c r="R241" s="281">
        <f>IF('3_Setup(2)'!$R$16&gt;=0, '3_Setup(2)'!$R$16*1, 300)</f>
        <v>200</v>
      </c>
      <c r="S241" s="281">
        <f>IF('3_Setup(2)'!$R$17&gt;=0, '3_Setup(2)'!$R$17*1, 300)</f>
        <v>200</v>
      </c>
      <c r="T241" s="281">
        <f>IF('3_Setup(2)'!$R$18&gt;=0, '3_Setup(2)'!$R$18*1, 300)</f>
        <v>200</v>
      </c>
      <c r="U241" s="281">
        <f>IF('3_Setup(2)'!$R$19&gt;=0, '3_Setup(2)'!$R$19*1, 300)</f>
        <v>200</v>
      </c>
      <c r="V241" s="281">
        <f>IF('3_Setup(2)'!$R$20&gt;=0, '3_Setup(2)'!$R$20*1, 300)</f>
        <v>200</v>
      </c>
      <c r="W241" s="281">
        <f>IF('3_Setup(2)'!$R$21&gt;=0, '3_Setup(2)'!$R$21*1, 300)</f>
        <v>200</v>
      </c>
      <c r="X241" s="281">
        <f>IF('3_Setup(2)'!$R$22&gt;=0, '3_Setup(2)'!$R$22*1, 300)</f>
        <v>200</v>
      </c>
      <c r="Y241" s="281">
        <f>IF('3_Setup(2)'!$R$23&gt;=0, '3_Setup(2)'!$R$23*1, 300)</f>
        <v>200</v>
      </c>
      <c r="Z241" s="281">
        <f>IF('3_Setup(2)'!$R$24&gt;=0, '3_Setup(2)'!$R$24*1, 300)</f>
        <v>200</v>
      </c>
      <c r="AA241" s="281">
        <f>IF('3_Setup(2)'!$R$25&gt;=0, '3_Setup(2)'!$R$25*1, 300)</f>
        <v>200</v>
      </c>
      <c r="AB241" s="281">
        <f>IF('3_Setup(2)'!$R$26&gt;=0, '3_Setup(2)'!$R$26*1, 300)</f>
        <v>200</v>
      </c>
      <c r="AC241" s="281">
        <f>IF('3_Setup(2)'!$R$27&gt;=0, '3_Setup(2)'!$R$27*1, 300)</f>
        <v>200</v>
      </c>
      <c r="AD241" s="281">
        <f>IF('3_Setup(2)'!$R$28&gt;=0, '3_Setup(2)'!$R$28*1, 300)</f>
        <v>200</v>
      </c>
      <c r="AE241" s="281">
        <f>IF('3_Setup(2)'!$R$29&gt;=0, '3_Setup(2)'!$R$29*1, 300)</f>
        <v>200</v>
      </c>
      <c r="AF241" s="281">
        <f>IF('3_Setup(2)'!$R$30&gt;=0, '3_Setup(2)'!$R$30*1, 300)</f>
        <v>200</v>
      </c>
      <c r="AG241" s="281">
        <f>IF('3_Setup(2)'!$R$31&gt;=0, '3_Setup(2)'!$R$31*1, 300)</f>
        <v>200</v>
      </c>
      <c r="AH241" s="281">
        <f>IF('3_Setup(2)'!$R$32&gt;=0, '3_Setup(2)'!$R$32*1, 300)</f>
        <v>200</v>
      </c>
      <c r="AI241" s="281">
        <f>IF('3_Setup(2)'!$R$33&gt;=0, '3_Setup(2)'!$R$33*1, 300)</f>
        <v>200</v>
      </c>
      <c r="AJ241" s="281">
        <f>IF('3_Setup(2)'!$R$34&gt;=0, '3_Setup(2)'!$R$34*1, 300)</f>
        <v>200</v>
      </c>
      <c r="AK241" s="281">
        <f>IF('3_Setup(2)'!$R$35&gt;=0, '3_Setup(2)'!$R$35*1, 300)</f>
        <v>200</v>
      </c>
      <c r="AL241" s="281">
        <f>IF('3_Setup(2)'!$R$36&gt;=0, '3_Setup(2)'!$R$36*1, 300)</f>
        <v>200</v>
      </c>
      <c r="AM241" s="281">
        <f>IF('3_Setup(2)'!$R$37&gt;=0, '3_Setup(2)'!$R$37*1, 300)</f>
        <v>200</v>
      </c>
      <c r="AN241" s="281">
        <f>IF('3_Setup(2)'!$R$38&gt;=0, '3_Setup(2)'!$R$38*1, 300)</f>
        <v>200</v>
      </c>
      <c r="AO241" s="281">
        <f>IF('3_Setup(2)'!$R$39&gt;=0, '3_Setup(2)'!$R$39*1, 300)</f>
        <v>200</v>
      </c>
      <c r="AP241" s="281">
        <f>IF('3_Setup(2)'!$R$40&gt;=0, '3_Setup(2)'!$R$40*1, 300)</f>
        <v>200</v>
      </c>
      <c r="AQ241" s="282">
        <f>IF('3_Setup(2)'!$R$41&gt;=0, '3_Setup(2)'!$R$41*1, 300)</f>
        <v>200</v>
      </c>
    </row>
    <row r="242" spans="2:43" ht="19.95" customHeight="1" x14ac:dyDescent="0.4">
      <c r="B242" s="269">
        <v>239</v>
      </c>
      <c r="C242" s="270" t="s">
        <v>1551</v>
      </c>
      <c r="D242" s="270" t="s">
        <v>77</v>
      </c>
      <c r="E242" s="271">
        <v>1288</v>
      </c>
      <c r="F242" s="272" t="s">
        <v>39</v>
      </c>
      <c r="G242" s="278">
        <v>300</v>
      </c>
      <c r="H242" s="1338"/>
      <c r="I242" s="280">
        <f>IF('3_Setup(2)'!$S$7&gt;=0, '3_Setup(2)'!$S$7*1, 300)</f>
        <v>200</v>
      </c>
      <c r="J242" s="281">
        <f>IF('3_Setup(2)'!$S$8&gt;=0, '3_Setup(2)'!$S$8*1, 300)</f>
        <v>200</v>
      </c>
      <c r="K242" s="281">
        <f>IF('3_Setup(2)'!$S$9&gt;=0, '3_Setup(2)'!$S$9*1, 300)</f>
        <v>200</v>
      </c>
      <c r="L242" s="281">
        <f>IF('3_Setup(2)'!$S$10&gt;=0, '3_Setup(2)'!$S$10*1, 300)</f>
        <v>200</v>
      </c>
      <c r="M242" s="281">
        <f>IF('3_Setup(2)'!$S$11&gt;=0, '3_Setup(2)'!$S$11*1, 300)</f>
        <v>200</v>
      </c>
      <c r="N242" s="281">
        <f>IF('3_Setup(2)'!$S$12&gt;=0, '3_Setup(2)'!$S$12*1, 300)</f>
        <v>200</v>
      </c>
      <c r="O242" s="281">
        <f>IF('3_Setup(2)'!$S$13&gt;=0, '3_Setup(2)'!$S$13*1, 300)</f>
        <v>200</v>
      </c>
      <c r="P242" s="281">
        <f>IF('3_Setup(2)'!$S$14&gt;=0, '3_Setup(2)'!$S$14*1, 300)</f>
        <v>200</v>
      </c>
      <c r="Q242" s="281">
        <f>IF('3_Setup(2)'!$S$15&gt;=0, '3_Setup(2)'!$S$15*1, 300)</f>
        <v>200</v>
      </c>
      <c r="R242" s="281">
        <f>IF('3_Setup(2)'!$S$16&gt;=0, '3_Setup(2)'!$S$16*1, 300)</f>
        <v>200</v>
      </c>
      <c r="S242" s="281">
        <f>IF('3_Setup(2)'!$S$17&gt;=0, '3_Setup(2)'!$S$17*1, 300)</f>
        <v>200</v>
      </c>
      <c r="T242" s="281">
        <f>IF('3_Setup(2)'!$S$18&gt;=0, '3_Setup(2)'!$S$18*1, 300)</f>
        <v>200</v>
      </c>
      <c r="U242" s="281">
        <f>IF('3_Setup(2)'!$S$19&gt;=0, '3_Setup(2)'!$S$19*1, 300)</f>
        <v>200</v>
      </c>
      <c r="V242" s="281">
        <f>IF('3_Setup(2)'!$S$20&gt;=0, '3_Setup(2)'!$S$20*1, 300)</f>
        <v>200</v>
      </c>
      <c r="W242" s="281">
        <f>IF('3_Setup(2)'!$S$21&gt;=0, '3_Setup(2)'!$S$21*1, 300)</f>
        <v>200</v>
      </c>
      <c r="X242" s="281">
        <f>IF('3_Setup(2)'!$S$22&gt;=0, '3_Setup(2)'!$S$22*1, 300)</f>
        <v>200</v>
      </c>
      <c r="Y242" s="281">
        <f>IF('3_Setup(2)'!$S$23&gt;=0, '3_Setup(2)'!$S$23*1, 300)</f>
        <v>200</v>
      </c>
      <c r="Z242" s="281">
        <f>IF('3_Setup(2)'!$S$24&gt;=0, '3_Setup(2)'!$S$24*1, 300)</f>
        <v>200</v>
      </c>
      <c r="AA242" s="281">
        <f>IF('3_Setup(2)'!$S$25&gt;=0, '3_Setup(2)'!$S$25*1, 300)</f>
        <v>200</v>
      </c>
      <c r="AB242" s="281">
        <f>IF('3_Setup(2)'!$S$26&gt;=0, '3_Setup(2)'!$S$26*1, 300)</f>
        <v>200</v>
      </c>
      <c r="AC242" s="281">
        <f>IF('3_Setup(2)'!$S$27&gt;=0, '3_Setup(2)'!$S$27*1, 300)</f>
        <v>200</v>
      </c>
      <c r="AD242" s="281">
        <f>IF('3_Setup(2)'!$S$28&gt;=0, '3_Setup(2)'!$S$28*1, 300)</f>
        <v>200</v>
      </c>
      <c r="AE242" s="281">
        <f>IF('3_Setup(2)'!$S$29&gt;=0, '3_Setup(2)'!$S$29*1, 300)</f>
        <v>200</v>
      </c>
      <c r="AF242" s="281">
        <f>IF('3_Setup(2)'!$S$30&gt;=0, '3_Setup(2)'!$S$30*1, 300)</f>
        <v>200</v>
      </c>
      <c r="AG242" s="281">
        <f>IF('3_Setup(2)'!$S$31&gt;=0, '3_Setup(2)'!$S$31*1, 300)</f>
        <v>200</v>
      </c>
      <c r="AH242" s="281">
        <f>IF('3_Setup(2)'!$S$32&gt;=0, '3_Setup(2)'!$S$32*1, 300)</f>
        <v>200</v>
      </c>
      <c r="AI242" s="281">
        <f>IF('3_Setup(2)'!$S$33&gt;=0, '3_Setup(2)'!$S$33*1, 300)</f>
        <v>200</v>
      </c>
      <c r="AJ242" s="281">
        <f>IF('3_Setup(2)'!$S$34&gt;=0, '3_Setup(2)'!$S$34*1, 300)</f>
        <v>200</v>
      </c>
      <c r="AK242" s="281">
        <f>IF('3_Setup(2)'!$S$35&gt;=0, '3_Setup(2)'!$S$35*1, 300)</f>
        <v>200</v>
      </c>
      <c r="AL242" s="281">
        <f>IF('3_Setup(2)'!$S$36&gt;=0, '3_Setup(2)'!$S$36*1, 300)</f>
        <v>200</v>
      </c>
      <c r="AM242" s="281">
        <f>IF('3_Setup(2)'!$S$37&gt;=0, '3_Setup(2)'!$S$37*1, 300)</f>
        <v>200</v>
      </c>
      <c r="AN242" s="281">
        <f>IF('3_Setup(2)'!$S$38&gt;=0, '3_Setup(2)'!$S$38*1, 300)</f>
        <v>200</v>
      </c>
      <c r="AO242" s="281">
        <f>IF('3_Setup(2)'!$S$39&gt;=0, '3_Setup(2)'!$S$39*1, 300)</f>
        <v>200</v>
      </c>
      <c r="AP242" s="281">
        <f>IF('3_Setup(2)'!$S$40&gt;=0, '3_Setup(2)'!$S$40*1, 300)</f>
        <v>200</v>
      </c>
      <c r="AQ242" s="282">
        <f>IF('3_Setup(2)'!$S$41&gt;=0, '3_Setup(2)'!$S$41*1, 300)</f>
        <v>200</v>
      </c>
    </row>
    <row r="243" spans="2:43" ht="19.95" customHeight="1" x14ac:dyDescent="0.4">
      <c r="B243" s="269">
        <v>240</v>
      </c>
      <c r="C243" s="270" t="s">
        <v>1552</v>
      </c>
      <c r="D243" s="270" t="s">
        <v>1553</v>
      </c>
      <c r="E243" s="271">
        <v>1291</v>
      </c>
      <c r="F243" s="272" t="s">
        <v>39</v>
      </c>
      <c r="G243" s="686">
        <v>500</v>
      </c>
      <c r="H243" s="274"/>
      <c r="I243" s="321">
        <v>200</v>
      </c>
      <c r="J243" s="322">
        <v>200</v>
      </c>
      <c r="K243" s="322">
        <v>200</v>
      </c>
      <c r="L243" s="322">
        <v>200</v>
      </c>
      <c r="M243" s="322">
        <v>200</v>
      </c>
      <c r="N243" s="322">
        <v>200</v>
      </c>
      <c r="O243" s="322">
        <v>200</v>
      </c>
      <c r="P243" s="322">
        <v>200</v>
      </c>
      <c r="Q243" s="322">
        <v>200</v>
      </c>
      <c r="R243" s="322">
        <v>200</v>
      </c>
      <c r="S243" s="322">
        <v>200</v>
      </c>
      <c r="T243" s="322">
        <v>200</v>
      </c>
      <c r="U243" s="322">
        <v>200</v>
      </c>
      <c r="V243" s="322">
        <v>200</v>
      </c>
      <c r="W243" s="322">
        <v>200</v>
      </c>
      <c r="X243" s="322">
        <v>200</v>
      </c>
      <c r="Y243" s="322">
        <v>200</v>
      </c>
      <c r="Z243" s="322">
        <v>200</v>
      </c>
      <c r="AA243" s="322">
        <v>200</v>
      </c>
      <c r="AB243" s="322">
        <v>200</v>
      </c>
      <c r="AC243" s="322">
        <v>200</v>
      </c>
      <c r="AD243" s="322">
        <v>200</v>
      </c>
      <c r="AE243" s="322">
        <v>200</v>
      </c>
      <c r="AF243" s="322">
        <v>200</v>
      </c>
      <c r="AG243" s="322">
        <v>200</v>
      </c>
      <c r="AH243" s="322">
        <v>200</v>
      </c>
      <c r="AI243" s="322">
        <v>200</v>
      </c>
      <c r="AJ243" s="322">
        <v>200</v>
      </c>
      <c r="AK243" s="322">
        <v>200</v>
      </c>
      <c r="AL243" s="322">
        <v>200</v>
      </c>
      <c r="AM243" s="322">
        <v>200</v>
      </c>
      <c r="AN243" s="322">
        <v>200</v>
      </c>
      <c r="AO243" s="322">
        <v>200</v>
      </c>
      <c r="AP243" s="322">
        <v>200</v>
      </c>
      <c r="AQ243" s="323">
        <v>200</v>
      </c>
    </row>
    <row r="244" spans="2:43" ht="19.95" customHeight="1" x14ac:dyDescent="0.4">
      <c r="B244" s="269">
        <v>241</v>
      </c>
      <c r="C244" s="270" t="s">
        <v>1554</v>
      </c>
      <c r="D244" s="270" t="s">
        <v>351</v>
      </c>
      <c r="E244" s="271">
        <v>610</v>
      </c>
      <c r="F244" s="272" t="s">
        <v>23</v>
      </c>
      <c r="G244" s="422">
        <v>3000</v>
      </c>
      <c r="H244" s="423"/>
      <c r="I244" s="624">
        <v>3000</v>
      </c>
      <c r="J244" s="621">
        <v>3000</v>
      </c>
      <c r="K244" s="621">
        <v>3000</v>
      </c>
      <c r="L244" s="621">
        <v>3000</v>
      </c>
      <c r="M244" s="621">
        <v>3000</v>
      </c>
      <c r="N244" s="621">
        <v>3000</v>
      </c>
      <c r="O244" s="621">
        <v>3000</v>
      </c>
      <c r="P244" s="621">
        <v>3000</v>
      </c>
      <c r="Q244" s="621">
        <v>3000</v>
      </c>
      <c r="R244" s="621">
        <v>3000</v>
      </c>
      <c r="S244" s="621">
        <v>3000</v>
      </c>
      <c r="T244" s="621">
        <v>3000</v>
      </c>
      <c r="U244" s="621">
        <v>3000</v>
      </c>
      <c r="V244" s="621">
        <v>3000</v>
      </c>
      <c r="W244" s="621">
        <v>3000</v>
      </c>
      <c r="X244" s="621">
        <v>3000</v>
      </c>
      <c r="Y244" s="621">
        <v>3000</v>
      </c>
      <c r="Z244" s="621">
        <v>3000</v>
      </c>
      <c r="AA244" s="621">
        <v>3000</v>
      </c>
      <c r="AB244" s="621">
        <v>3000</v>
      </c>
      <c r="AC244" s="621">
        <v>3000</v>
      </c>
      <c r="AD244" s="621">
        <v>3000</v>
      </c>
      <c r="AE244" s="621">
        <v>3000</v>
      </c>
      <c r="AF244" s="621">
        <v>3000</v>
      </c>
      <c r="AG244" s="621">
        <v>3000</v>
      </c>
      <c r="AH244" s="621">
        <v>3000</v>
      </c>
      <c r="AI244" s="621">
        <v>3000</v>
      </c>
      <c r="AJ244" s="621">
        <v>3000</v>
      </c>
      <c r="AK244" s="621">
        <v>3000</v>
      </c>
      <c r="AL244" s="621">
        <v>3000</v>
      </c>
      <c r="AM244" s="621">
        <v>3000</v>
      </c>
      <c r="AN244" s="621">
        <v>3000</v>
      </c>
      <c r="AO244" s="621">
        <v>3000</v>
      </c>
      <c r="AP244" s="621">
        <v>3000</v>
      </c>
      <c r="AQ244" s="622">
        <v>3000</v>
      </c>
    </row>
    <row r="245" spans="2:43" ht="19.95" customHeight="1" x14ac:dyDescent="0.4">
      <c r="B245" s="269">
        <v>242</v>
      </c>
      <c r="C245" s="270" t="s">
        <v>1555</v>
      </c>
      <c r="D245" s="270" t="s">
        <v>353</v>
      </c>
      <c r="E245" s="271">
        <v>611</v>
      </c>
      <c r="F245" s="272" t="s">
        <v>23</v>
      </c>
      <c r="G245" s="422">
        <v>200</v>
      </c>
      <c r="H245" s="279"/>
      <c r="I245" s="321">
        <v>200</v>
      </c>
      <c r="J245" s="322" t="s">
        <v>2856</v>
      </c>
      <c r="K245" s="322">
        <v>200</v>
      </c>
      <c r="L245" s="322">
        <v>200</v>
      </c>
      <c r="M245" s="322">
        <v>200</v>
      </c>
      <c r="N245" s="322">
        <v>200</v>
      </c>
      <c r="O245" s="322">
        <v>200</v>
      </c>
      <c r="P245" s="322">
        <v>200</v>
      </c>
      <c r="Q245" s="322">
        <v>200</v>
      </c>
      <c r="R245" s="322">
        <v>200</v>
      </c>
      <c r="S245" s="322">
        <v>200</v>
      </c>
      <c r="T245" s="322">
        <v>200</v>
      </c>
      <c r="U245" s="322">
        <v>200</v>
      </c>
      <c r="V245" s="322">
        <v>200</v>
      </c>
      <c r="W245" s="322">
        <v>200</v>
      </c>
      <c r="X245" s="322">
        <v>200</v>
      </c>
      <c r="Y245" s="322">
        <v>200</v>
      </c>
      <c r="Z245" s="322">
        <v>200</v>
      </c>
      <c r="AA245" s="322">
        <v>200</v>
      </c>
      <c r="AB245" s="322">
        <v>200</v>
      </c>
      <c r="AC245" s="322">
        <v>200</v>
      </c>
      <c r="AD245" s="322">
        <v>200</v>
      </c>
      <c r="AE245" s="322">
        <v>200</v>
      </c>
      <c r="AF245" s="322">
        <v>200</v>
      </c>
      <c r="AG245" s="322">
        <v>200</v>
      </c>
      <c r="AH245" s="322">
        <v>200</v>
      </c>
      <c r="AI245" s="322">
        <v>200</v>
      </c>
      <c r="AJ245" s="322">
        <v>200</v>
      </c>
      <c r="AK245" s="322">
        <v>200</v>
      </c>
      <c r="AL245" s="322">
        <v>200</v>
      </c>
      <c r="AM245" s="322">
        <v>200</v>
      </c>
      <c r="AN245" s="322">
        <v>200</v>
      </c>
      <c r="AO245" s="322">
        <v>200</v>
      </c>
      <c r="AP245" s="322">
        <v>200</v>
      </c>
      <c r="AQ245" s="323">
        <v>200</v>
      </c>
    </row>
    <row r="246" spans="2:43" ht="19.95" customHeight="1" x14ac:dyDescent="0.4">
      <c r="B246" s="269">
        <v>243</v>
      </c>
      <c r="C246" s="270" t="s">
        <v>1556</v>
      </c>
      <c r="D246" s="270" t="s">
        <v>1557</v>
      </c>
      <c r="E246" s="271">
        <v>1382</v>
      </c>
      <c r="F246" s="272" t="s">
        <v>39</v>
      </c>
      <c r="G246" s="278">
        <v>300</v>
      </c>
      <c r="H246" s="1343" t="s">
        <v>2479</v>
      </c>
      <c r="I246" s="280">
        <f>IF('3_Setup(2)'!$T$7&gt;=0, '3_Setup(2)'!$T$7*1, 300)</f>
        <v>200</v>
      </c>
      <c r="J246" s="281">
        <f>IF('3_Setup(2)'!$T$8&gt;=0, '3_Setup(2)'!$T$8*1, 300)</f>
        <v>200</v>
      </c>
      <c r="K246" s="281">
        <f>IF('3_Setup(2)'!$T$9&gt;=0, '3_Setup(2)'!$T$9*1, 300)</f>
        <v>200</v>
      </c>
      <c r="L246" s="281">
        <f>IF('3_Setup(2)'!$T$10&gt;=0, '3_Setup(2)'!$T$10*1, 300)</f>
        <v>200</v>
      </c>
      <c r="M246" s="281">
        <f>IF('3_Setup(2)'!$T$11&gt;=0, '3_Setup(2)'!$T$11*1, 300)</f>
        <v>200</v>
      </c>
      <c r="N246" s="281">
        <f>IF('3_Setup(2)'!$T$12&gt;=0, '3_Setup(2)'!$T$12*1, 300)</f>
        <v>200</v>
      </c>
      <c r="O246" s="281">
        <f>IF('3_Setup(2)'!$T$13&gt;=0, '3_Setup(2)'!$T$13*1, 300)</f>
        <v>200</v>
      </c>
      <c r="P246" s="281">
        <f>IF('3_Setup(2)'!$T$14&gt;=0, '3_Setup(2)'!$T$14*1, 300)</f>
        <v>200</v>
      </c>
      <c r="Q246" s="281">
        <f>IF('3_Setup(2)'!$T$15&gt;=0, '3_Setup(2)'!$T$15*1, 300)</f>
        <v>200</v>
      </c>
      <c r="R246" s="281">
        <f>IF('3_Setup(2)'!$T$16&gt;=0, '3_Setup(2)'!$T$16*1, 300)</f>
        <v>200</v>
      </c>
      <c r="S246" s="281">
        <f>IF('3_Setup(2)'!$T$17&gt;=0, '3_Setup(2)'!$T$17*1, 300)</f>
        <v>200</v>
      </c>
      <c r="T246" s="281">
        <f>IF('3_Setup(2)'!$T$18&gt;=0, '3_Setup(2)'!$T$18*1, 300)</f>
        <v>200</v>
      </c>
      <c r="U246" s="281">
        <f>IF('3_Setup(2)'!$T$19&gt;=0, '3_Setup(2)'!$T$19*1, 300)</f>
        <v>200</v>
      </c>
      <c r="V246" s="281">
        <f>IF('3_Setup(2)'!$T$20&gt;=0, '3_Setup(2)'!$T$20*1, 300)</f>
        <v>200</v>
      </c>
      <c r="W246" s="281">
        <f>IF('3_Setup(2)'!$T$21&gt;=0, '3_Setup(2)'!$T$21*1, 300)</f>
        <v>200</v>
      </c>
      <c r="X246" s="281">
        <f>IF('3_Setup(2)'!$T$22&gt;=0, '3_Setup(2)'!$T$22*1, 300)</f>
        <v>200</v>
      </c>
      <c r="Y246" s="281">
        <f>IF('3_Setup(2)'!$T$23&gt;=0, '3_Setup(2)'!$T$23*1, 300)</f>
        <v>200</v>
      </c>
      <c r="Z246" s="281">
        <f>IF('3_Setup(2)'!$T$24&gt;=0, '3_Setup(2)'!$T$24*1, 300)</f>
        <v>200</v>
      </c>
      <c r="AA246" s="281">
        <f>IF('3_Setup(2)'!$T$25&gt;=0, '3_Setup(2)'!$T$25*1, 300)</f>
        <v>200</v>
      </c>
      <c r="AB246" s="281">
        <f>IF('3_Setup(2)'!$T$26&gt;=0, '3_Setup(2)'!$T$26*1, 300)</f>
        <v>200</v>
      </c>
      <c r="AC246" s="281">
        <f>IF('3_Setup(2)'!$T$27&gt;=0, '3_Setup(2)'!$T$27*1, 300)</f>
        <v>200</v>
      </c>
      <c r="AD246" s="281">
        <f>IF('3_Setup(2)'!$T$28&gt;=0, '3_Setup(2)'!$T$28*1, 300)</f>
        <v>200</v>
      </c>
      <c r="AE246" s="281">
        <f>IF('3_Setup(2)'!$T$29&gt;=0, '3_Setup(2)'!$T$29*1, 300)</f>
        <v>200</v>
      </c>
      <c r="AF246" s="281">
        <f>IF('3_Setup(2)'!$T$30&gt;=0, '3_Setup(2)'!$T$30*1, 300)</f>
        <v>200</v>
      </c>
      <c r="AG246" s="281">
        <f>IF('3_Setup(2)'!$T$31&gt;=0, '3_Setup(2)'!$T$31*1, 300)</f>
        <v>200</v>
      </c>
      <c r="AH246" s="281">
        <f>IF('3_Setup(2)'!$T$32&gt;=0, '3_Setup(2)'!$T$32*1, 300)</f>
        <v>200</v>
      </c>
      <c r="AI246" s="281">
        <f>IF('3_Setup(2)'!$T$33&gt;=0, '3_Setup(2)'!$T$33*1, 300)</f>
        <v>200</v>
      </c>
      <c r="AJ246" s="281">
        <f>IF('3_Setup(2)'!$T$34&gt;=0, '3_Setup(2)'!$T$34*1, 300)</f>
        <v>200</v>
      </c>
      <c r="AK246" s="281">
        <f>IF('3_Setup(2)'!$T$35&gt;=0, '3_Setup(2)'!$T$35*1, 300)</f>
        <v>200</v>
      </c>
      <c r="AL246" s="281">
        <f>IF('3_Setup(2)'!$T$36&gt;=0, '3_Setup(2)'!$T$36*1, 300)</f>
        <v>200</v>
      </c>
      <c r="AM246" s="281">
        <f>IF('3_Setup(2)'!$T$37&gt;=0, '3_Setup(2)'!$T$37*1, 300)</f>
        <v>200</v>
      </c>
      <c r="AN246" s="281">
        <f>IF('3_Setup(2)'!$T$38&gt;=0, '3_Setup(2)'!$T$38*1, 300)</f>
        <v>200</v>
      </c>
      <c r="AO246" s="281">
        <f>IF('3_Setup(2)'!$T$39&gt;=0, '3_Setup(2)'!$T$39*1, 300)</f>
        <v>200</v>
      </c>
      <c r="AP246" s="281">
        <f>IF('3_Setup(2)'!$T$40&gt;=0, '3_Setup(2)'!$T$40*1, 300)</f>
        <v>200</v>
      </c>
      <c r="AQ246" s="282">
        <f>IF('3_Setup(2)'!$T$41&gt;=0, '3_Setup(2)'!$T$41*1, 300)</f>
        <v>200</v>
      </c>
    </row>
    <row r="247" spans="2:43" ht="19.95" customHeight="1" x14ac:dyDescent="0.4">
      <c r="B247" s="269">
        <v>244</v>
      </c>
      <c r="C247" s="270" t="s">
        <v>1558</v>
      </c>
      <c r="D247" s="270" t="s">
        <v>1559</v>
      </c>
      <c r="E247" s="271">
        <v>646</v>
      </c>
      <c r="F247" s="272" t="s">
        <v>39</v>
      </c>
      <c r="G247" s="278">
        <v>300</v>
      </c>
      <c r="H247" s="1343"/>
      <c r="I247" s="280">
        <f>IF('3_Setup(2)'!$U$7&gt;=0, '3_Setup(2)'!$U$7*1, 300)</f>
        <v>200</v>
      </c>
      <c r="J247" s="281">
        <f>IF('3_Setup(2)'!$U$8&gt;=0, '3_Setup(2)'!$U$8*1, 300)</f>
        <v>200</v>
      </c>
      <c r="K247" s="281">
        <f>IF('3_Setup(2)'!$U$9&gt;=0, '3_Setup(2)'!$U$9*1, 300)</f>
        <v>200</v>
      </c>
      <c r="L247" s="281">
        <f>IF('3_Setup(2)'!$U$10&gt;=0, '3_Setup(2)'!$U$10*1, 300)</f>
        <v>200</v>
      </c>
      <c r="M247" s="281">
        <f>IF('3_Setup(2)'!$U$11&gt;=0, '3_Setup(2)'!$U$11*1, 300)</f>
        <v>200</v>
      </c>
      <c r="N247" s="281">
        <f>IF('3_Setup(2)'!$U$12&gt;=0, '3_Setup(2)'!$U$12*1, 300)</f>
        <v>200</v>
      </c>
      <c r="O247" s="281">
        <f>IF('3_Setup(2)'!$U$13&gt;=0, '3_Setup(2)'!$U$13*1, 300)</f>
        <v>200</v>
      </c>
      <c r="P247" s="281">
        <f>IF('3_Setup(2)'!$U$14&gt;=0, '3_Setup(2)'!$U$14*1, 300)</f>
        <v>200</v>
      </c>
      <c r="Q247" s="281">
        <f>IF('3_Setup(2)'!$U$15&gt;=0, '3_Setup(2)'!$U$15*1, 300)</f>
        <v>200</v>
      </c>
      <c r="R247" s="281">
        <f>IF('3_Setup(2)'!$U$16&gt;=0, '3_Setup(2)'!$U$16*1, 300)</f>
        <v>200</v>
      </c>
      <c r="S247" s="281">
        <f>IF('3_Setup(2)'!$U$17&gt;=0, '3_Setup(2)'!$U$17*1, 300)</f>
        <v>200</v>
      </c>
      <c r="T247" s="281">
        <f>IF('3_Setup(2)'!$U$18&gt;=0, '3_Setup(2)'!$U$18*1, 300)</f>
        <v>200</v>
      </c>
      <c r="U247" s="281">
        <f>IF('3_Setup(2)'!$U$19&gt;=0, '3_Setup(2)'!$U$19*1, 300)</f>
        <v>200</v>
      </c>
      <c r="V247" s="281">
        <f>IF('3_Setup(2)'!$U$20&gt;=0, '3_Setup(2)'!$U$20*1, 300)</f>
        <v>200</v>
      </c>
      <c r="W247" s="281">
        <f>IF('3_Setup(2)'!$U$21&gt;=0, '3_Setup(2)'!$U$21*1, 300)</f>
        <v>200</v>
      </c>
      <c r="X247" s="281">
        <f>IF('3_Setup(2)'!$U$22&gt;=0, '3_Setup(2)'!$U$22*1, 300)</f>
        <v>200</v>
      </c>
      <c r="Y247" s="281">
        <f>IF('3_Setup(2)'!$U$23&gt;=0, '3_Setup(2)'!$U$23*1, 300)</f>
        <v>200</v>
      </c>
      <c r="Z247" s="281">
        <f>IF('3_Setup(2)'!$U$24&gt;=0, '3_Setup(2)'!$U$24*1, 300)</f>
        <v>200</v>
      </c>
      <c r="AA247" s="281">
        <f>IF('3_Setup(2)'!$U$25&gt;=0, '3_Setup(2)'!$U$25*1, 300)</f>
        <v>200</v>
      </c>
      <c r="AB247" s="281">
        <f>IF('3_Setup(2)'!$U$26&gt;=0, '3_Setup(2)'!$U$26*1, 300)</f>
        <v>200</v>
      </c>
      <c r="AC247" s="281">
        <f>IF('3_Setup(2)'!$U$27&gt;=0, '3_Setup(2)'!$U$27*1, 300)</f>
        <v>200</v>
      </c>
      <c r="AD247" s="281">
        <f>IF('3_Setup(2)'!$U$28&gt;=0, '3_Setup(2)'!$U$28*1, 300)</f>
        <v>200</v>
      </c>
      <c r="AE247" s="281">
        <f>IF('3_Setup(2)'!$U$29&gt;=0, '3_Setup(2)'!$U$29*1, 300)</f>
        <v>200</v>
      </c>
      <c r="AF247" s="281">
        <f>IF('3_Setup(2)'!$U$30&gt;=0, '3_Setup(2)'!$U$30*1, 300)</f>
        <v>200</v>
      </c>
      <c r="AG247" s="281">
        <f>IF('3_Setup(2)'!$U$31&gt;=0, '3_Setup(2)'!$U$31*1, 300)</f>
        <v>200</v>
      </c>
      <c r="AH247" s="281">
        <f>IF('3_Setup(2)'!$U$32&gt;=0, '3_Setup(2)'!$U$32*1, 300)</f>
        <v>200</v>
      </c>
      <c r="AI247" s="281">
        <f>IF('3_Setup(2)'!$U$33&gt;=0, '3_Setup(2)'!$U$33*1, 300)</f>
        <v>200</v>
      </c>
      <c r="AJ247" s="281">
        <f>IF('3_Setup(2)'!$U$34&gt;=0, '3_Setup(2)'!$U$34*1, 300)</f>
        <v>200</v>
      </c>
      <c r="AK247" s="281">
        <f>IF('3_Setup(2)'!$U$35&gt;=0, '3_Setup(2)'!$U$35*1, 300)</f>
        <v>200</v>
      </c>
      <c r="AL247" s="281">
        <f>IF('3_Setup(2)'!$U$36&gt;=0, '3_Setup(2)'!$U$36*1, 300)</f>
        <v>200</v>
      </c>
      <c r="AM247" s="281">
        <f>IF('3_Setup(2)'!$U$37&gt;=0, '3_Setup(2)'!$U$37*1, 300)</f>
        <v>200</v>
      </c>
      <c r="AN247" s="281">
        <f>IF('3_Setup(2)'!$U$38&gt;=0, '3_Setup(2)'!$U$38*1, 300)</f>
        <v>200</v>
      </c>
      <c r="AO247" s="281">
        <f>IF('3_Setup(2)'!$U$39&gt;=0, '3_Setup(2)'!$U$39*1, 300)</f>
        <v>200</v>
      </c>
      <c r="AP247" s="281">
        <f>IF('3_Setup(2)'!$U$40&gt;=0, '3_Setup(2)'!$U$40*1, 300)</f>
        <v>200</v>
      </c>
      <c r="AQ247" s="282">
        <f>IF('3_Setup(2)'!$U$41&gt;=0, '3_Setup(2)'!$U$41*1, 300)</f>
        <v>200</v>
      </c>
    </row>
    <row r="248" spans="2:43" ht="19.95" customHeight="1" thickBot="1" x14ac:dyDescent="0.45">
      <c r="B248" s="291">
        <v>245</v>
      </c>
      <c r="C248" s="292" t="s">
        <v>1560</v>
      </c>
      <c r="D248" s="292" t="s">
        <v>1561</v>
      </c>
      <c r="E248" s="293">
        <v>645</v>
      </c>
      <c r="F248" s="294" t="s">
        <v>39</v>
      </c>
      <c r="G248" s="419">
        <v>300</v>
      </c>
      <c r="H248" s="1344"/>
      <c r="I248" s="402">
        <f>IF('3_Setup(2)'!$V$7&gt;=0, '3_Setup(2)'!$V$7*1, 300)</f>
        <v>200</v>
      </c>
      <c r="J248" s="403">
        <f>IF('3_Setup(2)'!$V$8&gt;=0, '3_Setup(2)'!$V$8*1, 300)</f>
        <v>200</v>
      </c>
      <c r="K248" s="403">
        <f>IF('3_Setup(2)'!$V$9&gt;=0, '3_Setup(2)'!$V$9*1, 300)</f>
        <v>200</v>
      </c>
      <c r="L248" s="403">
        <f>IF('3_Setup(2)'!$V$10&gt;=0, '3_Setup(2)'!$V$10*1, 300)</f>
        <v>200</v>
      </c>
      <c r="M248" s="403">
        <f>IF('3_Setup(2)'!$V$11&gt;=0, '3_Setup(2)'!$V$11*1, 300)</f>
        <v>200</v>
      </c>
      <c r="N248" s="403">
        <f>IF('3_Setup(2)'!$V$12&gt;=0, '3_Setup(2)'!$V$12*1, 300)</f>
        <v>200</v>
      </c>
      <c r="O248" s="403">
        <f>IF('3_Setup(2)'!$V$13&gt;=0, '3_Setup(2)'!$V$13*1, 300)</f>
        <v>200</v>
      </c>
      <c r="P248" s="403">
        <f>IF('3_Setup(2)'!$V$14&gt;=0, '3_Setup(2)'!$V$14*1, 300)</f>
        <v>200</v>
      </c>
      <c r="Q248" s="403">
        <f>IF('3_Setup(2)'!$V$15&gt;=0, '3_Setup(2)'!$V$15*1, 300)</f>
        <v>200</v>
      </c>
      <c r="R248" s="403">
        <f>IF('3_Setup(2)'!$V$16&gt;=0, '3_Setup(2)'!$V$16*1, 300)</f>
        <v>200</v>
      </c>
      <c r="S248" s="403">
        <f>IF('3_Setup(2)'!$V$17&gt;=0, '3_Setup(2)'!$V$17*1, 300)</f>
        <v>200</v>
      </c>
      <c r="T248" s="403">
        <f>IF('3_Setup(2)'!$V$18&gt;=0, '3_Setup(2)'!$V$18*1, 300)</f>
        <v>200</v>
      </c>
      <c r="U248" s="403">
        <f>IF('3_Setup(2)'!$V$19&gt;=0, '3_Setup(2)'!$V$19*1, 300)</f>
        <v>200</v>
      </c>
      <c r="V248" s="403">
        <f>IF('3_Setup(2)'!$V$20&gt;=0, '3_Setup(2)'!$V$20*1, 300)</f>
        <v>200</v>
      </c>
      <c r="W248" s="403">
        <f>IF('3_Setup(2)'!$V$21&gt;=0, '3_Setup(2)'!$V$21*1, 300)</f>
        <v>200</v>
      </c>
      <c r="X248" s="403">
        <f>IF('3_Setup(2)'!$V$22&gt;=0, '3_Setup(2)'!$V$22*1, 300)</f>
        <v>200</v>
      </c>
      <c r="Y248" s="403">
        <f>IF('3_Setup(2)'!$V$23&gt;=0, '3_Setup(2)'!$V$23*1, 300)</f>
        <v>200</v>
      </c>
      <c r="Z248" s="403">
        <f>IF('3_Setup(2)'!$V$24&gt;=0, '3_Setup(2)'!$V$24*1, 300)</f>
        <v>200</v>
      </c>
      <c r="AA248" s="403">
        <f>IF('3_Setup(2)'!$V$25&gt;=0, '3_Setup(2)'!$V$25*1, 300)</f>
        <v>200</v>
      </c>
      <c r="AB248" s="403">
        <f>IF('3_Setup(2)'!$V$26&gt;=0, '3_Setup(2)'!$V$26*1, 300)</f>
        <v>200</v>
      </c>
      <c r="AC248" s="403">
        <f>IF('3_Setup(2)'!$V$27&gt;=0, '3_Setup(2)'!$V$27*1, 300)</f>
        <v>200</v>
      </c>
      <c r="AD248" s="403">
        <f>IF('3_Setup(2)'!$V$28&gt;=0, '3_Setup(2)'!$V$28*1, 300)</f>
        <v>200</v>
      </c>
      <c r="AE248" s="403">
        <f>IF('3_Setup(2)'!$V$29&gt;=0, '3_Setup(2)'!$V$29*1, 300)</f>
        <v>200</v>
      </c>
      <c r="AF248" s="403">
        <f>IF('3_Setup(2)'!$V$30&gt;=0, '3_Setup(2)'!$V$30*1, 300)</f>
        <v>200</v>
      </c>
      <c r="AG248" s="403">
        <f>IF('3_Setup(2)'!$V$31&gt;=0, '3_Setup(2)'!$V$31*1, 300)</f>
        <v>200</v>
      </c>
      <c r="AH248" s="403">
        <f>IF('3_Setup(2)'!$V$32&gt;=0, '3_Setup(2)'!$V$32*1, 300)</f>
        <v>200</v>
      </c>
      <c r="AI248" s="403">
        <f>IF('3_Setup(2)'!$V$33&gt;=0, '3_Setup(2)'!$V$33*1, 300)</f>
        <v>200</v>
      </c>
      <c r="AJ248" s="403">
        <f>IF('3_Setup(2)'!$V$34&gt;=0, '3_Setup(2)'!$V$34*1, 300)</f>
        <v>200</v>
      </c>
      <c r="AK248" s="403">
        <f>IF('3_Setup(2)'!$V$35&gt;=0, '3_Setup(2)'!$V$35*1, 300)</f>
        <v>200</v>
      </c>
      <c r="AL248" s="403">
        <f>IF('3_Setup(2)'!$V$36&gt;=0, '3_Setup(2)'!$V$36*1, 300)</f>
        <v>200</v>
      </c>
      <c r="AM248" s="403">
        <f>IF('3_Setup(2)'!$V$37&gt;=0, '3_Setup(2)'!$V$37*1, 300)</f>
        <v>200</v>
      </c>
      <c r="AN248" s="403">
        <f>IF('3_Setup(2)'!$V$38&gt;=0, '3_Setup(2)'!$V$38*1, 300)</f>
        <v>200</v>
      </c>
      <c r="AO248" s="403">
        <f>IF('3_Setup(2)'!$V$39&gt;=0, '3_Setup(2)'!$V$39*1, 300)</f>
        <v>200</v>
      </c>
      <c r="AP248" s="403">
        <f>IF('3_Setup(2)'!$V$40&gt;=0, '3_Setup(2)'!$V$40*1, 300)</f>
        <v>200</v>
      </c>
      <c r="AQ248" s="404">
        <f>IF('3_Setup(2)'!$V$41&gt;=0, '3_Setup(2)'!$V$41*1, 300)</f>
        <v>200</v>
      </c>
    </row>
    <row r="249" spans="2:43" ht="19.95" customHeight="1" x14ac:dyDescent="0.4">
      <c r="B249" s="264">
        <v>246</v>
      </c>
      <c r="C249" s="265" t="s">
        <v>1562</v>
      </c>
      <c r="D249" s="265" t="s">
        <v>1563</v>
      </c>
      <c r="E249" s="266">
        <v>1286</v>
      </c>
      <c r="F249" s="267" t="s">
        <v>18</v>
      </c>
      <c r="G249" s="557">
        <v>0</v>
      </c>
      <c r="H249" s="456"/>
      <c r="I249" s="558">
        <f>IF('3_Setup(2)'!$W$7&lt;=0, '3_Setup(2)'!$W$7, 0)</f>
        <v>-1800</v>
      </c>
      <c r="J249" s="559">
        <f>IF('3_Setup(2)'!$W$8&lt;=0, '3_Setup(2)'!$W$8, 0)</f>
        <v>-1800</v>
      </c>
      <c r="K249" s="559">
        <f>IF('3_Setup(2)'!$W$9&lt;=0, '3_Setup(2)'!$W$9, 0)</f>
        <v>-1800</v>
      </c>
      <c r="L249" s="559">
        <f>IF('3_Setup(2)'!$W$10&lt;=0, '3_Setup(2)'!$W$10, 0)</f>
        <v>-1800</v>
      </c>
      <c r="M249" s="559">
        <f>IF('3_Setup(2)'!$W$11&lt;=0, '3_Setup(2)'!$W$11, 0)</f>
        <v>-1800</v>
      </c>
      <c r="N249" s="559">
        <f>IF('3_Setup(2)'!$W$12&lt;=0, '3_Setup(2)'!$W$12, 0)</f>
        <v>-1800</v>
      </c>
      <c r="O249" s="559">
        <f>IF('3_Setup(2)'!$W$13&lt;=0, '3_Setup(2)'!$W$13, 0)</f>
        <v>-1800</v>
      </c>
      <c r="P249" s="559">
        <f>IF('3_Setup(2)'!$W$14&lt;=0, '3_Setup(2)'!$W$14, 0)</f>
        <v>-1800</v>
      </c>
      <c r="Q249" s="559">
        <f>IF('3_Setup(2)'!$W$15&lt;=0, '3_Setup(2)'!$W$15, 0)</f>
        <v>-1800</v>
      </c>
      <c r="R249" s="559">
        <f>IF('3_Setup(2)'!$W$16&lt;=0, '3_Setup(2)'!$W$16, 0)</f>
        <v>-1800</v>
      </c>
      <c r="S249" s="559">
        <f>IF('3_Setup(2)'!$W$17&lt;=0, '3_Setup(2)'!$W$17, 0)</f>
        <v>-1800</v>
      </c>
      <c r="T249" s="559">
        <f>IF('3_Setup(2)'!$W$18&lt;=0, '3_Setup(2)'!$W$18, 0)</f>
        <v>-1800</v>
      </c>
      <c r="U249" s="559">
        <f>IF('3_Setup(2)'!$W$19&lt;=0, '3_Setup(2)'!$W$19, 0)</f>
        <v>-1800</v>
      </c>
      <c r="V249" s="559">
        <f>IF('3_Setup(2)'!$W$20&lt;=0, '3_Setup(2)'!$W$20, 0)</f>
        <v>-1800</v>
      </c>
      <c r="W249" s="559">
        <f>IF('3_Setup(2)'!$W$21&lt;=0, '3_Setup(2)'!$W$21, 0)</f>
        <v>-1800</v>
      </c>
      <c r="X249" s="559">
        <f>IF('3_Setup(2)'!$W$22&lt;=0, '3_Setup(2)'!$W$22, 0)</f>
        <v>-1800</v>
      </c>
      <c r="Y249" s="559">
        <f>IF('3_Setup(2)'!$W$23&lt;=0, '3_Setup(2)'!$W$23, 0)</f>
        <v>-1800</v>
      </c>
      <c r="Z249" s="559">
        <f>IF('3_Setup(2)'!$W$24&lt;=0, '3_Setup(2)'!$W$24, 0)</f>
        <v>-1800</v>
      </c>
      <c r="AA249" s="559">
        <f>IF('3_Setup(2)'!$W$25&lt;=0, '3_Setup(2)'!$W$25, 0)</f>
        <v>-1800</v>
      </c>
      <c r="AB249" s="559">
        <f>IF('3_Setup(2)'!$W$26&lt;=0, '3_Setup(2)'!$W$26, 0)</f>
        <v>-1800</v>
      </c>
      <c r="AC249" s="559">
        <f>IF('3_Setup(2)'!$W$27&lt;=0, '3_Setup(2)'!$W$27, 0)</f>
        <v>-1800</v>
      </c>
      <c r="AD249" s="559">
        <f>IF('3_Setup(2)'!$W$28&lt;=0, '3_Setup(2)'!$W$28, 0)</f>
        <v>-1800</v>
      </c>
      <c r="AE249" s="559">
        <f>IF('3_Setup(2)'!$W$29&lt;=0, '3_Setup(2)'!$W$29, 0)</f>
        <v>-1800</v>
      </c>
      <c r="AF249" s="559">
        <f>IF('3_Setup(2)'!$W$30&lt;=0, '3_Setup(2)'!$W$30, 0)</f>
        <v>-1800</v>
      </c>
      <c r="AG249" s="559">
        <f>IF('3_Setup(2)'!$W$31&lt;=0, '3_Setup(2)'!$W$31, 0)</f>
        <v>-1800</v>
      </c>
      <c r="AH249" s="559">
        <f>IF('3_Setup(2)'!$W$32&lt;=0, '3_Setup(2)'!$W$32, 0)</f>
        <v>-1800</v>
      </c>
      <c r="AI249" s="559">
        <f>IF('3_Setup(2)'!$W$33&lt;=0, '3_Setup(2)'!$W$33, 0)</f>
        <v>-1800</v>
      </c>
      <c r="AJ249" s="559">
        <f>IF('3_Setup(2)'!$W$34&lt;=0, '3_Setup(2)'!$W$34, 0)</f>
        <v>-1800</v>
      </c>
      <c r="AK249" s="559">
        <f>IF('3_Setup(2)'!$W$35&lt;=0, '3_Setup(2)'!$W$35, 0)</f>
        <v>-1800</v>
      </c>
      <c r="AL249" s="559">
        <f>IF('3_Setup(2)'!$W$36&lt;=0, '3_Setup(2)'!$W$36, 0)</f>
        <v>-1800</v>
      </c>
      <c r="AM249" s="559">
        <f>IF('3_Setup(2)'!$W$37&lt;=0, '3_Setup(2)'!$W$37, 0)</f>
        <v>-1800</v>
      </c>
      <c r="AN249" s="559">
        <f>IF('3_Setup(2)'!$W$38&lt;=0, '3_Setup(2)'!$W$38, 0)</f>
        <v>-1800</v>
      </c>
      <c r="AO249" s="559">
        <f>IF('3_Setup(2)'!$W$39&lt;=0, '3_Setup(2)'!$W$39, 0)</f>
        <v>-1800</v>
      </c>
      <c r="AP249" s="559">
        <f>IF('3_Setup(2)'!$W$40&lt;=0, '3_Setup(2)'!$W$40, 0)</f>
        <v>-1800</v>
      </c>
      <c r="AQ249" s="560">
        <f>IF('3_Setup(2)'!$W$41&lt;=0, '3_Setup(2)'!$W$41, 0)</f>
        <v>-1800</v>
      </c>
    </row>
    <row r="250" spans="2:43" ht="19.95" customHeight="1" x14ac:dyDescent="0.4">
      <c r="B250" s="269">
        <v>247</v>
      </c>
      <c r="C250" s="270" t="s">
        <v>1564</v>
      </c>
      <c r="D250" s="270" t="s">
        <v>1565</v>
      </c>
      <c r="E250" s="271">
        <v>1285</v>
      </c>
      <c r="F250" s="272" t="s">
        <v>18</v>
      </c>
      <c r="G250" s="433">
        <v>1500</v>
      </c>
      <c r="H250" s="423"/>
      <c r="I250" s="309">
        <f>IF('3_Setup(2)'!$X$7&gt;0, '3_Setup(2)'!$X$7, 1500)</f>
        <v>1800</v>
      </c>
      <c r="J250" s="310">
        <f>IF('3_Setup(2)'!$X$8&gt;0, '3_Setup(2)'!$X$8, 1500)</f>
        <v>1800</v>
      </c>
      <c r="K250" s="310">
        <f>IF('3_Setup(2)'!$X$9&gt;0, '3_Setup(2)'!$X$9, 1500)</f>
        <v>1800</v>
      </c>
      <c r="L250" s="310">
        <f>IF('3_Setup(2)'!$X$10&gt;0, '3_Setup(2)'!$X$10, 1500)</f>
        <v>1800</v>
      </c>
      <c r="M250" s="310" t="s">
        <v>2855</v>
      </c>
      <c r="N250" s="310">
        <f>IF('3_Setup(2)'!$X$12&gt;0, '3_Setup(2)'!$X$12, 1500)</f>
        <v>1800</v>
      </c>
      <c r="O250" s="310">
        <f>IF('3_Setup(2)'!$X$13&gt;0, '3_Setup(2)'!$X$13, 1500)</f>
        <v>1800</v>
      </c>
      <c r="P250" s="310">
        <f>IF('3_Setup(2)'!$X$14&gt;0, '3_Setup(2)'!$X$14, 1500)</f>
        <v>1800</v>
      </c>
      <c r="Q250" s="310">
        <f>IF('3_Setup(2)'!$X$15&gt;0, '3_Setup(2)'!$X$15, 1500)</f>
        <v>1800</v>
      </c>
      <c r="R250" s="310">
        <f>IF('3_Setup(2)'!$X$16&gt;0, '3_Setup(2)'!$X$16, 1500)</f>
        <v>1800</v>
      </c>
      <c r="S250" s="310">
        <f>IF('3_Setup(2)'!$X$17&gt;0, '3_Setup(2)'!$X$17, 1500)</f>
        <v>1800</v>
      </c>
      <c r="T250" s="310">
        <f>IF('3_Setup(2)'!$X$18&gt;0, '3_Setup(2)'!$X$18, 1500)</f>
        <v>1800</v>
      </c>
      <c r="U250" s="310">
        <f>IF('3_Setup(2)'!$X$19&gt;0, '3_Setup(2)'!$X$19, 1500)</f>
        <v>1800</v>
      </c>
      <c r="V250" s="310">
        <f>IF('3_Setup(2)'!$X$20&gt;0, '3_Setup(2)'!$X$20, 1500)</f>
        <v>1800</v>
      </c>
      <c r="W250" s="310">
        <f>IF('3_Setup(2)'!$X$21&gt;0, '3_Setup(2)'!$X$21, 1500)</f>
        <v>1800</v>
      </c>
      <c r="X250" s="310">
        <f>IF('3_Setup(2)'!$X$22&gt;0, '3_Setup(2)'!$X$22, 1500)</f>
        <v>1800</v>
      </c>
      <c r="Y250" s="310">
        <f>IF('3_Setup(2)'!$X$23&gt;0, '3_Setup(2)'!$X$23, 1500)</f>
        <v>1800</v>
      </c>
      <c r="Z250" s="310">
        <f>IF('3_Setup(2)'!$X$24&gt;0, '3_Setup(2)'!$X$24, 1500)</f>
        <v>1800</v>
      </c>
      <c r="AA250" s="310">
        <f>IF('3_Setup(2)'!$X$25&gt;0, '3_Setup(2)'!$X$25, 1500)</f>
        <v>1800</v>
      </c>
      <c r="AB250" s="310">
        <f>IF('3_Setup(2)'!$X$26&gt;0, '3_Setup(2)'!$X$26, 1500)</f>
        <v>1800</v>
      </c>
      <c r="AC250" s="310">
        <f>IF('3_Setup(2)'!$X$27&gt;0, '3_Setup(2)'!$X$27, 1500)</f>
        <v>1800</v>
      </c>
      <c r="AD250" s="310">
        <f>IF('3_Setup(2)'!$X$28&gt;0, '3_Setup(2)'!$X$28, 1500)</f>
        <v>1800</v>
      </c>
      <c r="AE250" s="310">
        <f>IF('3_Setup(2)'!$X$29&gt;0, '3_Setup(2)'!$X$29, 1500)</f>
        <v>1800</v>
      </c>
      <c r="AF250" s="310">
        <f>IF('3_Setup(2)'!$X$30&gt;0, '3_Setup(2)'!$X$30, 1500)</f>
        <v>1800</v>
      </c>
      <c r="AG250" s="310">
        <f>IF('3_Setup(2)'!$X$31&gt;0, '3_Setup(2)'!$X$31, 1500)</f>
        <v>1800</v>
      </c>
      <c r="AH250" s="310">
        <f>IF('3_Setup(2)'!$X$32&gt;0, '3_Setup(2)'!$X$32, 1500)</f>
        <v>1800</v>
      </c>
      <c r="AI250" s="310">
        <f>IF('3_Setup(2)'!$X$33&gt;0, '3_Setup(2)'!$X$33, 1500)</f>
        <v>1800</v>
      </c>
      <c r="AJ250" s="310">
        <f>IF('3_Setup(2)'!$X$34&gt;0, '3_Setup(2)'!$X$34, 1500)</f>
        <v>1800</v>
      </c>
      <c r="AK250" s="310">
        <f>IF('3_Setup(2)'!$X$35&gt;0, '3_Setup(2)'!$X$35, 1500)</f>
        <v>1800</v>
      </c>
      <c r="AL250" s="310">
        <f>IF('3_Setup(2)'!$X$36&gt;0, '3_Setup(2)'!$X$36, 1500)</f>
        <v>1800</v>
      </c>
      <c r="AM250" s="310">
        <f>IF('3_Setup(2)'!$X$37&gt;0, '3_Setup(2)'!$X$37, 1500)</f>
        <v>1800</v>
      </c>
      <c r="AN250" s="310">
        <f>IF('3_Setup(2)'!$X$38&gt;0, '3_Setup(2)'!$X$38, 1500)</f>
        <v>1800</v>
      </c>
      <c r="AO250" s="310">
        <f>IF('3_Setup(2)'!$X$39&gt;0, '3_Setup(2)'!$X$39, 1500)</f>
        <v>1800</v>
      </c>
      <c r="AP250" s="310">
        <f>IF('3_Setup(2)'!$X$40&gt;0, '3_Setup(2)'!$X$40, 1500)</f>
        <v>1800</v>
      </c>
      <c r="AQ250" s="311">
        <f>IF('3_Setup(2)'!$X$41&gt;0, '3_Setup(2)'!$X$41, 1500)</f>
        <v>1800</v>
      </c>
    </row>
    <row r="251" spans="2:43" ht="34.799999999999997" x14ac:dyDescent="0.4">
      <c r="B251" s="269">
        <v>248</v>
      </c>
      <c r="C251" s="270" t="s">
        <v>1566</v>
      </c>
      <c r="D251" s="270" t="s">
        <v>1567</v>
      </c>
      <c r="E251" s="271">
        <v>1283</v>
      </c>
      <c r="F251" s="272" t="s">
        <v>18</v>
      </c>
      <c r="G251" s="422">
        <v>5</v>
      </c>
      <c r="H251" s="825" t="s">
        <v>2490</v>
      </c>
      <c r="I251" s="624">
        <v>5</v>
      </c>
      <c r="J251" s="621">
        <v>5</v>
      </c>
      <c r="K251" s="621">
        <v>5</v>
      </c>
      <c r="L251" s="621">
        <v>5</v>
      </c>
      <c r="M251" s="621">
        <v>5</v>
      </c>
      <c r="N251" s="621">
        <v>5</v>
      </c>
      <c r="O251" s="621">
        <v>5</v>
      </c>
      <c r="P251" s="621">
        <v>5</v>
      </c>
      <c r="Q251" s="621">
        <v>5</v>
      </c>
      <c r="R251" s="621">
        <v>5</v>
      </c>
      <c r="S251" s="621">
        <v>5</v>
      </c>
      <c r="T251" s="621">
        <v>5</v>
      </c>
      <c r="U251" s="621">
        <v>5</v>
      </c>
      <c r="V251" s="621">
        <v>5</v>
      </c>
      <c r="W251" s="621">
        <v>5</v>
      </c>
      <c r="X251" s="621">
        <v>5</v>
      </c>
      <c r="Y251" s="621">
        <v>5</v>
      </c>
      <c r="Z251" s="621">
        <v>5</v>
      </c>
      <c r="AA251" s="621">
        <v>5</v>
      </c>
      <c r="AB251" s="621">
        <v>5</v>
      </c>
      <c r="AC251" s="621">
        <v>5</v>
      </c>
      <c r="AD251" s="621">
        <v>5</v>
      </c>
      <c r="AE251" s="621">
        <v>5</v>
      </c>
      <c r="AF251" s="621">
        <v>5</v>
      </c>
      <c r="AG251" s="621">
        <v>5</v>
      </c>
      <c r="AH251" s="621">
        <v>5</v>
      </c>
      <c r="AI251" s="621">
        <v>5</v>
      </c>
      <c r="AJ251" s="621">
        <v>5</v>
      </c>
      <c r="AK251" s="621">
        <v>5</v>
      </c>
      <c r="AL251" s="621">
        <v>5</v>
      </c>
      <c r="AM251" s="621">
        <v>5</v>
      </c>
      <c r="AN251" s="621">
        <v>5</v>
      </c>
      <c r="AO251" s="621">
        <v>5</v>
      </c>
      <c r="AP251" s="621">
        <v>5</v>
      </c>
      <c r="AQ251" s="622">
        <v>5</v>
      </c>
    </row>
    <row r="252" spans="2:43" ht="31.2" x14ac:dyDescent="0.4">
      <c r="B252" s="269">
        <v>249</v>
      </c>
      <c r="C252" s="270" t="s">
        <v>1568</v>
      </c>
      <c r="D252" s="270" t="s">
        <v>1379</v>
      </c>
      <c r="E252" s="271">
        <v>1512</v>
      </c>
      <c r="F252" s="272" t="s">
        <v>18</v>
      </c>
      <c r="G252" s="422">
        <v>750</v>
      </c>
      <c r="H252" s="643" t="s">
        <v>2488</v>
      </c>
      <c r="I252" s="624">
        <v>750</v>
      </c>
      <c r="J252" s="621">
        <v>750</v>
      </c>
      <c r="K252" s="621">
        <v>750</v>
      </c>
      <c r="L252" s="621">
        <v>750</v>
      </c>
      <c r="M252" s="621">
        <v>750</v>
      </c>
      <c r="N252" s="621">
        <v>750</v>
      </c>
      <c r="O252" s="621">
        <v>750</v>
      </c>
      <c r="P252" s="621">
        <v>750</v>
      </c>
      <c r="Q252" s="621">
        <v>750</v>
      </c>
      <c r="R252" s="621">
        <v>750</v>
      </c>
      <c r="S252" s="621">
        <v>750</v>
      </c>
      <c r="T252" s="621">
        <v>750</v>
      </c>
      <c r="U252" s="621">
        <v>750</v>
      </c>
      <c r="V252" s="621">
        <v>750</v>
      </c>
      <c r="W252" s="621">
        <v>750</v>
      </c>
      <c r="X252" s="621">
        <v>750</v>
      </c>
      <c r="Y252" s="621">
        <v>750</v>
      </c>
      <c r="Z252" s="621">
        <v>750</v>
      </c>
      <c r="AA252" s="621">
        <v>750</v>
      </c>
      <c r="AB252" s="621">
        <v>750</v>
      </c>
      <c r="AC252" s="621">
        <v>750</v>
      </c>
      <c r="AD252" s="621">
        <v>750</v>
      </c>
      <c r="AE252" s="621">
        <v>750</v>
      </c>
      <c r="AF252" s="621">
        <v>750</v>
      </c>
      <c r="AG252" s="621">
        <v>750</v>
      </c>
      <c r="AH252" s="621">
        <v>750</v>
      </c>
      <c r="AI252" s="621">
        <v>750</v>
      </c>
      <c r="AJ252" s="621">
        <v>750</v>
      </c>
      <c r="AK252" s="621">
        <v>750</v>
      </c>
      <c r="AL252" s="621">
        <v>750</v>
      </c>
      <c r="AM252" s="621">
        <v>750</v>
      </c>
      <c r="AN252" s="621">
        <v>750</v>
      </c>
      <c r="AO252" s="621">
        <v>750</v>
      </c>
      <c r="AP252" s="621">
        <v>750</v>
      </c>
      <c r="AQ252" s="622">
        <v>750</v>
      </c>
    </row>
    <row r="253" spans="2:43" ht="42" thickBot="1" x14ac:dyDescent="0.45">
      <c r="B253" s="291">
        <v>250</v>
      </c>
      <c r="C253" s="292" t="s">
        <v>1569</v>
      </c>
      <c r="D253" s="292" t="s">
        <v>1570</v>
      </c>
      <c r="E253" s="293">
        <v>1251</v>
      </c>
      <c r="F253" s="294" t="s">
        <v>18</v>
      </c>
      <c r="G253" s="450">
        <v>1500</v>
      </c>
      <c r="H253" s="824" t="s">
        <v>2489</v>
      </c>
      <c r="I253" s="625">
        <v>1500</v>
      </c>
      <c r="J253" s="626">
        <v>1500</v>
      </c>
      <c r="K253" s="626">
        <v>1500</v>
      </c>
      <c r="L253" s="626">
        <v>1500</v>
      </c>
      <c r="M253" s="626">
        <v>1500</v>
      </c>
      <c r="N253" s="626">
        <v>1500</v>
      </c>
      <c r="O253" s="626">
        <v>1500</v>
      </c>
      <c r="P253" s="626">
        <v>1500</v>
      </c>
      <c r="Q253" s="626">
        <v>1500</v>
      </c>
      <c r="R253" s="626">
        <v>1500</v>
      </c>
      <c r="S253" s="626">
        <v>1500</v>
      </c>
      <c r="T253" s="626">
        <v>1500</v>
      </c>
      <c r="U253" s="626">
        <v>1500</v>
      </c>
      <c r="V253" s="626">
        <v>1500</v>
      </c>
      <c r="W253" s="626">
        <v>1500</v>
      </c>
      <c r="X253" s="626">
        <v>1500</v>
      </c>
      <c r="Y253" s="626">
        <v>1500</v>
      </c>
      <c r="Z253" s="626">
        <v>1500</v>
      </c>
      <c r="AA253" s="626">
        <v>1500</v>
      </c>
      <c r="AB253" s="626">
        <v>1500</v>
      </c>
      <c r="AC253" s="626">
        <v>1500</v>
      </c>
      <c r="AD253" s="626">
        <v>1500</v>
      </c>
      <c r="AE253" s="626">
        <v>1500</v>
      </c>
      <c r="AF253" s="626">
        <v>1500</v>
      </c>
      <c r="AG253" s="626">
        <v>1500</v>
      </c>
      <c r="AH253" s="626">
        <v>1500</v>
      </c>
      <c r="AI253" s="626">
        <v>1500</v>
      </c>
      <c r="AJ253" s="626">
        <v>1500</v>
      </c>
      <c r="AK253" s="626">
        <v>1500</v>
      </c>
      <c r="AL253" s="626">
        <v>1500</v>
      </c>
      <c r="AM253" s="626">
        <v>1500</v>
      </c>
      <c r="AN253" s="626">
        <v>1500</v>
      </c>
      <c r="AO253" s="626">
        <v>1500</v>
      </c>
      <c r="AP253" s="626">
        <v>1500</v>
      </c>
      <c r="AQ253" s="627">
        <v>1500</v>
      </c>
    </row>
    <row r="254" spans="2:43" ht="19.95" customHeight="1" x14ac:dyDescent="0.4">
      <c r="B254" s="264">
        <v>251</v>
      </c>
      <c r="C254" s="265" t="s">
        <v>1571</v>
      </c>
      <c r="D254" s="265" t="s">
        <v>192</v>
      </c>
      <c r="E254" s="266">
        <v>607</v>
      </c>
      <c r="F254" s="267"/>
      <c r="G254" s="701" t="s">
        <v>194</v>
      </c>
      <c r="H254" s="1345" t="s">
        <v>2491</v>
      </c>
      <c r="I254" s="826" t="s">
        <v>194</v>
      </c>
      <c r="J254" s="827" t="s">
        <v>2497</v>
      </c>
      <c r="K254" s="827" t="s">
        <v>194</v>
      </c>
      <c r="L254" s="827" t="s">
        <v>194</v>
      </c>
      <c r="M254" s="827" t="s">
        <v>194</v>
      </c>
      <c r="N254" s="827" t="s">
        <v>194</v>
      </c>
      <c r="O254" s="827" t="s">
        <v>194</v>
      </c>
      <c r="P254" s="827" t="s">
        <v>194</v>
      </c>
      <c r="Q254" s="827" t="s">
        <v>194</v>
      </c>
      <c r="R254" s="827" t="s">
        <v>194</v>
      </c>
      <c r="S254" s="827" t="s">
        <v>194</v>
      </c>
      <c r="T254" s="827" t="s">
        <v>194</v>
      </c>
      <c r="U254" s="827" t="s">
        <v>194</v>
      </c>
      <c r="V254" s="827" t="s">
        <v>194</v>
      </c>
      <c r="W254" s="827" t="s">
        <v>194</v>
      </c>
      <c r="X254" s="827" t="s">
        <v>194</v>
      </c>
      <c r="Y254" s="827" t="s">
        <v>194</v>
      </c>
      <c r="Z254" s="827" t="s">
        <v>194</v>
      </c>
      <c r="AA254" s="827" t="s">
        <v>194</v>
      </c>
      <c r="AB254" s="827" t="s">
        <v>194</v>
      </c>
      <c r="AC254" s="827" t="s">
        <v>194</v>
      </c>
      <c r="AD254" s="827" t="s">
        <v>194</v>
      </c>
      <c r="AE254" s="827" t="s">
        <v>194</v>
      </c>
      <c r="AF254" s="827" t="s">
        <v>194</v>
      </c>
      <c r="AG254" s="827" t="s">
        <v>194</v>
      </c>
      <c r="AH254" s="827" t="s">
        <v>194</v>
      </c>
      <c r="AI254" s="827" t="s">
        <v>194</v>
      </c>
      <c r="AJ254" s="827" t="s">
        <v>194</v>
      </c>
      <c r="AK254" s="827" t="s">
        <v>194</v>
      </c>
      <c r="AL254" s="827" t="s">
        <v>194</v>
      </c>
      <c r="AM254" s="827" t="s">
        <v>194</v>
      </c>
      <c r="AN254" s="827" t="s">
        <v>194</v>
      </c>
      <c r="AO254" s="827" t="s">
        <v>194</v>
      </c>
      <c r="AP254" s="827" t="s">
        <v>194</v>
      </c>
      <c r="AQ254" s="828" t="s">
        <v>194</v>
      </c>
    </row>
    <row r="255" spans="2:43" ht="19.95" customHeight="1" x14ac:dyDescent="0.4">
      <c r="B255" s="269">
        <v>252</v>
      </c>
      <c r="C255" s="270" t="s">
        <v>1572</v>
      </c>
      <c r="D255" s="270" t="s">
        <v>183</v>
      </c>
      <c r="E255" s="271">
        <v>1262</v>
      </c>
      <c r="F255" s="272"/>
      <c r="G255" s="713" t="s">
        <v>184</v>
      </c>
      <c r="H255" s="1307"/>
      <c r="I255" s="321" t="s">
        <v>184</v>
      </c>
      <c r="J255" s="322" t="s">
        <v>184</v>
      </c>
      <c r="K255" s="322" t="s">
        <v>184</v>
      </c>
      <c r="L255" s="322" t="s">
        <v>184</v>
      </c>
      <c r="M255" s="322" t="s">
        <v>184</v>
      </c>
      <c r="N255" s="322" t="s">
        <v>184</v>
      </c>
      <c r="O255" s="322" t="s">
        <v>184</v>
      </c>
      <c r="P255" s="322" t="s">
        <v>184</v>
      </c>
      <c r="Q255" s="322" t="s">
        <v>184</v>
      </c>
      <c r="R255" s="322" t="s">
        <v>184</v>
      </c>
      <c r="S255" s="322" t="s">
        <v>184</v>
      </c>
      <c r="T255" s="322" t="s">
        <v>184</v>
      </c>
      <c r="U255" s="322" t="s">
        <v>184</v>
      </c>
      <c r="V255" s="322" t="s">
        <v>184</v>
      </c>
      <c r="W255" s="322" t="s">
        <v>184</v>
      </c>
      <c r="X255" s="322" t="s">
        <v>184</v>
      </c>
      <c r="Y255" s="322" t="s">
        <v>184</v>
      </c>
      <c r="Z255" s="322" t="s">
        <v>184</v>
      </c>
      <c r="AA255" s="322" t="s">
        <v>184</v>
      </c>
      <c r="AB255" s="322" t="s">
        <v>184</v>
      </c>
      <c r="AC255" s="322" t="s">
        <v>184</v>
      </c>
      <c r="AD255" s="322" t="s">
        <v>184</v>
      </c>
      <c r="AE255" s="322" t="s">
        <v>184</v>
      </c>
      <c r="AF255" s="322" t="s">
        <v>184</v>
      </c>
      <c r="AG255" s="322" t="s">
        <v>184</v>
      </c>
      <c r="AH255" s="322" t="s">
        <v>184</v>
      </c>
      <c r="AI255" s="322" t="s">
        <v>184</v>
      </c>
      <c r="AJ255" s="322" t="s">
        <v>184</v>
      </c>
      <c r="AK255" s="322" t="s">
        <v>184</v>
      </c>
      <c r="AL255" s="322" t="s">
        <v>184</v>
      </c>
      <c r="AM255" s="322" t="s">
        <v>184</v>
      </c>
      <c r="AN255" s="322" t="s">
        <v>184</v>
      </c>
      <c r="AO255" s="322" t="s">
        <v>184</v>
      </c>
      <c r="AP255" s="322" t="s">
        <v>184</v>
      </c>
      <c r="AQ255" s="323" t="s">
        <v>184</v>
      </c>
    </row>
    <row r="256" spans="2:43" ht="19.95" customHeight="1" x14ac:dyDescent="0.4">
      <c r="B256" s="269">
        <v>253</v>
      </c>
      <c r="C256" s="270" t="s">
        <v>1573</v>
      </c>
      <c r="D256" s="270" t="s">
        <v>1574</v>
      </c>
      <c r="E256" s="271">
        <v>1468</v>
      </c>
      <c r="F256" s="272" t="s">
        <v>23</v>
      </c>
      <c r="G256" s="422">
        <v>2000</v>
      </c>
      <c r="H256" s="1307"/>
      <c r="I256" s="624">
        <v>2000</v>
      </c>
      <c r="J256" s="621">
        <v>2000</v>
      </c>
      <c r="K256" s="621">
        <v>2000</v>
      </c>
      <c r="L256" s="621">
        <v>2000</v>
      </c>
      <c r="M256" s="621">
        <v>2000</v>
      </c>
      <c r="N256" s="621">
        <v>2000</v>
      </c>
      <c r="O256" s="621">
        <v>2000</v>
      </c>
      <c r="P256" s="621">
        <v>2000</v>
      </c>
      <c r="Q256" s="621">
        <v>2000</v>
      </c>
      <c r="R256" s="621">
        <v>2000</v>
      </c>
      <c r="S256" s="621">
        <v>2000</v>
      </c>
      <c r="T256" s="621">
        <v>2000</v>
      </c>
      <c r="U256" s="621">
        <v>2000</v>
      </c>
      <c r="V256" s="621">
        <v>2000</v>
      </c>
      <c r="W256" s="621">
        <v>2000</v>
      </c>
      <c r="X256" s="621">
        <v>2000</v>
      </c>
      <c r="Y256" s="621">
        <v>2000</v>
      </c>
      <c r="Z256" s="621">
        <v>2000</v>
      </c>
      <c r="AA256" s="621">
        <v>2000</v>
      </c>
      <c r="AB256" s="621">
        <v>2000</v>
      </c>
      <c r="AC256" s="621">
        <v>2000</v>
      </c>
      <c r="AD256" s="621">
        <v>2000</v>
      </c>
      <c r="AE256" s="621">
        <v>2000</v>
      </c>
      <c r="AF256" s="621">
        <v>2000</v>
      </c>
      <c r="AG256" s="621">
        <v>2000</v>
      </c>
      <c r="AH256" s="621">
        <v>2000</v>
      </c>
      <c r="AI256" s="621">
        <v>2000</v>
      </c>
      <c r="AJ256" s="621">
        <v>2000</v>
      </c>
      <c r="AK256" s="621">
        <v>2000</v>
      </c>
      <c r="AL256" s="621">
        <v>2000</v>
      </c>
      <c r="AM256" s="621">
        <v>2000</v>
      </c>
      <c r="AN256" s="621">
        <v>2000</v>
      </c>
      <c r="AO256" s="621">
        <v>2000</v>
      </c>
      <c r="AP256" s="621">
        <v>2000</v>
      </c>
      <c r="AQ256" s="622">
        <v>2000</v>
      </c>
    </row>
    <row r="257" spans="2:43" ht="19.95" customHeight="1" x14ac:dyDescent="0.4">
      <c r="B257" s="269">
        <v>254</v>
      </c>
      <c r="C257" s="270" t="s">
        <v>1575</v>
      </c>
      <c r="D257" s="270" t="s">
        <v>1576</v>
      </c>
      <c r="E257" s="271">
        <v>1409</v>
      </c>
      <c r="F257" s="272" t="s">
        <v>23</v>
      </c>
      <c r="G257" s="422">
        <v>500</v>
      </c>
      <c r="H257" s="1307"/>
      <c r="I257" s="624">
        <v>500</v>
      </c>
      <c r="J257" s="621">
        <v>500</v>
      </c>
      <c r="K257" s="621">
        <v>500</v>
      </c>
      <c r="L257" s="621">
        <v>500</v>
      </c>
      <c r="M257" s="621">
        <v>500</v>
      </c>
      <c r="N257" s="621">
        <v>500</v>
      </c>
      <c r="O257" s="621">
        <v>500</v>
      </c>
      <c r="P257" s="621">
        <v>500</v>
      </c>
      <c r="Q257" s="621">
        <v>500</v>
      </c>
      <c r="R257" s="621">
        <v>500</v>
      </c>
      <c r="S257" s="621">
        <v>500</v>
      </c>
      <c r="T257" s="621">
        <v>500</v>
      </c>
      <c r="U257" s="621">
        <v>500</v>
      </c>
      <c r="V257" s="621">
        <v>500</v>
      </c>
      <c r="W257" s="621">
        <v>500</v>
      </c>
      <c r="X257" s="621">
        <v>500</v>
      </c>
      <c r="Y257" s="621">
        <v>500</v>
      </c>
      <c r="Z257" s="621">
        <v>500</v>
      </c>
      <c r="AA257" s="621">
        <v>500</v>
      </c>
      <c r="AB257" s="621">
        <v>500</v>
      </c>
      <c r="AC257" s="621">
        <v>500</v>
      </c>
      <c r="AD257" s="621">
        <v>500</v>
      </c>
      <c r="AE257" s="621">
        <v>500</v>
      </c>
      <c r="AF257" s="621">
        <v>500</v>
      </c>
      <c r="AG257" s="621">
        <v>500</v>
      </c>
      <c r="AH257" s="621">
        <v>500</v>
      </c>
      <c r="AI257" s="621">
        <v>500</v>
      </c>
      <c r="AJ257" s="621">
        <v>500</v>
      </c>
      <c r="AK257" s="621">
        <v>500</v>
      </c>
      <c r="AL257" s="621">
        <v>500</v>
      </c>
      <c r="AM257" s="621">
        <v>500</v>
      </c>
      <c r="AN257" s="621">
        <v>500</v>
      </c>
      <c r="AO257" s="621">
        <v>500</v>
      </c>
      <c r="AP257" s="621">
        <v>500</v>
      </c>
      <c r="AQ257" s="622">
        <v>500</v>
      </c>
    </row>
    <row r="258" spans="2:43" ht="19.95" customHeight="1" x14ac:dyDescent="0.4">
      <c r="B258" s="269">
        <v>255</v>
      </c>
      <c r="C258" s="270" t="s">
        <v>1577</v>
      </c>
      <c r="D258" s="270" t="s">
        <v>1578</v>
      </c>
      <c r="E258" s="271">
        <v>1425</v>
      </c>
      <c r="F258" s="272" t="s">
        <v>23</v>
      </c>
      <c r="G258" s="422">
        <v>2000</v>
      </c>
      <c r="H258" s="1308"/>
      <c r="I258" s="624">
        <v>2000</v>
      </c>
      <c r="J258" s="621">
        <v>2000</v>
      </c>
      <c r="K258" s="621">
        <v>2000</v>
      </c>
      <c r="L258" s="621">
        <v>2000</v>
      </c>
      <c r="M258" s="621">
        <v>2000</v>
      </c>
      <c r="N258" s="621">
        <v>2000</v>
      </c>
      <c r="O258" s="621">
        <v>2000</v>
      </c>
      <c r="P258" s="621">
        <v>2000</v>
      </c>
      <c r="Q258" s="621">
        <v>2000</v>
      </c>
      <c r="R258" s="621">
        <v>2000</v>
      </c>
      <c r="S258" s="621">
        <v>2000</v>
      </c>
      <c r="T258" s="621">
        <v>2000</v>
      </c>
      <c r="U258" s="621">
        <v>2000</v>
      </c>
      <c r="V258" s="621">
        <v>2000</v>
      </c>
      <c r="W258" s="621">
        <v>2000</v>
      </c>
      <c r="X258" s="621">
        <v>2000</v>
      </c>
      <c r="Y258" s="621">
        <v>2000</v>
      </c>
      <c r="Z258" s="621">
        <v>2000</v>
      </c>
      <c r="AA258" s="621">
        <v>2000</v>
      </c>
      <c r="AB258" s="621">
        <v>2000</v>
      </c>
      <c r="AC258" s="621">
        <v>2000</v>
      </c>
      <c r="AD258" s="621">
        <v>2000</v>
      </c>
      <c r="AE258" s="621">
        <v>2000</v>
      </c>
      <c r="AF258" s="621">
        <v>2000</v>
      </c>
      <c r="AG258" s="621">
        <v>2000</v>
      </c>
      <c r="AH258" s="621">
        <v>2000</v>
      </c>
      <c r="AI258" s="621">
        <v>2000</v>
      </c>
      <c r="AJ258" s="621">
        <v>2000</v>
      </c>
      <c r="AK258" s="621">
        <v>2000</v>
      </c>
      <c r="AL258" s="621">
        <v>2000</v>
      </c>
      <c r="AM258" s="621">
        <v>2000</v>
      </c>
      <c r="AN258" s="621">
        <v>2000</v>
      </c>
      <c r="AO258" s="621">
        <v>2000</v>
      </c>
      <c r="AP258" s="621">
        <v>2000</v>
      </c>
      <c r="AQ258" s="622">
        <v>2000</v>
      </c>
    </row>
    <row r="259" spans="2:43" ht="19.95" customHeight="1" x14ac:dyDescent="0.4">
      <c r="B259" s="269">
        <v>256</v>
      </c>
      <c r="C259" s="270" t="s">
        <v>1579</v>
      </c>
      <c r="D259" s="270" t="s">
        <v>165</v>
      </c>
      <c r="E259" s="271">
        <v>504</v>
      </c>
      <c r="F259" s="272"/>
      <c r="G259" s="273" t="s">
        <v>37</v>
      </c>
      <c r="H259" s="1322" t="s">
        <v>2498</v>
      </c>
      <c r="I259" s="275" t="str">
        <f>IF('1_시스템정보'!$AB$7="Y", "1 / On, Run","0 / Not Used")</f>
        <v>0 / Not Used</v>
      </c>
      <c r="J259" s="276" t="str">
        <f>IF('1_시스템정보'!$AB$8="Y", "1 / On, Run","0 / Not Used")</f>
        <v>0 / Not Used</v>
      </c>
      <c r="K259" s="276" t="str">
        <f>IF('1_시스템정보'!$AB$9="Y", "1 / On, Run","0 / Not Used")</f>
        <v>0 / Not Used</v>
      </c>
      <c r="L259" s="276" t="str">
        <f>IF('1_시스템정보'!$AB$10="Y", "1 / On, Run","0 / Not Used")</f>
        <v>0 / Not Used</v>
      </c>
      <c r="M259" s="276" t="str">
        <f>IF('1_시스템정보'!$AB$11="Y", "1 / On, Run","0 / Not Used")</f>
        <v>0 / Not Used</v>
      </c>
      <c r="N259" s="276" t="str">
        <f>IF('1_시스템정보'!$AB$12="Y", "1 / On, Run","0 / Not Used")</f>
        <v>0 / Not Used</v>
      </c>
      <c r="O259" s="276" t="str">
        <f>IF('1_시스템정보'!$AB$13="Y", "1 / On, Run","0 / Not Used")</f>
        <v>0 / Not Used</v>
      </c>
      <c r="P259" s="276" t="str">
        <f>IF('1_시스템정보'!$AB$14="Y", "1 / On, Run","0 / Not Used")</f>
        <v>0 / Not Used</v>
      </c>
      <c r="Q259" s="276" t="str">
        <f>IF('1_시스템정보'!$AB$15="Y", "1 / On, Run","0 / Not Used")</f>
        <v>0 / Not Used</v>
      </c>
      <c r="R259" s="276" t="str">
        <f>IF('1_시스템정보'!$AB$16="Y", "1 / On, Run","0 / Not Used")</f>
        <v>0 / Not Used</v>
      </c>
      <c r="S259" s="276" t="str">
        <f>IF('1_시스템정보'!$AB$17="Y", "1 / On, Run","0 / Not Used")</f>
        <v>0 / Not Used</v>
      </c>
      <c r="T259" s="276" t="str">
        <f>IF('1_시스템정보'!$AB$18="Y", "1 / On, Run","0 / Not Used")</f>
        <v>0 / Not Used</v>
      </c>
      <c r="U259" s="276" t="str">
        <f>IF('1_시스템정보'!$AB$19="Y", "1 / On, Run","0 / Not Used")</f>
        <v>0 / Not Used</v>
      </c>
      <c r="V259" s="276" t="str">
        <f>IF('1_시스템정보'!$AB$20="Y", "1 / On, Run","0 / Not Used")</f>
        <v>0 / Not Used</v>
      </c>
      <c r="W259" s="276" t="str">
        <f>IF('1_시스템정보'!$AB$21="Y", "1 / On, Run","0 / Not Used")</f>
        <v>0 / Not Used</v>
      </c>
      <c r="X259" s="276" t="str">
        <f>IF('1_시스템정보'!$AB$22="Y", "1 / On, Run","0 / Not Used")</f>
        <v>0 / Not Used</v>
      </c>
      <c r="Y259" s="276" t="str">
        <f>IF('1_시스템정보'!$AB$23="Y", "1 / On, Run","0 / Not Used")</f>
        <v>0 / Not Used</v>
      </c>
      <c r="Z259" s="276" t="str">
        <f>IF('1_시스템정보'!$AB$24="Y", "1 / On, Run","0 / Not Used")</f>
        <v>0 / Not Used</v>
      </c>
      <c r="AA259" s="276" t="str">
        <f>IF('1_시스템정보'!$AB$25="Y", "1 / On, Run","0 / Not Used")</f>
        <v>0 / Not Used</v>
      </c>
      <c r="AB259" s="276" t="str">
        <f>IF('1_시스템정보'!$AB$26="Y", "1 / On, Run","0 / Not Used")</f>
        <v>0 / Not Used</v>
      </c>
      <c r="AC259" s="276" t="str">
        <f>IF('1_시스템정보'!$AB$27="Y", "1 / On, Run","0 / Not Used")</f>
        <v>0 / Not Used</v>
      </c>
      <c r="AD259" s="276" t="str">
        <f>IF('1_시스템정보'!$AB$28="Y", "1 / On, Run","0 / Not Used")</f>
        <v>0 / Not Used</v>
      </c>
      <c r="AE259" s="276" t="str">
        <f>IF('1_시스템정보'!$AB$29="Y", "1 / On, Run","0 / Not Used")</f>
        <v>0 / Not Used</v>
      </c>
      <c r="AF259" s="276" t="str">
        <f>IF('1_시스템정보'!$AB$30="Y", "1 / On, Run","0 / Not Used")</f>
        <v>0 / Not Used</v>
      </c>
      <c r="AG259" s="276" t="str">
        <f>IF('1_시스템정보'!$AB$31="Y", "1 / On, Run","0 / Not Used")</f>
        <v>0 / Not Used</v>
      </c>
      <c r="AH259" s="276" t="str">
        <f>IF('1_시스템정보'!$AB$32="Y", "1 / On, Run","0 / Not Used")</f>
        <v>0 / Not Used</v>
      </c>
      <c r="AI259" s="276" t="str">
        <f>IF('1_시스템정보'!$AB$33="Y", "1 / On, Run","0 / Not Used")</f>
        <v>0 / Not Used</v>
      </c>
      <c r="AJ259" s="276" t="str">
        <f>IF('1_시스템정보'!$AB$34="Y", "1 / On, Run","0 / Not Used")</f>
        <v>0 / Not Used</v>
      </c>
      <c r="AK259" s="276" t="str">
        <f>IF('1_시스템정보'!$AB$35="Y", "1 / On, Run","0 / Not Used")</f>
        <v>0 / Not Used</v>
      </c>
      <c r="AL259" s="276" t="str">
        <f>IF('1_시스템정보'!$AB$36="Y", "1 / On, Run","0 / Not Used")</f>
        <v>0 / Not Used</v>
      </c>
      <c r="AM259" s="276" t="str">
        <f>IF('1_시스템정보'!$AB$37="Y", "1 / On, Run","0 / Not Used")</f>
        <v>0 / Not Used</v>
      </c>
      <c r="AN259" s="276" t="str">
        <f>IF('1_시스템정보'!$AB$38="Y", "1 / On, Run","0 / Not Used")</f>
        <v>0 / Not Used</v>
      </c>
      <c r="AO259" s="276" t="str">
        <f>IF('1_시스템정보'!$AB$39="Y", "1 / On, Run","0 / Not Used")</f>
        <v>0 / Not Used</v>
      </c>
      <c r="AP259" s="276" t="str">
        <f>IF('1_시스템정보'!$AB$40="Y", "1 / On, Run","0 / Not Used")</f>
        <v>0 / Not Used</v>
      </c>
      <c r="AQ259" s="277" t="str">
        <f>IF('1_시스템정보'!$AB$41="Y", "1 / On, Run","0 / Not Used")</f>
        <v>0 / Not Used</v>
      </c>
    </row>
    <row r="260" spans="2:43" ht="19.95" customHeight="1" x14ac:dyDescent="0.4">
      <c r="B260" s="269">
        <v>257</v>
      </c>
      <c r="C260" s="270" t="s">
        <v>1580</v>
      </c>
      <c r="D260" s="270" t="s">
        <v>185</v>
      </c>
      <c r="E260" s="271">
        <v>1267</v>
      </c>
      <c r="F260" s="272" t="s">
        <v>13</v>
      </c>
      <c r="G260" s="433">
        <v>1100</v>
      </c>
      <c r="H260" s="1313"/>
      <c r="I260" s="309">
        <f>IF('3_Setup(2)'!$AA$7&gt;0, '3_Setup(2)'!$AA$7, 1100)</f>
        <v>589</v>
      </c>
      <c r="J260" s="310">
        <f>IF('3_Setup(2)'!$AA$8&gt;0, '3_Setup(2)'!$AA$8, 1100)</f>
        <v>776</v>
      </c>
      <c r="K260" s="310">
        <f>IF('3_Setup(2)'!$AA$9&gt;0, '3_Setup(2)'!$AA$9, 1100)</f>
        <v>776</v>
      </c>
      <c r="L260" s="310">
        <f>IF('3_Setup(2)'!$AA$10&gt;0, '3_Setup(2)'!$AA$10, 1100)</f>
        <v>776</v>
      </c>
      <c r="M260" s="310">
        <f>IF('3_Setup(2)'!$AA$11&gt;0, '3_Setup(2)'!$AA$11, 1100)</f>
        <v>776</v>
      </c>
      <c r="N260" s="310">
        <f>IF('3_Setup(2)'!$AA$12&gt;0, '3_Setup(2)'!$AA$12, 1100)</f>
        <v>776</v>
      </c>
      <c r="O260" s="310">
        <f>IF('3_Setup(2)'!$AA$13&gt;0, '3_Setup(2)'!$AA$13, 1100)</f>
        <v>776</v>
      </c>
      <c r="P260" s="310">
        <f>IF('3_Setup(2)'!$AA$14&gt;0, '3_Setup(2)'!$AA$14, 1100)</f>
        <v>776</v>
      </c>
      <c r="Q260" s="310">
        <f>IF('3_Setup(2)'!$AA$15&gt;0, '3_Setup(2)'!$AA$15, 1100)</f>
        <v>776</v>
      </c>
      <c r="R260" s="310">
        <f>IF('3_Setup(2)'!$AA$16&gt;0, '3_Setup(2)'!$AA$16, 1100)</f>
        <v>776</v>
      </c>
      <c r="S260" s="310">
        <f>IF('3_Setup(2)'!$AA$17&gt;0, '3_Setup(2)'!$AA$17, 1100)</f>
        <v>776</v>
      </c>
      <c r="T260" s="310">
        <f>IF('3_Setup(2)'!$AA$18&gt;0, '3_Setup(2)'!$AA$18, 1100)</f>
        <v>776</v>
      </c>
      <c r="U260" s="310">
        <f>IF('3_Setup(2)'!$AA$19&gt;0, '3_Setup(2)'!$AA$19, 1100)</f>
        <v>776</v>
      </c>
      <c r="V260" s="310">
        <f>IF('3_Setup(2)'!$AA$20&gt;0, '3_Setup(2)'!$AA$20, 1100)</f>
        <v>776</v>
      </c>
      <c r="W260" s="310">
        <f>IF('3_Setup(2)'!$AA$21&gt;0, '3_Setup(2)'!$AA$21, 1100)</f>
        <v>776</v>
      </c>
      <c r="X260" s="310">
        <f>IF('3_Setup(2)'!$AA$22&gt;0, '3_Setup(2)'!$AA$22, 1100)</f>
        <v>776</v>
      </c>
      <c r="Y260" s="310">
        <f>IF('3_Setup(2)'!$AA$23&gt;0, '3_Setup(2)'!$AA$23, 1100)</f>
        <v>776</v>
      </c>
      <c r="Z260" s="310">
        <f>IF('3_Setup(2)'!$AA$24&gt;0, '3_Setup(2)'!$AA$24, 1100)</f>
        <v>776</v>
      </c>
      <c r="AA260" s="310">
        <f>IF('3_Setup(2)'!$AA$25&gt;0, '3_Setup(2)'!$AA$25, 1100)</f>
        <v>776</v>
      </c>
      <c r="AB260" s="310">
        <f>IF('3_Setup(2)'!$AA$26&gt;0, '3_Setup(2)'!$AA$26, 1100)</f>
        <v>776</v>
      </c>
      <c r="AC260" s="310">
        <f>IF('3_Setup(2)'!$AA$27&gt;0, '3_Setup(2)'!$AA$27, 1100)</f>
        <v>776</v>
      </c>
      <c r="AD260" s="310">
        <f>IF('3_Setup(2)'!$AA$28&gt;0, '3_Setup(2)'!$AA$28, 1100)</f>
        <v>776</v>
      </c>
      <c r="AE260" s="310">
        <f>IF('3_Setup(2)'!$AA$29&gt;0, '3_Setup(2)'!$AA$29, 1100)</f>
        <v>776</v>
      </c>
      <c r="AF260" s="310">
        <f>IF('3_Setup(2)'!$AA$30&gt;0, '3_Setup(2)'!$AA$30, 1100)</f>
        <v>776</v>
      </c>
      <c r="AG260" s="310">
        <f>IF('3_Setup(2)'!$AA$31&gt;0, '3_Setup(2)'!$AA$31, 1100)</f>
        <v>776</v>
      </c>
      <c r="AH260" s="310">
        <f>IF('3_Setup(2)'!$AA$32&gt;0, '3_Setup(2)'!$AA$32, 1100)</f>
        <v>776</v>
      </c>
      <c r="AI260" s="310">
        <f>IF('3_Setup(2)'!$AA$33&gt;0, '3_Setup(2)'!$AA$33, 1100)</f>
        <v>776</v>
      </c>
      <c r="AJ260" s="310">
        <f>IF('3_Setup(2)'!$AA$34&gt;0, '3_Setup(2)'!$AA$34, 1100)</f>
        <v>776</v>
      </c>
      <c r="AK260" s="310">
        <f>IF('3_Setup(2)'!$AA$35&gt;0, '3_Setup(2)'!$AA$35, 1100)</f>
        <v>776</v>
      </c>
      <c r="AL260" s="310">
        <f>IF('3_Setup(2)'!$AA$36&gt;0, '3_Setup(2)'!$AA$36, 1100)</f>
        <v>776</v>
      </c>
      <c r="AM260" s="310">
        <f>IF('3_Setup(2)'!$AA$37&gt;0, '3_Setup(2)'!$AA$37, 1100)</f>
        <v>776</v>
      </c>
      <c r="AN260" s="310">
        <f>IF('3_Setup(2)'!$AA$38&gt;0, '3_Setup(2)'!$AA$38, 1100)</f>
        <v>776</v>
      </c>
      <c r="AO260" s="310">
        <f>IF('3_Setup(2)'!$AA$39&gt;0, '3_Setup(2)'!$AA$39, 1100)</f>
        <v>776</v>
      </c>
      <c r="AP260" s="310">
        <f>IF('3_Setup(2)'!$AA$40&gt;0, '3_Setup(2)'!$AA$40, 1100)</f>
        <v>776</v>
      </c>
      <c r="AQ260" s="311">
        <f>IF('3_Setup(2)'!$AA$41&gt;0, '3_Setup(2)'!$AA$41, 1100)</f>
        <v>776</v>
      </c>
    </row>
    <row r="261" spans="2:43" ht="19.95" customHeight="1" x14ac:dyDescent="0.4">
      <c r="B261" s="269">
        <v>258</v>
      </c>
      <c r="C261" s="270" t="s">
        <v>1581</v>
      </c>
      <c r="D261" s="270" t="s">
        <v>1582</v>
      </c>
      <c r="E261" s="271">
        <v>1268</v>
      </c>
      <c r="F261" s="272" t="s">
        <v>39</v>
      </c>
      <c r="G261" s="1044">
        <v>300</v>
      </c>
      <c r="H261" s="1302"/>
      <c r="I261" s="1045">
        <v>300</v>
      </c>
      <c r="J261" s="1046">
        <v>300</v>
      </c>
      <c r="K261" s="1046">
        <v>300</v>
      </c>
      <c r="L261" s="1046">
        <v>300</v>
      </c>
      <c r="M261" s="1046">
        <v>300</v>
      </c>
      <c r="N261" s="1046">
        <v>300</v>
      </c>
      <c r="O261" s="1046">
        <v>300</v>
      </c>
      <c r="P261" s="1046">
        <v>300</v>
      </c>
      <c r="Q261" s="1046">
        <v>300</v>
      </c>
      <c r="R261" s="1046">
        <v>300</v>
      </c>
      <c r="S261" s="1046">
        <v>300</v>
      </c>
      <c r="T261" s="1046">
        <v>300</v>
      </c>
      <c r="U261" s="1046">
        <v>300</v>
      </c>
      <c r="V261" s="1046">
        <v>300</v>
      </c>
      <c r="W261" s="1046">
        <v>300</v>
      </c>
      <c r="X261" s="1046">
        <v>300</v>
      </c>
      <c r="Y261" s="1046">
        <v>300</v>
      </c>
      <c r="Z261" s="1046">
        <v>300</v>
      </c>
      <c r="AA261" s="1046">
        <v>300</v>
      </c>
      <c r="AB261" s="1046">
        <v>300</v>
      </c>
      <c r="AC261" s="1046">
        <v>300</v>
      </c>
      <c r="AD261" s="1046">
        <v>300</v>
      </c>
      <c r="AE261" s="1046">
        <v>300</v>
      </c>
      <c r="AF261" s="1046">
        <v>300</v>
      </c>
      <c r="AG261" s="1046">
        <v>300</v>
      </c>
      <c r="AH261" s="1046">
        <v>300</v>
      </c>
      <c r="AI261" s="1046">
        <v>300</v>
      </c>
      <c r="AJ261" s="1046">
        <v>300</v>
      </c>
      <c r="AK261" s="1046">
        <v>300</v>
      </c>
      <c r="AL261" s="1046">
        <v>300</v>
      </c>
      <c r="AM261" s="1046">
        <v>300</v>
      </c>
      <c r="AN261" s="1046">
        <v>300</v>
      </c>
      <c r="AO261" s="1046">
        <v>300</v>
      </c>
      <c r="AP261" s="1046">
        <v>300</v>
      </c>
      <c r="AQ261" s="1047">
        <v>300</v>
      </c>
    </row>
    <row r="262" spans="2:43" ht="19.95" customHeight="1" x14ac:dyDescent="0.4">
      <c r="B262" s="269">
        <v>259</v>
      </c>
      <c r="C262" s="270" t="s">
        <v>1583</v>
      </c>
      <c r="D262" s="270" t="s">
        <v>193</v>
      </c>
      <c r="E262" s="271">
        <v>608</v>
      </c>
      <c r="F262" s="272"/>
      <c r="G262" s="713" t="s">
        <v>194</v>
      </c>
      <c r="H262" s="1346" t="s">
        <v>2499</v>
      </c>
      <c r="I262" s="321" t="s">
        <v>194</v>
      </c>
      <c r="J262" s="322" t="s">
        <v>2497</v>
      </c>
      <c r="K262" s="322" t="s">
        <v>194</v>
      </c>
      <c r="L262" s="322" t="s">
        <v>194</v>
      </c>
      <c r="M262" s="322" t="s">
        <v>194</v>
      </c>
      <c r="N262" s="322" t="s">
        <v>194</v>
      </c>
      <c r="O262" s="322" t="s">
        <v>194</v>
      </c>
      <c r="P262" s="322" t="s">
        <v>194</v>
      </c>
      <c r="Q262" s="322" t="s">
        <v>194</v>
      </c>
      <c r="R262" s="322" t="s">
        <v>194</v>
      </c>
      <c r="S262" s="322" t="s">
        <v>194</v>
      </c>
      <c r="T262" s="322" t="s">
        <v>194</v>
      </c>
      <c r="U262" s="322" t="s">
        <v>194</v>
      </c>
      <c r="V262" s="322" t="s">
        <v>194</v>
      </c>
      <c r="W262" s="322" t="s">
        <v>194</v>
      </c>
      <c r="X262" s="322" t="s">
        <v>194</v>
      </c>
      <c r="Y262" s="322" t="s">
        <v>194</v>
      </c>
      <c r="Z262" s="322" t="s">
        <v>194</v>
      </c>
      <c r="AA262" s="322" t="s">
        <v>194</v>
      </c>
      <c r="AB262" s="322" t="s">
        <v>194</v>
      </c>
      <c r="AC262" s="322" t="s">
        <v>194</v>
      </c>
      <c r="AD262" s="322" t="s">
        <v>194</v>
      </c>
      <c r="AE262" s="322" t="s">
        <v>194</v>
      </c>
      <c r="AF262" s="322" t="s">
        <v>194</v>
      </c>
      <c r="AG262" s="322" t="s">
        <v>194</v>
      </c>
      <c r="AH262" s="322" t="s">
        <v>194</v>
      </c>
      <c r="AI262" s="322" t="s">
        <v>194</v>
      </c>
      <c r="AJ262" s="322" t="s">
        <v>194</v>
      </c>
      <c r="AK262" s="322" t="s">
        <v>194</v>
      </c>
      <c r="AL262" s="322" t="s">
        <v>194</v>
      </c>
      <c r="AM262" s="322" t="s">
        <v>194</v>
      </c>
      <c r="AN262" s="322" t="s">
        <v>194</v>
      </c>
      <c r="AO262" s="322" t="s">
        <v>194</v>
      </c>
      <c r="AP262" s="322" t="s">
        <v>194</v>
      </c>
      <c r="AQ262" s="323" t="s">
        <v>194</v>
      </c>
    </row>
    <row r="263" spans="2:43" ht="19.95" customHeight="1" x14ac:dyDescent="0.4">
      <c r="B263" s="269">
        <v>260</v>
      </c>
      <c r="C263" s="270" t="s">
        <v>1584</v>
      </c>
      <c r="D263" s="270" t="s">
        <v>1585</v>
      </c>
      <c r="E263" s="271">
        <v>1415</v>
      </c>
      <c r="F263" s="272" t="s">
        <v>23</v>
      </c>
      <c r="G263" s="422">
        <v>4000</v>
      </c>
      <c r="H263" s="1347"/>
      <c r="I263" s="624">
        <v>4000</v>
      </c>
      <c r="J263" s="621">
        <v>4000</v>
      </c>
      <c r="K263" s="621">
        <v>4000</v>
      </c>
      <c r="L263" s="621">
        <v>4000</v>
      </c>
      <c r="M263" s="621">
        <v>4000</v>
      </c>
      <c r="N263" s="621">
        <v>4000</v>
      </c>
      <c r="O263" s="621">
        <v>4000</v>
      </c>
      <c r="P263" s="621">
        <v>4000</v>
      </c>
      <c r="Q263" s="621">
        <v>4000</v>
      </c>
      <c r="R263" s="621">
        <v>4000</v>
      </c>
      <c r="S263" s="621">
        <v>4000</v>
      </c>
      <c r="T263" s="621">
        <v>4000</v>
      </c>
      <c r="U263" s="621">
        <v>4000</v>
      </c>
      <c r="V263" s="621">
        <v>4000</v>
      </c>
      <c r="W263" s="621">
        <v>4000</v>
      </c>
      <c r="X263" s="621">
        <v>4000</v>
      </c>
      <c r="Y263" s="621">
        <v>4000</v>
      </c>
      <c r="Z263" s="621">
        <v>4000</v>
      </c>
      <c r="AA263" s="621">
        <v>4000</v>
      </c>
      <c r="AB263" s="621">
        <v>4000</v>
      </c>
      <c r="AC263" s="621">
        <v>4000</v>
      </c>
      <c r="AD263" s="621">
        <v>4000</v>
      </c>
      <c r="AE263" s="621">
        <v>4000</v>
      </c>
      <c r="AF263" s="621">
        <v>4000</v>
      </c>
      <c r="AG263" s="621">
        <v>4000</v>
      </c>
      <c r="AH263" s="621">
        <v>4000</v>
      </c>
      <c r="AI263" s="621">
        <v>4000</v>
      </c>
      <c r="AJ263" s="621">
        <v>4000</v>
      </c>
      <c r="AK263" s="621">
        <v>4000</v>
      </c>
      <c r="AL263" s="621">
        <v>4000</v>
      </c>
      <c r="AM263" s="621">
        <v>4000</v>
      </c>
      <c r="AN263" s="621">
        <v>4000</v>
      </c>
      <c r="AO263" s="621">
        <v>4000</v>
      </c>
      <c r="AP263" s="621">
        <v>4000</v>
      </c>
      <c r="AQ263" s="622">
        <v>4000</v>
      </c>
    </row>
    <row r="264" spans="2:43" ht="19.95" customHeight="1" x14ac:dyDescent="0.4">
      <c r="B264" s="269">
        <v>261</v>
      </c>
      <c r="C264" s="270" t="s">
        <v>1586</v>
      </c>
      <c r="D264" s="270" t="s">
        <v>1587</v>
      </c>
      <c r="E264" s="271">
        <v>1416</v>
      </c>
      <c r="F264" s="272" t="s">
        <v>23</v>
      </c>
      <c r="G264" s="422">
        <v>400</v>
      </c>
      <c r="H264" s="1348"/>
      <c r="I264" s="624">
        <v>400</v>
      </c>
      <c r="J264" s="621">
        <v>400</v>
      </c>
      <c r="K264" s="621">
        <v>400</v>
      </c>
      <c r="L264" s="621">
        <v>400</v>
      </c>
      <c r="M264" s="621">
        <v>400</v>
      </c>
      <c r="N264" s="621">
        <v>400</v>
      </c>
      <c r="O264" s="621">
        <v>400</v>
      </c>
      <c r="P264" s="621">
        <v>400</v>
      </c>
      <c r="Q264" s="621">
        <v>400</v>
      </c>
      <c r="R264" s="621">
        <v>400</v>
      </c>
      <c r="S264" s="621">
        <v>400</v>
      </c>
      <c r="T264" s="621">
        <v>400</v>
      </c>
      <c r="U264" s="621">
        <v>400</v>
      </c>
      <c r="V264" s="621">
        <v>400</v>
      </c>
      <c r="W264" s="621">
        <v>400</v>
      </c>
      <c r="X264" s="621">
        <v>400</v>
      </c>
      <c r="Y264" s="621">
        <v>400</v>
      </c>
      <c r="Z264" s="621">
        <v>400</v>
      </c>
      <c r="AA264" s="621">
        <v>400</v>
      </c>
      <c r="AB264" s="621">
        <v>400</v>
      </c>
      <c r="AC264" s="621">
        <v>400</v>
      </c>
      <c r="AD264" s="621">
        <v>400</v>
      </c>
      <c r="AE264" s="621">
        <v>400</v>
      </c>
      <c r="AF264" s="621">
        <v>400</v>
      </c>
      <c r="AG264" s="621">
        <v>400</v>
      </c>
      <c r="AH264" s="621">
        <v>400</v>
      </c>
      <c r="AI264" s="621">
        <v>400</v>
      </c>
      <c r="AJ264" s="621">
        <v>400</v>
      </c>
      <c r="AK264" s="621">
        <v>400</v>
      </c>
      <c r="AL264" s="621">
        <v>400</v>
      </c>
      <c r="AM264" s="621">
        <v>400</v>
      </c>
      <c r="AN264" s="621">
        <v>400</v>
      </c>
      <c r="AO264" s="621">
        <v>400</v>
      </c>
      <c r="AP264" s="621">
        <v>400</v>
      </c>
      <c r="AQ264" s="622">
        <v>400</v>
      </c>
    </row>
    <row r="265" spans="2:43" ht="34.799999999999997" x14ac:dyDescent="0.4">
      <c r="B265" s="269">
        <v>262</v>
      </c>
      <c r="C265" s="270" t="s">
        <v>1588</v>
      </c>
      <c r="D265" s="270" t="s">
        <v>1589</v>
      </c>
      <c r="E265" s="271">
        <v>1528</v>
      </c>
      <c r="F265" s="272" t="s">
        <v>13</v>
      </c>
      <c r="G265" s="422">
        <v>796</v>
      </c>
      <c r="H265" s="661" t="s">
        <v>2500</v>
      </c>
      <c r="I265" s="954">
        <v>796</v>
      </c>
      <c r="J265" s="955">
        <v>796</v>
      </c>
      <c r="K265" s="955">
        <v>796</v>
      </c>
      <c r="L265" s="955">
        <v>796</v>
      </c>
      <c r="M265" s="955">
        <v>796</v>
      </c>
      <c r="N265" s="955">
        <v>796</v>
      </c>
      <c r="O265" s="955">
        <v>796</v>
      </c>
      <c r="P265" s="955">
        <v>796</v>
      </c>
      <c r="Q265" s="955">
        <v>796</v>
      </c>
      <c r="R265" s="955">
        <v>796</v>
      </c>
      <c r="S265" s="955">
        <v>796</v>
      </c>
      <c r="T265" s="955">
        <v>796</v>
      </c>
      <c r="U265" s="955">
        <v>796</v>
      </c>
      <c r="V265" s="955">
        <v>796</v>
      </c>
      <c r="W265" s="955">
        <v>796</v>
      </c>
      <c r="X265" s="955">
        <v>796</v>
      </c>
      <c r="Y265" s="955">
        <v>796</v>
      </c>
      <c r="Z265" s="955">
        <v>796</v>
      </c>
      <c r="AA265" s="955">
        <v>796</v>
      </c>
      <c r="AB265" s="955">
        <v>796</v>
      </c>
      <c r="AC265" s="955">
        <v>796</v>
      </c>
      <c r="AD265" s="955">
        <v>796</v>
      </c>
      <c r="AE265" s="955">
        <v>796</v>
      </c>
      <c r="AF265" s="955">
        <v>796</v>
      </c>
      <c r="AG265" s="955">
        <v>796</v>
      </c>
      <c r="AH265" s="955">
        <v>796</v>
      </c>
      <c r="AI265" s="955">
        <v>796</v>
      </c>
      <c r="AJ265" s="955">
        <v>796</v>
      </c>
      <c r="AK265" s="955">
        <v>796</v>
      </c>
      <c r="AL265" s="955">
        <v>796</v>
      </c>
      <c r="AM265" s="955">
        <v>796</v>
      </c>
      <c r="AN265" s="955">
        <v>796</v>
      </c>
      <c r="AO265" s="955">
        <v>796</v>
      </c>
      <c r="AP265" s="955">
        <v>796</v>
      </c>
      <c r="AQ265" s="956">
        <v>796</v>
      </c>
    </row>
    <row r="266" spans="2:43" ht="34.799999999999997" x14ac:dyDescent="0.4">
      <c r="B266" s="269">
        <v>263</v>
      </c>
      <c r="C266" s="270" t="s">
        <v>1590</v>
      </c>
      <c r="D266" s="270" t="s">
        <v>1591</v>
      </c>
      <c r="E266" s="271">
        <v>1623</v>
      </c>
      <c r="F266" s="272" t="s">
        <v>39</v>
      </c>
      <c r="G266" s="997">
        <v>10</v>
      </c>
      <c r="H266" s="350" t="s">
        <v>2502</v>
      </c>
      <c r="I266" s="321">
        <v>10</v>
      </c>
      <c r="J266" s="322">
        <v>10</v>
      </c>
      <c r="K266" s="322">
        <v>10</v>
      </c>
      <c r="L266" s="322">
        <v>10</v>
      </c>
      <c r="M266" s="322">
        <v>10</v>
      </c>
      <c r="N266" s="322">
        <v>10</v>
      </c>
      <c r="O266" s="322">
        <v>10</v>
      </c>
      <c r="P266" s="322">
        <v>10</v>
      </c>
      <c r="Q266" s="322">
        <v>10</v>
      </c>
      <c r="R266" s="322">
        <v>10</v>
      </c>
      <c r="S266" s="322">
        <v>10</v>
      </c>
      <c r="T266" s="322">
        <v>10</v>
      </c>
      <c r="U266" s="322">
        <v>10</v>
      </c>
      <c r="V266" s="322">
        <v>10</v>
      </c>
      <c r="W266" s="322">
        <v>10</v>
      </c>
      <c r="X266" s="322">
        <v>10</v>
      </c>
      <c r="Y266" s="322">
        <v>10</v>
      </c>
      <c r="Z266" s="322">
        <v>10</v>
      </c>
      <c r="AA266" s="322">
        <v>10</v>
      </c>
      <c r="AB266" s="322">
        <v>10</v>
      </c>
      <c r="AC266" s="322">
        <v>10</v>
      </c>
      <c r="AD266" s="322">
        <v>10</v>
      </c>
      <c r="AE266" s="322">
        <v>10</v>
      </c>
      <c r="AF266" s="322">
        <v>10</v>
      </c>
      <c r="AG266" s="322">
        <v>10</v>
      </c>
      <c r="AH266" s="322">
        <v>10</v>
      </c>
      <c r="AI266" s="322">
        <v>10</v>
      </c>
      <c r="AJ266" s="322">
        <v>10</v>
      </c>
      <c r="AK266" s="322">
        <v>10</v>
      </c>
      <c r="AL266" s="322">
        <v>10</v>
      </c>
      <c r="AM266" s="322">
        <v>10</v>
      </c>
      <c r="AN266" s="322">
        <v>10</v>
      </c>
      <c r="AO266" s="322">
        <v>10</v>
      </c>
      <c r="AP266" s="322">
        <v>10</v>
      </c>
      <c r="AQ266" s="323">
        <v>10</v>
      </c>
    </row>
    <row r="267" spans="2:43" ht="35.4" thickBot="1" x14ac:dyDescent="0.45">
      <c r="B267" s="291">
        <v>264</v>
      </c>
      <c r="C267" s="292" t="s">
        <v>1592</v>
      </c>
      <c r="D267" s="292" t="s">
        <v>1593</v>
      </c>
      <c r="E267" s="293">
        <v>1567</v>
      </c>
      <c r="F267" s="294" t="s">
        <v>13</v>
      </c>
      <c r="G267" s="650">
        <v>438</v>
      </c>
      <c r="H267" s="678" t="s">
        <v>2501</v>
      </c>
      <c r="I267" s="378">
        <f>INT('1_시스템정보'!$J$7 * 1.35 * 65%)</f>
        <v>438</v>
      </c>
      <c r="J267" s="379">
        <f>INT('1_시스템정보'!$J$8 * 1.35 * 65%)</f>
        <v>438</v>
      </c>
      <c r="K267" s="379">
        <f>INT('1_시스템정보'!$J$9 * 1.35 * 65%)</f>
        <v>438</v>
      </c>
      <c r="L267" s="379">
        <f>INT('1_시스템정보'!$J$10 * 1.35 * 65%)</f>
        <v>438</v>
      </c>
      <c r="M267" s="379">
        <f>INT('1_시스템정보'!$J$11 * 1.35 * 65%)</f>
        <v>438</v>
      </c>
      <c r="N267" s="379">
        <f>INT('1_시스템정보'!$J$12 * 1.35 * 65%)</f>
        <v>438</v>
      </c>
      <c r="O267" s="379">
        <f>INT('1_시스템정보'!$J$13 * 1.35 * 65%)</f>
        <v>438</v>
      </c>
      <c r="P267" s="379">
        <f>INT('1_시스템정보'!$J$14 * 1.35 * 65%)</f>
        <v>438</v>
      </c>
      <c r="Q267" s="379">
        <f>INT('1_시스템정보'!$J$15 * 1.35 * 65%)</f>
        <v>438</v>
      </c>
      <c r="R267" s="379">
        <f>INT('1_시스템정보'!$J$16 * 1.35 * 65%)</f>
        <v>438</v>
      </c>
      <c r="S267" s="379">
        <f>INT('1_시스템정보'!$J$17 * 1.35 * 65%)</f>
        <v>438</v>
      </c>
      <c r="T267" s="379">
        <f>INT('1_시스템정보'!$J$18 * 1.35 * 65%)</f>
        <v>438</v>
      </c>
      <c r="U267" s="379">
        <f>INT('1_시스템정보'!$J$19 * 1.35 * 65%)</f>
        <v>438</v>
      </c>
      <c r="V267" s="379">
        <f>INT('1_시스템정보'!$J$20 * 1.35 * 65%)</f>
        <v>438</v>
      </c>
      <c r="W267" s="379">
        <f>INT('1_시스템정보'!$J$21 * 1.35 * 65%)</f>
        <v>438</v>
      </c>
      <c r="X267" s="379">
        <f>INT('1_시스템정보'!$J$22 * 1.35 * 65%)</f>
        <v>438</v>
      </c>
      <c r="Y267" s="379">
        <f>INT('1_시스템정보'!$J$23 * 1.35 * 65%)</f>
        <v>438</v>
      </c>
      <c r="Z267" s="379">
        <f>INT('1_시스템정보'!$J$24 * 1.35 * 65%)</f>
        <v>438</v>
      </c>
      <c r="AA267" s="379">
        <f>INT('1_시스템정보'!$J$25 * 1.35 * 65%)</f>
        <v>438</v>
      </c>
      <c r="AB267" s="379">
        <f>INT('1_시스템정보'!$J$26 * 1.35 * 65%)</f>
        <v>438</v>
      </c>
      <c r="AC267" s="379">
        <f>INT('1_시스템정보'!$J$27 * 1.35 * 65%)</f>
        <v>438</v>
      </c>
      <c r="AD267" s="379">
        <f>INT('1_시스템정보'!$J$28 * 1.35 * 65%)</f>
        <v>438</v>
      </c>
      <c r="AE267" s="379">
        <f>INT('1_시스템정보'!$J$29 * 1.35 * 65%)</f>
        <v>438</v>
      </c>
      <c r="AF267" s="379">
        <f>INT('1_시스템정보'!$J$30 * 1.35 * 65%)</f>
        <v>438</v>
      </c>
      <c r="AG267" s="379">
        <f>INT('1_시스템정보'!$J$31 * 1.35 * 65%)</f>
        <v>438</v>
      </c>
      <c r="AH267" s="379">
        <f>INT('1_시스템정보'!$J$32 * 1.35 * 65%)</f>
        <v>438</v>
      </c>
      <c r="AI267" s="379">
        <f>INT('1_시스템정보'!$J$33 * 1.35 * 65%)</f>
        <v>438</v>
      </c>
      <c r="AJ267" s="379">
        <f>INT('1_시스템정보'!$J$34 * 1.35 * 65%)</f>
        <v>438</v>
      </c>
      <c r="AK267" s="379">
        <f>INT('1_시스템정보'!$J$35 * 1.35 * 65%)</f>
        <v>438</v>
      </c>
      <c r="AL267" s="379">
        <f>INT('1_시스템정보'!$J$36 * 1.35 * 65%)</f>
        <v>438</v>
      </c>
      <c r="AM267" s="379">
        <f>INT('1_시스템정보'!$J$37 * 1.35 * 65%)</f>
        <v>438</v>
      </c>
      <c r="AN267" s="379">
        <f>INT('1_시스템정보'!$J$38 * 1.35 * 65%)</f>
        <v>438</v>
      </c>
      <c r="AO267" s="379">
        <f>INT('1_시스템정보'!$J$39 * 1.35 * 65%)</f>
        <v>438</v>
      </c>
      <c r="AP267" s="379">
        <f>INT('1_시스템정보'!$J$40 * 1.35 * 65%)</f>
        <v>438</v>
      </c>
      <c r="AQ267" s="380">
        <f>INT('1_시스템정보'!$J$41 * 1.35 * 65%)</f>
        <v>438</v>
      </c>
    </row>
    <row r="268" spans="2:43" ht="19.95" customHeight="1" thickBot="1" x14ac:dyDescent="0.45">
      <c r="B268" s="819">
        <v>265</v>
      </c>
      <c r="C268" s="820" t="s">
        <v>1594</v>
      </c>
      <c r="D268" s="820" t="s">
        <v>1595</v>
      </c>
      <c r="E268" s="821">
        <v>1901</v>
      </c>
      <c r="F268" s="822"/>
      <c r="G268" s="714" t="s">
        <v>110</v>
      </c>
      <c r="H268" s="823" t="s">
        <v>2503</v>
      </c>
      <c r="I268" s="829" t="s">
        <v>110</v>
      </c>
      <c r="J268" s="830" t="s">
        <v>110</v>
      </c>
      <c r="K268" s="830" t="s">
        <v>110</v>
      </c>
      <c r="L268" s="830" t="s">
        <v>110</v>
      </c>
      <c r="M268" s="830" t="s">
        <v>110</v>
      </c>
      <c r="N268" s="830" t="s">
        <v>110</v>
      </c>
      <c r="O268" s="830" t="s">
        <v>110</v>
      </c>
      <c r="P268" s="830" t="s">
        <v>110</v>
      </c>
      <c r="Q268" s="830" t="s">
        <v>110</v>
      </c>
      <c r="R268" s="830" t="s">
        <v>110</v>
      </c>
      <c r="S268" s="830" t="s">
        <v>110</v>
      </c>
      <c r="T268" s="830" t="s">
        <v>110</v>
      </c>
      <c r="U268" s="830" t="s">
        <v>110</v>
      </c>
      <c r="V268" s="830" t="s">
        <v>110</v>
      </c>
      <c r="W268" s="830" t="s">
        <v>110</v>
      </c>
      <c r="X268" s="830" t="s">
        <v>110</v>
      </c>
      <c r="Y268" s="830" t="s">
        <v>110</v>
      </c>
      <c r="Z268" s="830" t="s">
        <v>110</v>
      </c>
      <c r="AA268" s="830" t="s">
        <v>110</v>
      </c>
      <c r="AB268" s="830" t="s">
        <v>110</v>
      </c>
      <c r="AC268" s="830" t="s">
        <v>110</v>
      </c>
      <c r="AD268" s="830" t="s">
        <v>110</v>
      </c>
      <c r="AE268" s="830" t="s">
        <v>110</v>
      </c>
      <c r="AF268" s="830" t="s">
        <v>110</v>
      </c>
      <c r="AG268" s="830" t="s">
        <v>110</v>
      </c>
      <c r="AH268" s="830" t="s">
        <v>110</v>
      </c>
      <c r="AI268" s="830" t="s">
        <v>110</v>
      </c>
      <c r="AJ268" s="830" t="s">
        <v>110</v>
      </c>
      <c r="AK268" s="830" t="s">
        <v>110</v>
      </c>
      <c r="AL268" s="830" t="s">
        <v>110</v>
      </c>
      <c r="AM268" s="830" t="s">
        <v>110</v>
      </c>
      <c r="AN268" s="830" t="s">
        <v>110</v>
      </c>
      <c r="AO268" s="830" t="s">
        <v>110</v>
      </c>
      <c r="AP268" s="830" t="s">
        <v>110</v>
      </c>
      <c r="AQ268" s="831" t="s">
        <v>110</v>
      </c>
    </row>
    <row r="269" spans="2:43" ht="19.95" customHeight="1" x14ac:dyDescent="0.4">
      <c r="B269" s="264">
        <v>266</v>
      </c>
      <c r="C269" s="265" t="s">
        <v>1596</v>
      </c>
      <c r="D269" s="265" t="s">
        <v>170</v>
      </c>
      <c r="E269" s="266">
        <v>507</v>
      </c>
      <c r="F269" s="267" t="s">
        <v>10</v>
      </c>
      <c r="G269" s="659">
        <v>0</v>
      </c>
      <c r="H269" s="1312" t="s">
        <v>2507</v>
      </c>
      <c r="I269" s="446">
        <f>IF('3_Setup(2)'!$AC$7=0, I$8 * 0.7, I$8 *'3_Setup(2)'!$AC$7)</f>
        <v>0.92500000000000004</v>
      </c>
      <c r="J269" s="447">
        <f>IF('3_Setup(2)'!$AC$8=0, J$8 * 0.7, J$8 *'3_Setup(2)'!$AC$8)</f>
        <v>0</v>
      </c>
      <c r="K269" s="447">
        <f>IF('3_Setup(2)'!$AC$9=0, K$8 * 0.7, K$8 *'3_Setup(2)'!$AC$9)</f>
        <v>0</v>
      </c>
      <c r="L269" s="447">
        <f>IF('3_Setup(2)'!$AC$10=0, L$8 * 0.7, L$8 *'3_Setup(2)'!$AC$10)</f>
        <v>0</v>
      </c>
      <c r="M269" s="447">
        <f>IF('3_Setup(2)'!$AC$11=0, M$8 * 0.7, M$8 *'3_Setup(2)'!$AC$11)</f>
        <v>0</v>
      </c>
      <c r="N269" s="447">
        <f>IF('3_Setup(2)'!$AC$12=0, N$8 * 0.7, N$8 *'3_Setup(2)'!$AC$12)</f>
        <v>0</v>
      </c>
      <c r="O269" s="447">
        <f>IF('3_Setup(2)'!$AC$13=0, O$8 * 0.7, O$8 *'3_Setup(2)'!$AC$13)</f>
        <v>0</v>
      </c>
      <c r="P269" s="447">
        <f>IF('3_Setup(2)'!$AC$14=0, P$8 * 0.7, P$8 *'3_Setup(2)'!$AC$14)</f>
        <v>0</v>
      </c>
      <c r="Q269" s="447">
        <f>IF('3_Setup(2)'!$AC$15=0, Q$8 * 0.7, Q$8 *'3_Setup(2)'!$AC$15)</f>
        <v>0</v>
      </c>
      <c r="R269" s="447">
        <f>IF('3_Setup(2)'!$AC$16=0, R$8 * 0.7, R$8 *'3_Setup(2)'!$AC$16)</f>
        <v>0</v>
      </c>
      <c r="S269" s="447">
        <f>IF('3_Setup(2)'!$AC$17=0, S$8 * 0.7, S$8 *'3_Setup(2)'!$AC$17)</f>
        <v>0</v>
      </c>
      <c r="T269" s="447">
        <f>IF('3_Setup(2)'!$AC$18=0, T$8 * 0.7, T$8 *'3_Setup(2)'!$AC$18)</f>
        <v>0</v>
      </c>
      <c r="U269" s="447">
        <f>IF('3_Setup(2)'!$AC$19=0, U$8 * 0.7, U$8 *'3_Setup(2)'!$AC$19)</f>
        <v>0</v>
      </c>
      <c r="V269" s="447">
        <f>IF('3_Setup(2)'!$AC$20=0, V$8 * 0.7, V$8 *'3_Setup(2)'!$AC$20)</f>
        <v>0</v>
      </c>
      <c r="W269" s="447">
        <f>IF('3_Setup(2)'!$AC$21=0, W$8 * 0.7, W$8 *'3_Setup(2)'!$AC$21)</f>
        <v>0</v>
      </c>
      <c r="X269" s="447">
        <f>IF('3_Setup(2)'!$AC$22=0, X$8 * 0.7, X$8 *'3_Setup(2)'!$AC$22)</f>
        <v>0</v>
      </c>
      <c r="Y269" s="447">
        <f>IF('3_Setup(2)'!$AC$23=0, Y$8 * 0.7, Y$8 *'3_Setup(2)'!$AC$23)</f>
        <v>0</v>
      </c>
      <c r="Z269" s="447">
        <f>IF('3_Setup(2)'!$AC$24=0, Z$8 * 0.7, Z$8 *'3_Setup(2)'!$AC$24)</f>
        <v>0</v>
      </c>
      <c r="AA269" s="447">
        <f>IF('3_Setup(2)'!$AC$25=0, AA$8 * 0.7, AA$8 *'3_Setup(2)'!$AC$25)</f>
        <v>0</v>
      </c>
      <c r="AB269" s="447">
        <f>IF('3_Setup(2)'!$AC$26=0, AB$8 * 0.7, AB$8 *'3_Setup(2)'!$AC$26)</f>
        <v>0</v>
      </c>
      <c r="AC269" s="447">
        <f>IF('3_Setup(2)'!$AC$27=0, AC$8 * 0.7, AC$8 *'3_Setup(2)'!$AC$27)</f>
        <v>0</v>
      </c>
      <c r="AD269" s="447">
        <f>IF('3_Setup(2)'!$AC$28=0, AD$8 * 0.7, AD$8 *'3_Setup(2)'!$AC$28)</f>
        <v>0</v>
      </c>
      <c r="AE269" s="447">
        <f>IF('3_Setup(2)'!$AC$29=0, AE$8 * 0.7, AE$8 *'3_Setup(2)'!$AC$29)</f>
        <v>0</v>
      </c>
      <c r="AF269" s="447">
        <f>IF('3_Setup(2)'!$AC$30=0, AF$8 * 0.7, AF$8 *'3_Setup(2)'!$AC$30)</f>
        <v>0</v>
      </c>
      <c r="AG269" s="447">
        <f>IF('3_Setup(2)'!$AC$31=0, AG$8 * 0.7, AG$8 *'3_Setup(2)'!$AC$31)</f>
        <v>0</v>
      </c>
      <c r="AH269" s="447">
        <f>IF('3_Setup(2)'!$AC$32=0, AH$8 * 0.7, AH$8 *'3_Setup(2)'!$AC$32)</f>
        <v>0</v>
      </c>
      <c r="AI269" s="447">
        <f>IF('3_Setup(2)'!$AC$33=0, AI$8 * 0.7, AI$8 *'3_Setup(2)'!$AC$33)</f>
        <v>0</v>
      </c>
      <c r="AJ269" s="447">
        <f>IF('3_Setup(2)'!$AC$34=0, AJ$8 * 0.7, AJ$8 *'3_Setup(2)'!$AC$34)</f>
        <v>0</v>
      </c>
      <c r="AK269" s="447">
        <f>IF('3_Setup(2)'!$AC$35=0, AK$8 * 0.7, AK$8 *'3_Setup(2)'!$AC$35)</f>
        <v>0</v>
      </c>
      <c r="AL269" s="447">
        <f>IF('3_Setup(2)'!$AC$36=0, AL$8 * 0.7, AL$8 *'3_Setup(2)'!$AC$36)</f>
        <v>0</v>
      </c>
      <c r="AM269" s="447">
        <f>IF('3_Setup(2)'!$AC$37=0, AM$8 * 0.7, AM$8 *'3_Setup(2)'!$AC$37)</f>
        <v>0</v>
      </c>
      <c r="AN269" s="447">
        <f>IF('3_Setup(2)'!$AC$38=0, AN$8 * 0.7, AN$8 *'3_Setup(2)'!$AC$38)</f>
        <v>0</v>
      </c>
      <c r="AO269" s="447">
        <f>IF('3_Setup(2)'!$AC$39=0, AO$8 * 0.7, AO$8 *'3_Setup(2)'!$AC$39)</f>
        <v>0</v>
      </c>
      <c r="AP269" s="447">
        <f>IF('3_Setup(2)'!$AC$40=0, AP$8 * 0.7, AP$8 *'3_Setup(2)'!$AC$40)</f>
        <v>0</v>
      </c>
      <c r="AQ269" s="448">
        <f>IF('3_Setup(2)'!$AC$41=0, AQ$8 * 0.7, AQ$8 *'3_Setup(2)'!$AC$41)</f>
        <v>0</v>
      </c>
    </row>
    <row r="270" spans="2:43" ht="19.95" customHeight="1" x14ac:dyDescent="0.4">
      <c r="B270" s="269">
        <v>267</v>
      </c>
      <c r="C270" s="270" t="s">
        <v>1597</v>
      </c>
      <c r="D270" s="270" t="s">
        <v>172</v>
      </c>
      <c r="E270" s="271">
        <v>516</v>
      </c>
      <c r="F270" s="272" t="s">
        <v>5</v>
      </c>
      <c r="G270" s="839">
        <v>0</v>
      </c>
      <c r="H270" s="1313"/>
      <c r="I270" s="841">
        <f>IF('3_Setup(2)'!AB7&lt;&gt;"Y",0,'3_Setup(2)'!$AD$7)</f>
        <v>2</v>
      </c>
      <c r="J270" s="842">
        <f>IF('3_Setup(2)'!AB8&lt;&gt;"Y",0,'3_Setup(2)'!$AD$8)</f>
        <v>0</v>
      </c>
      <c r="K270" s="842">
        <f>IF('3_Setup(2)'!AB9&lt;&gt;"Y",0,'3_Setup(2)'!$AD$9)</f>
        <v>0</v>
      </c>
      <c r="L270" s="842">
        <f>IF('3_Setup(2)'!AB10&lt;&gt;"Y",0,'3_Setup(2)'!$AD$10)</f>
        <v>0</v>
      </c>
      <c r="M270" s="842">
        <f>IF('3_Setup(2)'!AB11&lt;&gt;"Y",0,'3_Setup(2)'!$AD$11)</f>
        <v>0</v>
      </c>
      <c r="N270" s="842">
        <f>IF('3_Setup(2)'!AB12&lt;&gt;"Y",0,'3_Setup(2)'!$AD$12)</f>
        <v>0</v>
      </c>
      <c r="O270" s="842">
        <f>IF('3_Setup(2)'!AB13&lt;&gt;"Y",0,'3_Setup(2)'!$AD$13)</f>
        <v>0</v>
      </c>
      <c r="P270" s="842">
        <f>IF('3_Setup(2)'!AB14&lt;&gt;"Y",0,'3_Setup(2)'!$AD$14)</f>
        <v>0</v>
      </c>
      <c r="Q270" s="842">
        <f>IF('3_Setup(2)'!AB15&lt;&gt;"Y",0,'3_Setup(2)'!$AD$15)</f>
        <v>0</v>
      </c>
      <c r="R270" s="842">
        <f>IF('3_Setup(2)'!AB16&lt;&gt;"Y",0,'3_Setup(2)'!$AD$16)</f>
        <v>0</v>
      </c>
      <c r="S270" s="842">
        <f>IF('3_Setup(2)'!AB17&lt;&gt;"Y",0,'3_Setup(2)'!$AD$17)</f>
        <v>0</v>
      </c>
      <c r="T270" s="842">
        <f>IF('3_Setup(2)'!AB18&lt;&gt;"Y",0,'3_Setup(2)'!$AD$18)</f>
        <v>0</v>
      </c>
      <c r="U270" s="842">
        <f>IF('3_Setup(2)'!AB19&lt;&gt;"Y",0,'3_Setup(2)'!$AD$19)</f>
        <v>0</v>
      </c>
      <c r="V270" s="842">
        <f>IF('3_Setup(2)'!AB20&lt;&gt;"Y",0,'3_Setup(2)'!$AD$20)</f>
        <v>0</v>
      </c>
      <c r="W270" s="842">
        <f>IF('3_Setup(2)'!AB21&lt;&gt;"Y",0,'3_Setup(2)'!$AD$21)</f>
        <v>0</v>
      </c>
      <c r="X270" s="842">
        <f>IF('3_Setup(2)'!AB22&lt;&gt;"Y",0,'3_Setup(2)'!$AD$22)</f>
        <v>0</v>
      </c>
      <c r="Y270" s="842">
        <f>IF('3_Setup(2)'!AB23&lt;&gt;"Y",0,'3_Setup(2)'!$AD$23)</f>
        <v>0</v>
      </c>
      <c r="Z270" s="842">
        <f>IF('3_Setup(2)'!AB24&lt;&gt;"Y",0,'3_Setup(2)'!$AD$24)</f>
        <v>0</v>
      </c>
      <c r="AA270" s="842">
        <f>IF('3_Setup(2)'!AB25&lt;&gt;"Y",0,'3_Setup(2)'!$AD$25)</f>
        <v>0</v>
      </c>
      <c r="AB270" s="842">
        <f>IF('3_Setup(2)'!AB26&lt;&gt;"Y",0,'3_Setup(2)'!$AD$26)</f>
        <v>0</v>
      </c>
      <c r="AC270" s="842">
        <f>IF('3_Setup(2)'!AB27&lt;&gt;"Y",0,'3_Setup(2)'!$AD$27)</f>
        <v>0</v>
      </c>
      <c r="AD270" s="842">
        <f>IF('3_Setup(2)'!AB28&lt;&gt;"Y",0,'3_Setup(2)'!$AD$28)</f>
        <v>0</v>
      </c>
      <c r="AE270" s="842">
        <f>IF('3_Setup(2)'!AB29&lt;&gt;"Y",0,'3_Setup(2)'!$AD$29)</f>
        <v>0</v>
      </c>
      <c r="AF270" s="842">
        <f>IF('3_Setup(2)'!AB30&lt;&gt;"Y",0,'3_Setup(2)'!$AD$30)</f>
        <v>0</v>
      </c>
      <c r="AG270" s="842">
        <f>IF('3_Setup(2)'!AB31&lt;&gt;"Y",0,'3_Setup(2)'!$AD$31)</f>
        <v>0</v>
      </c>
      <c r="AH270" s="842">
        <f>IF('3_Setup(2)'!AB32&lt;&gt;"Y",0,'3_Setup(2)'!$AD$32)</f>
        <v>0</v>
      </c>
      <c r="AI270" s="842">
        <f>IF('3_Setup(2)'!AB33&lt;&gt;"Y",0,'3_Setup(2)'!$AD$33)</f>
        <v>0</v>
      </c>
      <c r="AJ270" s="842">
        <f>IF('3_Setup(2)'!AB34&lt;&gt;"Y",0,'3_Setup(2)'!$AD$34)</f>
        <v>0</v>
      </c>
      <c r="AK270" s="842">
        <f>IF('3_Setup(2)'!AB35&lt;&gt;"Y",0,'3_Setup(2)'!$AD$35)</f>
        <v>0</v>
      </c>
      <c r="AL270" s="842">
        <f>IF('3_Setup(2)'!AB36&lt;&gt;"Y",0,'3_Setup(2)'!$AD$36)</f>
        <v>0</v>
      </c>
      <c r="AM270" s="842">
        <f>IF('3_Setup(2)'!AB37&lt;&gt;"Y",0,'3_Setup(2)'!$AD$37)</f>
        <v>0</v>
      </c>
      <c r="AN270" s="842">
        <f>IF('3_Setup(2)'!AB38&lt;&gt;"Y",0,'3_Setup(2)'!$AD$38)</f>
        <v>0</v>
      </c>
      <c r="AO270" s="842">
        <f>IF('3_Setup(2)'!AB39&lt;&gt;"Y",0,'3_Setup(2)'!$AD$39)</f>
        <v>0</v>
      </c>
      <c r="AP270" s="842">
        <f>IF('3_Setup(2)'!AB40&lt;&gt;"Y",0,'3_Setup(2)'!$AD$40)</f>
        <v>0</v>
      </c>
      <c r="AQ270" s="843">
        <f>IF('3_Setup(2)'!AB41&lt;&gt;"Y",0,'3_Setup(2)'!$AD$41)</f>
        <v>0</v>
      </c>
    </row>
    <row r="271" spans="2:43" ht="19.95" customHeight="1" x14ac:dyDescent="0.4">
      <c r="B271" s="269">
        <v>268</v>
      </c>
      <c r="C271" s="270" t="s">
        <v>1598</v>
      </c>
      <c r="D271" s="270" t="s">
        <v>171</v>
      </c>
      <c r="E271" s="271">
        <v>508</v>
      </c>
      <c r="F271" s="272" t="s">
        <v>5</v>
      </c>
      <c r="G271" s="839">
        <v>0</v>
      </c>
      <c r="H271" s="1313"/>
      <c r="I271" s="841">
        <f>IF('3_Setup(2)'!AB7&lt;&gt;"Y",0,'3_Setup(2)'!$AE$7)</f>
        <v>1</v>
      </c>
      <c r="J271" s="842">
        <f>IF('3_Setup(2)'!AB8&lt;&gt;"Y",0,'3_Setup(2)'!$AE$8)</f>
        <v>0</v>
      </c>
      <c r="K271" s="842">
        <f>IF('3_Setup(2)'!AB9&lt;&gt;"Y",0,'3_Setup(2)'!$AE$9)</f>
        <v>0</v>
      </c>
      <c r="L271" s="842">
        <f>IF('3_Setup(2)'!AB10&lt;&gt;"Y",0,'3_Setup(2)'!$AE$10)</f>
        <v>0</v>
      </c>
      <c r="M271" s="842">
        <f>IF('3_Setup(2)'!AB11&lt;&gt;"Y",0,'3_Setup(2)'!$AE$11)</f>
        <v>0</v>
      </c>
      <c r="N271" s="842">
        <f>IF('3_Setup(2)'!AB12&lt;&gt;"Y",0,'3_Setup(2)'!$AE$12)</f>
        <v>0</v>
      </c>
      <c r="O271" s="842">
        <f>IF('3_Setup(2)'!AB13&lt;&gt;"Y",0,'3_Setup(2)'!$AE$13)</f>
        <v>0</v>
      </c>
      <c r="P271" s="842">
        <f>IF('3_Setup(2)'!AB14&lt;&gt;"Y",0,'3_Setup(2)'!$AE$14)</f>
        <v>0</v>
      </c>
      <c r="Q271" s="842">
        <f>IF('3_Setup(2)'!AB15&lt;&gt;"Y",0,'3_Setup(2)'!$AE$15)</f>
        <v>0</v>
      </c>
      <c r="R271" s="842">
        <f>IF('3_Setup(2)'!AB16&lt;&gt;"Y",0,'3_Setup(2)'!$AE$16)</f>
        <v>0</v>
      </c>
      <c r="S271" s="842">
        <f>IF('3_Setup(2)'!AB17&lt;&gt;"Y",0,'3_Setup(2)'!$AE$17)</f>
        <v>0</v>
      </c>
      <c r="T271" s="842">
        <f>IF('3_Setup(2)'!AB18&lt;&gt;"Y",0,'3_Setup(2)'!$AE$18)</f>
        <v>0</v>
      </c>
      <c r="U271" s="842">
        <f>IF('3_Setup(2)'!AB19&lt;&gt;"Y",0,'3_Setup(2)'!$AE$19)</f>
        <v>0</v>
      </c>
      <c r="V271" s="842">
        <f>IF('3_Setup(2)'!AB20&lt;&gt;"Y",0,'3_Setup(2)'!$AE$20)</f>
        <v>0</v>
      </c>
      <c r="W271" s="842">
        <f>IF('3_Setup(2)'!AB21&lt;&gt;"Y",0,'3_Setup(2)'!$AE$21)</f>
        <v>0</v>
      </c>
      <c r="X271" s="842">
        <f>IF('3_Setup(2)'!AB22&lt;&gt;"Y",0,'3_Setup(2)'!$AE$22)</f>
        <v>0</v>
      </c>
      <c r="Y271" s="842">
        <f>IF('3_Setup(2)'!AB23&lt;&gt;"Y",0,'3_Setup(2)'!$AE$23)</f>
        <v>0</v>
      </c>
      <c r="Z271" s="842">
        <f>IF('3_Setup(2)'!AB24&lt;&gt;"Y",0,'3_Setup(2)'!$AE$24)</f>
        <v>0</v>
      </c>
      <c r="AA271" s="842">
        <f>IF('3_Setup(2)'!AB25&lt;&gt;"Y",0,'3_Setup(2)'!$AE$25)</f>
        <v>0</v>
      </c>
      <c r="AB271" s="842">
        <f>IF('3_Setup(2)'!AB26&lt;&gt;"Y",0,'3_Setup(2)'!$AE$26)</f>
        <v>0</v>
      </c>
      <c r="AC271" s="842">
        <f>IF('3_Setup(2)'!AB27&lt;&gt;"Y",0,'3_Setup(2)'!$AE$27)</f>
        <v>0</v>
      </c>
      <c r="AD271" s="842">
        <f>IF('3_Setup(2)'!AB28&lt;&gt;"Y",0,'3_Setup(2)'!$AE$28)</f>
        <v>0</v>
      </c>
      <c r="AE271" s="842">
        <f>IF('3_Setup(2)'!AB29&lt;&gt;"Y",0,'3_Setup(2)'!$AE$29)</f>
        <v>0</v>
      </c>
      <c r="AF271" s="842">
        <f>IF('3_Setup(2)'!AB30&lt;&gt;"Y",0,'3_Setup(2)'!$AE$30)</f>
        <v>0</v>
      </c>
      <c r="AG271" s="842">
        <f>IF('3_Setup(2)'!AB31&lt;&gt;"Y",0,'3_Setup(2)'!$AE$31)</f>
        <v>0</v>
      </c>
      <c r="AH271" s="842">
        <f>IF('3_Setup(2)'!AB32&lt;&gt;"Y",0,'3_Setup(2)'!$AE$32)</f>
        <v>0</v>
      </c>
      <c r="AI271" s="842">
        <f>IF('3_Setup(2)'!AB33&lt;&gt;"Y",0,'3_Setup(2)'!$AE$33)</f>
        <v>0</v>
      </c>
      <c r="AJ271" s="842">
        <f>IF('3_Setup(2)'!AB34&lt;&gt;"Y",0,'3_Setup(2)'!$AE$34)</f>
        <v>0</v>
      </c>
      <c r="AK271" s="842">
        <f>IF('3_Setup(2)'!AB35&lt;&gt;"Y",0,'3_Setup(2)'!$AE$35)</f>
        <v>0</v>
      </c>
      <c r="AL271" s="842">
        <f>IF('3_Setup(2)'!AB36&lt;&gt;"Y",0,'3_Setup(2)'!$AE$36)</f>
        <v>0</v>
      </c>
      <c r="AM271" s="842">
        <f>IF('3_Setup(2)'!AB37&lt;&gt;"Y",0,'3_Setup(2)'!$AE$37)</f>
        <v>0</v>
      </c>
      <c r="AN271" s="842">
        <f>IF('3_Setup(2)'!AB38&lt;&gt;"Y",0,'3_Setup(2)'!$AE$38)</f>
        <v>0</v>
      </c>
      <c r="AO271" s="842">
        <f>IF('3_Setup(2)'!AB39&lt;&gt;"Y",0,'3_Setup(2)'!$AE$39)</f>
        <v>0</v>
      </c>
      <c r="AP271" s="842">
        <f>IF('3_Setup(2)'!AB40&lt;&gt;"Y",0,'3_Setup(2)'!$AE$40)</f>
        <v>0</v>
      </c>
      <c r="AQ271" s="843">
        <f>IF('3_Setup(2)'!AB41&lt;&gt;"Y",0,'3_Setup(2)'!$AE$41)</f>
        <v>0</v>
      </c>
    </row>
    <row r="272" spans="2:43" ht="19.95" customHeight="1" x14ac:dyDescent="0.4">
      <c r="B272" s="269">
        <v>269</v>
      </c>
      <c r="C272" s="270" t="s">
        <v>1599</v>
      </c>
      <c r="D272" s="270" t="s">
        <v>1600</v>
      </c>
      <c r="E272" s="271">
        <v>515</v>
      </c>
      <c r="F272" s="272" t="s">
        <v>18</v>
      </c>
      <c r="G272" s="433">
        <v>1</v>
      </c>
      <c r="H272" s="1302"/>
      <c r="I272" s="309">
        <f>IF('3_Setup(2)'!$AF$7="", 1, '3_Setup(2)'!$AF$7)</f>
        <v>1</v>
      </c>
      <c r="J272" s="310">
        <f>IF('3_Setup(2)'!$AF$8="", 1, '3_Setup(2)'!$AF$8)</f>
        <v>1</v>
      </c>
      <c r="K272" s="310">
        <f>IF('3_Setup(2)'!$AF$9="", 1, '3_Setup(2)'!$AF$9)</f>
        <v>1</v>
      </c>
      <c r="L272" s="310">
        <f>IF('3_Setup(2)'!$AF$10="", 1, '3_Setup(2)'!$AF$10)</f>
        <v>1</v>
      </c>
      <c r="M272" s="310">
        <f>IF('3_Setup(2)'!$AF$11="", 1, '3_Setup(2)'!$AF$11)</f>
        <v>1</v>
      </c>
      <c r="N272" s="310">
        <f>IF('3_Setup(2)'!$AF$12="", 1, '3_Setup(2)'!$AF$12)</f>
        <v>1</v>
      </c>
      <c r="O272" s="310">
        <f>IF('3_Setup(2)'!$AF$13="", 1, '3_Setup(2)'!$AF$13)</f>
        <v>1</v>
      </c>
      <c r="P272" s="310">
        <f>IF('3_Setup(2)'!$AF$14="", 1, '3_Setup(2)'!$AF$14)</f>
        <v>1</v>
      </c>
      <c r="Q272" s="310">
        <f>IF('3_Setup(2)'!$AF$15="", 1, '3_Setup(2)'!$AF$15)</f>
        <v>1</v>
      </c>
      <c r="R272" s="310">
        <f>IF('3_Setup(2)'!$AF$16="", 1, '3_Setup(2)'!$AF$16)</f>
        <v>1</v>
      </c>
      <c r="S272" s="310">
        <f>IF('3_Setup(2)'!$AF$17="", 1, '3_Setup(2)'!$AF$17)</f>
        <v>1</v>
      </c>
      <c r="T272" s="310">
        <f>IF('3_Setup(2)'!$AF$18="", 1, '3_Setup(2)'!$AF$18)</f>
        <v>1</v>
      </c>
      <c r="U272" s="310">
        <f>IF('3_Setup(2)'!$AF$19="", 1, '3_Setup(2)'!$AF$19)</f>
        <v>1</v>
      </c>
      <c r="V272" s="310">
        <f>IF('3_Setup(2)'!$AF$20="", 1, '3_Setup(2)'!$AF$20)</f>
        <v>1</v>
      </c>
      <c r="W272" s="310">
        <f>IF('3_Setup(2)'!$AF$21="", 1, '3_Setup(2)'!$AF$21)</f>
        <v>1</v>
      </c>
      <c r="X272" s="310">
        <f>IF('3_Setup(2)'!$AF$22="", 1, '3_Setup(2)'!$AF$22)</f>
        <v>1</v>
      </c>
      <c r="Y272" s="310">
        <f>IF('3_Setup(2)'!$AF$23="", 1, '3_Setup(2)'!$AF$23)</f>
        <v>1</v>
      </c>
      <c r="Z272" s="310">
        <f>IF('3_Setup(2)'!$AF$24="", 1, '3_Setup(2)'!$AF$24)</f>
        <v>1</v>
      </c>
      <c r="AA272" s="310">
        <f>IF('3_Setup(2)'!$AF$25="", 1, '3_Setup(2)'!$AF$25)</f>
        <v>1</v>
      </c>
      <c r="AB272" s="310">
        <f>IF('3_Setup(2)'!$AF$26="", 1, '3_Setup(2)'!$AF$26)</f>
        <v>1</v>
      </c>
      <c r="AC272" s="310">
        <f>IF('3_Setup(2)'!$AF$27="", 1, '3_Setup(2)'!$AF$27)</f>
        <v>1</v>
      </c>
      <c r="AD272" s="310">
        <f>IF('3_Setup(2)'!$AF$28="", 1, '3_Setup(2)'!$AF$28)</f>
        <v>1</v>
      </c>
      <c r="AE272" s="310">
        <f>IF('3_Setup(2)'!$AF$29="", 1, '3_Setup(2)'!$AF$29)</f>
        <v>1</v>
      </c>
      <c r="AF272" s="310">
        <f>IF('3_Setup(2)'!$AF$30="", 1, '3_Setup(2)'!$AF$30)</f>
        <v>1</v>
      </c>
      <c r="AG272" s="310">
        <f>IF('3_Setup(2)'!$AF$31="", 1, '3_Setup(2)'!$AF$31)</f>
        <v>1</v>
      </c>
      <c r="AH272" s="310">
        <f>IF('3_Setup(2)'!$AF$32="", 1, '3_Setup(2)'!$AF$32)</f>
        <v>1</v>
      </c>
      <c r="AI272" s="310">
        <f>IF('3_Setup(2)'!$AF$33="", 1, '3_Setup(2)'!$AF$33)</f>
        <v>1</v>
      </c>
      <c r="AJ272" s="310">
        <f>IF('3_Setup(2)'!$AF$34="", 1, '3_Setup(2)'!$AF$34)</f>
        <v>1</v>
      </c>
      <c r="AK272" s="310">
        <f>IF('3_Setup(2)'!$AF$35="", 1, '3_Setup(2)'!$AF$35)</f>
        <v>1</v>
      </c>
      <c r="AL272" s="310">
        <f>IF('3_Setup(2)'!$AF$36="", 1, '3_Setup(2)'!$AF$36)</f>
        <v>1</v>
      </c>
      <c r="AM272" s="310">
        <f>IF('3_Setup(2)'!$AF$37="", 1, '3_Setup(2)'!$AF$37)</f>
        <v>1</v>
      </c>
      <c r="AN272" s="310">
        <f>IF('3_Setup(2)'!$AF$38="", 1, '3_Setup(2)'!$AF$38)</f>
        <v>1</v>
      </c>
      <c r="AO272" s="310">
        <f>IF('3_Setup(2)'!$AF$39="", 1, '3_Setup(2)'!$AF$39)</f>
        <v>1</v>
      </c>
      <c r="AP272" s="310">
        <f>IF('3_Setup(2)'!$AF$40="", 1, '3_Setup(2)'!$AF$40)</f>
        <v>1</v>
      </c>
      <c r="AQ272" s="311">
        <f>IF('3_Setup(2)'!$AF$41="", 1, '3_Setup(2)'!$AF$41)</f>
        <v>1</v>
      </c>
    </row>
    <row r="273" spans="2:43" ht="19.95" customHeight="1" x14ac:dyDescent="0.4">
      <c r="B273" s="269">
        <v>270</v>
      </c>
      <c r="C273" s="270" t="s">
        <v>1601</v>
      </c>
      <c r="D273" s="270" t="s">
        <v>75</v>
      </c>
      <c r="E273" s="271">
        <v>400</v>
      </c>
      <c r="F273" s="272"/>
      <c r="G273" s="422" t="s">
        <v>37</v>
      </c>
      <c r="H273" s="837" t="s">
        <v>2506</v>
      </c>
      <c r="I273" s="624" t="s">
        <v>37</v>
      </c>
      <c r="J273" s="621" t="s">
        <v>37</v>
      </c>
      <c r="K273" s="621" t="s">
        <v>37</v>
      </c>
      <c r="L273" s="621" t="s">
        <v>37</v>
      </c>
      <c r="M273" s="621" t="s">
        <v>37</v>
      </c>
      <c r="N273" s="621" t="s">
        <v>37</v>
      </c>
      <c r="O273" s="621" t="s">
        <v>37</v>
      </c>
      <c r="P273" s="621" t="s">
        <v>37</v>
      </c>
      <c r="Q273" s="621" t="s">
        <v>37</v>
      </c>
      <c r="R273" s="621" t="s">
        <v>37</v>
      </c>
      <c r="S273" s="621" t="s">
        <v>37</v>
      </c>
      <c r="T273" s="621" t="s">
        <v>37</v>
      </c>
      <c r="U273" s="621" t="s">
        <v>37</v>
      </c>
      <c r="V273" s="621" t="s">
        <v>37</v>
      </c>
      <c r="W273" s="621" t="s">
        <v>37</v>
      </c>
      <c r="X273" s="621" t="s">
        <v>37</v>
      </c>
      <c r="Y273" s="621" t="s">
        <v>37</v>
      </c>
      <c r="Z273" s="621" t="s">
        <v>37</v>
      </c>
      <c r="AA273" s="621" t="s">
        <v>37</v>
      </c>
      <c r="AB273" s="621" t="s">
        <v>37</v>
      </c>
      <c r="AC273" s="621" t="s">
        <v>37</v>
      </c>
      <c r="AD273" s="621" t="s">
        <v>37</v>
      </c>
      <c r="AE273" s="621" t="s">
        <v>37</v>
      </c>
      <c r="AF273" s="621" t="s">
        <v>37</v>
      </c>
      <c r="AG273" s="621" t="s">
        <v>37</v>
      </c>
      <c r="AH273" s="621" t="s">
        <v>37</v>
      </c>
      <c r="AI273" s="621" t="s">
        <v>37</v>
      </c>
      <c r="AJ273" s="621" t="s">
        <v>37</v>
      </c>
      <c r="AK273" s="621" t="s">
        <v>37</v>
      </c>
      <c r="AL273" s="621" t="s">
        <v>37</v>
      </c>
      <c r="AM273" s="621" t="s">
        <v>37</v>
      </c>
      <c r="AN273" s="621" t="s">
        <v>37</v>
      </c>
      <c r="AO273" s="621" t="s">
        <v>37</v>
      </c>
      <c r="AP273" s="621" t="s">
        <v>37</v>
      </c>
      <c r="AQ273" s="622" t="s">
        <v>37</v>
      </c>
    </row>
    <row r="274" spans="2:43" ht="34.799999999999997" x14ac:dyDescent="0.4">
      <c r="B274" s="269">
        <v>271</v>
      </c>
      <c r="C274" s="270" t="s">
        <v>1602</v>
      </c>
      <c r="D274" s="270" t="s">
        <v>176</v>
      </c>
      <c r="E274" s="271">
        <v>1080</v>
      </c>
      <c r="F274" s="272" t="s">
        <v>10</v>
      </c>
      <c r="G274" s="836" t="s">
        <v>2504</v>
      </c>
      <c r="H274" s="716" t="s">
        <v>2508</v>
      </c>
      <c r="I274" s="335">
        <f>'1_시스템정보'!$L$7 * 0.1</f>
        <v>0.33</v>
      </c>
      <c r="J274" s="336">
        <f>'1_시스템정보'!$L$8 * 0.1</f>
        <v>0</v>
      </c>
      <c r="K274" s="336">
        <f>'1_시스템정보'!$L$9 * 0.1</f>
        <v>0</v>
      </c>
      <c r="L274" s="336">
        <f>'1_시스템정보'!$L$10 * 0.1</f>
        <v>0</v>
      </c>
      <c r="M274" s="336">
        <f>'1_시스템정보'!$L$11 * 0.1</f>
        <v>0</v>
      </c>
      <c r="N274" s="336">
        <f>'1_시스템정보'!$L$12 * 0.1</f>
        <v>0</v>
      </c>
      <c r="O274" s="336">
        <f>'1_시스템정보'!$L$13 * 0.1</f>
        <v>0</v>
      </c>
      <c r="P274" s="336">
        <f>'1_시스템정보'!$L$14 * 0.1</f>
        <v>0</v>
      </c>
      <c r="Q274" s="336">
        <f>'1_시스템정보'!$L$15 * 0.1</f>
        <v>0</v>
      </c>
      <c r="R274" s="336">
        <f>'1_시스템정보'!$L$16 * 0.1</f>
        <v>0</v>
      </c>
      <c r="S274" s="336">
        <f>'1_시스템정보'!$L$17 * 0.1</f>
        <v>0</v>
      </c>
      <c r="T274" s="336">
        <f>'1_시스템정보'!$L$18 * 0.1</f>
        <v>0</v>
      </c>
      <c r="U274" s="336">
        <f>'1_시스템정보'!$L$19 * 0.1</f>
        <v>0</v>
      </c>
      <c r="V274" s="336">
        <f>'1_시스템정보'!$L$20 * 0.1</f>
        <v>0</v>
      </c>
      <c r="W274" s="336">
        <f>'1_시스템정보'!$L$21 * 0.1</f>
        <v>0</v>
      </c>
      <c r="X274" s="336">
        <f>'1_시스템정보'!$L$22 * 0.1</f>
        <v>0</v>
      </c>
      <c r="Y274" s="336">
        <f>'1_시스템정보'!$L$23 * 0.1</f>
        <v>0</v>
      </c>
      <c r="Z274" s="336">
        <f>'1_시스템정보'!$L$24 * 0.1</f>
        <v>0</v>
      </c>
      <c r="AA274" s="336">
        <f>'1_시스템정보'!$L$25 * 0.1</f>
        <v>0</v>
      </c>
      <c r="AB274" s="336">
        <f>'1_시스템정보'!$L$26 * 0.1</f>
        <v>0</v>
      </c>
      <c r="AC274" s="336">
        <f>'1_시스템정보'!$L$27 * 0.1</f>
        <v>0</v>
      </c>
      <c r="AD274" s="336">
        <f>'1_시스템정보'!$L$28 * 0.1</f>
        <v>0</v>
      </c>
      <c r="AE274" s="336">
        <f>'1_시스템정보'!$L$29 * 0.1</f>
        <v>0</v>
      </c>
      <c r="AF274" s="336">
        <f>'1_시스템정보'!$L$30 * 0.1</f>
        <v>0</v>
      </c>
      <c r="AG274" s="336">
        <f>'1_시스템정보'!$L$31 * 0.1</f>
        <v>0</v>
      </c>
      <c r="AH274" s="336">
        <f>'1_시스템정보'!$L$32 * 0.1</f>
        <v>0</v>
      </c>
      <c r="AI274" s="336">
        <f>'1_시스템정보'!$L$33 * 0.1</f>
        <v>0</v>
      </c>
      <c r="AJ274" s="336">
        <f>'1_시스템정보'!$L$34 * 0.1</f>
        <v>0</v>
      </c>
      <c r="AK274" s="336">
        <f>'1_시스템정보'!$L$35 * 0.1</f>
        <v>0</v>
      </c>
      <c r="AL274" s="336">
        <f>'1_시스템정보'!$L$36 * 0.1</f>
        <v>0</v>
      </c>
      <c r="AM274" s="336">
        <f>'1_시스템정보'!$L$37 * 0.1</f>
        <v>0</v>
      </c>
      <c r="AN274" s="336">
        <f>'1_시스템정보'!$L$38 * 0.1</f>
        <v>0</v>
      </c>
      <c r="AO274" s="336">
        <f>'1_시스템정보'!$L$39 * 0.1</f>
        <v>0</v>
      </c>
      <c r="AP274" s="336">
        <f>'1_시스템정보'!$L$40 * 0.1</f>
        <v>0</v>
      </c>
      <c r="AQ274" s="337">
        <f>'1_시스템정보'!$L$41 * 0.1</f>
        <v>0</v>
      </c>
    </row>
    <row r="275" spans="2:43" ht="19.95" customHeight="1" x14ac:dyDescent="0.4">
      <c r="B275" s="269">
        <v>272</v>
      </c>
      <c r="C275" s="270" t="s">
        <v>1603</v>
      </c>
      <c r="D275" s="270" t="s">
        <v>173</v>
      </c>
      <c r="E275" s="271">
        <v>520</v>
      </c>
      <c r="F275" s="272"/>
      <c r="G275" s="433" t="s">
        <v>174</v>
      </c>
      <c r="H275" s="423" t="s">
        <v>2509</v>
      </c>
      <c r="I275" s="309" t="str">
        <f>'3_Setup(2)'!$AG$7</f>
        <v>1 / On</v>
      </c>
      <c r="J275" s="310" t="str">
        <f>'3_Setup(2)'!$AG$8</f>
        <v>0 / Off</v>
      </c>
      <c r="K275" s="310" t="str">
        <f>'3_Setup(2)'!$AG$9</f>
        <v>0 / Off</v>
      </c>
      <c r="L275" s="310" t="str">
        <f>'3_Setup(2)'!$AG$10</f>
        <v>1 / On</v>
      </c>
      <c r="M275" s="310" t="str">
        <f>'3_Setup(2)'!$AG$11</f>
        <v>0 / Off</v>
      </c>
      <c r="N275" s="310" t="str">
        <f>'3_Setup(2)'!$AG$12</f>
        <v>0 / Off</v>
      </c>
      <c r="O275" s="310" t="str">
        <f>'3_Setup(2)'!$AG$13</f>
        <v>0 / Off</v>
      </c>
      <c r="P275" s="310" t="str">
        <f>'3_Setup(2)'!$AG$14</f>
        <v>0 / Off</v>
      </c>
      <c r="Q275" s="310" t="str">
        <f>'3_Setup(2)'!$AG$15</f>
        <v>0 / Off</v>
      </c>
      <c r="R275" s="310" t="str">
        <f>'3_Setup(2)'!$AG$16</f>
        <v>0 / Off</v>
      </c>
      <c r="S275" s="310" t="str">
        <f>'3_Setup(2)'!$AG$17</f>
        <v>0 / Off</v>
      </c>
      <c r="T275" s="310" t="str">
        <f>'3_Setup(2)'!$AG$18</f>
        <v>0 / Off</v>
      </c>
      <c r="U275" s="310" t="str">
        <f>'3_Setup(2)'!$AG$19</f>
        <v>0 / Off</v>
      </c>
      <c r="V275" s="310" t="str">
        <f>'3_Setup(2)'!$AG$20</f>
        <v>0 / Off</v>
      </c>
      <c r="W275" s="310" t="str">
        <f>'3_Setup(2)'!$AG$21</f>
        <v>0 / Off</v>
      </c>
      <c r="X275" s="310" t="str">
        <f>'3_Setup(2)'!$AG$22</f>
        <v>0 / Off</v>
      </c>
      <c r="Y275" s="310" t="str">
        <f>'3_Setup(2)'!$AG$23</f>
        <v>0 / Off</v>
      </c>
      <c r="Z275" s="310" t="str">
        <f>'3_Setup(2)'!$AG$24</f>
        <v>0 / Off</v>
      </c>
      <c r="AA275" s="310" t="str">
        <f>'3_Setup(2)'!$AG$25</f>
        <v>0 / Off</v>
      </c>
      <c r="AB275" s="310" t="str">
        <f>'3_Setup(2)'!$AG$26</f>
        <v>0 / Off</v>
      </c>
      <c r="AC275" s="310" t="str">
        <f>'3_Setup(2)'!$AG$27</f>
        <v>0 / Off</v>
      </c>
      <c r="AD275" s="310" t="str">
        <f>'3_Setup(2)'!$AG$28</f>
        <v>0 / Off</v>
      </c>
      <c r="AE275" s="310" t="str">
        <f>'3_Setup(2)'!$AG$29</f>
        <v>0 / Off</v>
      </c>
      <c r="AF275" s="310" t="str">
        <f>'3_Setup(2)'!$AG$30</f>
        <v>0 / Off</v>
      </c>
      <c r="AG275" s="310" t="str">
        <f>'3_Setup(2)'!$AG$31</f>
        <v>0 / Off</v>
      </c>
      <c r="AH275" s="310" t="str">
        <f>'3_Setup(2)'!$AG$32</f>
        <v>0 / Off</v>
      </c>
      <c r="AI275" s="310" t="str">
        <f>'3_Setup(2)'!$AG$33</f>
        <v>0 / Off</v>
      </c>
      <c r="AJ275" s="310" t="str">
        <f>'3_Setup(2)'!$AG$34</f>
        <v>0 / Off</v>
      </c>
      <c r="AK275" s="310" t="str">
        <f>'3_Setup(2)'!$AG$35</f>
        <v>0 / Off</v>
      </c>
      <c r="AL275" s="310" t="str">
        <f>'3_Setup(2)'!$AG$36</f>
        <v>0 / Off</v>
      </c>
      <c r="AM275" s="310" t="str">
        <f>'3_Setup(2)'!$AG$37</f>
        <v>0 / Off</v>
      </c>
      <c r="AN275" s="310" t="str">
        <f>'3_Setup(2)'!$AG$38</f>
        <v>0 / Off</v>
      </c>
      <c r="AO275" s="310" t="str">
        <f>'3_Setup(2)'!$AG$39</f>
        <v>0 / Off</v>
      </c>
      <c r="AP275" s="310" t="str">
        <f>'3_Setup(2)'!$AG$40</f>
        <v>0 / Off</v>
      </c>
      <c r="AQ275" s="311" t="str">
        <f>'3_Setup(2)'!$AG$41</f>
        <v>0 / Off</v>
      </c>
    </row>
    <row r="276" spans="2:43" ht="18" thickBot="1" x14ac:dyDescent="0.45">
      <c r="B276" s="291">
        <v>273</v>
      </c>
      <c r="C276" s="292" t="s">
        <v>1604</v>
      </c>
      <c r="D276" s="292" t="s">
        <v>175</v>
      </c>
      <c r="E276" s="293">
        <v>519</v>
      </c>
      <c r="F276" s="294" t="s">
        <v>10</v>
      </c>
      <c r="G276" s="840" t="s">
        <v>2505</v>
      </c>
      <c r="H276" s="832" t="s">
        <v>2510</v>
      </c>
      <c r="I276" s="663">
        <f>IF('1_시스템정보'!$S$7=0, '1_시스템정보'!$L$7,
   IF('3_Setup(2)'!$AG$7=0, I$8 * 1, I$8*'3_Setup(2)'!$AH$7))</f>
        <v>1.85</v>
      </c>
      <c r="J276" s="664">
        <f>IF('1_시스템정보'!$S$8=0, '1_시스템정보'!$L$8,
   IF('3_Setup(2)'!$AG$8=0, J$8 * 1, J$8*'3_Setup(2)'!$AH$8))</f>
        <v>0</v>
      </c>
      <c r="K276" s="664">
        <f>IF('1_시스템정보'!$S$9=0, '1_시스템정보'!$L$9,
   IF('3_Setup(2)'!$AG$9=0, K$8 * 1, K$8*'3_Setup(2)'!$AH$9))</f>
        <v>0</v>
      </c>
      <c r="L276" s="664">
        <f>IF('1_시스템정보'!$S$10=0, '1_시스템정보'!$L$10,
   IF('3_Setup(2)'!$AG$10=0, L$8 * 1, L$8*'3_Setup(2)'!$AH$10))</f>
        <v>0</v>
      </c>
      <c r="M276" s="664">
        <f>IF('1_시스템정보'!$S$11=0, '1_시스템정보'!$L$11,
   IF('3_Setup(2)'!$AG$11=0, M$8 * 1, M$8*'3_Setup(2)'!$AH$11))</f>
        <v>0</v>
      </c>
      <c r="N276" s="664">
        <f>IF('1_시스템정보'!$S$12=0, '1_시스템정보'!$L$12,
   IF('3_Setup(2)'!$AG$12=0, N$8 * 1, N$8*'3_Setup(2)'!$AH$12))</f>
        <v>0</v>
      </c>
      <c r="O276" s="664">
        <f>IF('1_시스템정보'!$S$13=0, '1_시스템정보'!$L$13,
   IF('3_Setup(2)'!$AG$13=0, O$8 * 1, O$8*'3_Setup(2)'!$AH$13))</f>
        <v>0</v>
      </c>
      <c r="P276" s="664">
        <f>IF('1_시스템정보'!$S$14=0, '1_시스템정보'!$L$14,
   IF('3_Setup(2)'!$AG$14=0, P$8 * 1, P$8*'3_Setup(2)'!$AH$14))</f>
        <v>0</v>
      </c>
      <c r="Q276" s="664">
        <f>IF('1_시스템정보'!$S$15=0, '1_시스템정보'!$L$15,
   IF('3_Setup(2)'!$AG$15=0, Q$8 * 1, Q$8*'3_Setup(2)'!$AH$15))</f>
        <v>0</v>
      </c>
      <c r="R276" s="664">
        <f>IF('1_시스템정보'!$S$16=0, '1_시스템정보'!$L$16,
   IF('3_Setup(2)'!$AG$16=0, R$8 * 1, R$8*'3_Setup(2)'!$AH$16))</f>
        <v>0</v>
      </c>
      <c r="S276" s="664">
        <f>IF('1_시스템정보'!$S$17=0, '1_시스템정보'!$L$17,
   IF('3_Setup(2)'!$AG$17=0, S$8 * 1, S$8*'3_Setup(2)'!$AH$17))</f>
        <v>0</v>
      </c>
      <c r="T276" s="664">
        <f>IF('1_시스템정보'!$S$18=0, '1_시스템정보'!$L$18,
   IF('3_Setup(2)'!$AG$18=0, T$8 * 1, T$8*'3_Setup(2)'!$AH$18))</f>
        <v>0</v>
      </c>
      <c r="U276" s="664">
        <f>IF('1_시스템정보'!$S$19=0, '1_시스템정보'!$L$19,
   IF('3_Setup(2)'!$AG$19=0, U$8 * 1, U$8*'3_Setup(2)'!$AH$19))</f>
        <v>0</v>
      </c>
      <c r="V276" s="664">
        <f>IF('1_시스템정보'!$S$20=0, '1_시스템정보'!$L$20,
   IF('3_Setup(2)'!$AG$20=0, V$8 * 1, V$8*'3_Setup(2)'!$AH$20))</f>
        <v>0</v>
      </c>
      <c r="W276" s="664">
        <f>IF('1_시스템정보'!$S$21=0, '1_시스템정보'!$L$21,
   IF('3_Setup(2)'!$AG$21=0, W$8 * 1, W$8*'3_Setup(2)'!$AH$21))</f>
        <v>0</v>
      </c>
      <c r="X276" s="664">
        <f>IF('1_시스템정보'!$S$22=0, '1_시스템정보'!$L$22,
   IF('3_Setup(2)'!$AG$22=0, X$8 * 1, X$8*'3_Setup(2)'!$AH$22))</f>
        <v>0</v>
      </c>
      <c r="Y276" s="664">
        <f>IF('1_시스템정보'!$S$23=0, '1_시스템정보'!$L$23,
   IF('3_Setup(2)'!$AG$23=0, Y$8 * 1, Y$8*'3_Setup(2)'!$AH$23))</f>
        <v>0</v>
      </c>
      <c r="Z276" s="664">
        <f>IF('1_시스템정보'!$S$24=0, '1_시스템정보'!$L$24,
   IF('3_Setup(2)'!$AG$24=0, Z$8 * 1, Z$8*'3_Setup(2)'!$AH$24))</f>
        <v>0</v>
      </c>
      <c r="AA276" s="664">
        <f>IF('1_시스템정보'!$S$25=0, '1_시스템정보'!$L$25,
   IF('3_Setup(2)'!$AG$25=0, AA$8 * 1, AA$8*'3_Setup(2)'!$AH$25))</f>
        <v>0</v>
      </c>
      <c r="AB276" s="664">
        <f>IF('1_시스템정보'!$S$26=0, '1_시스템정보'!$L$26,
   IF('3_Setup(2)'!$AG$26=0, AB$8 * 1, AB$8*'3_Setup(2)'!$AH$26))</f>
        <v>0</v>
      </c>
      <c r="AC276" s="664">
        <f>IF('1_시스템정보'!$S$27=0, '1_시스템정보'!$L$27,
   IF('3_Setup(2)'!$AG$27=0, AC$8 * 1, AC$8*'3_Setup(2)'!$AH$27))</f>
        <v>0</v>
      </c>
      <c r="AD276" s="664">
        <f>IF('1_시스템정보'!$S$28=0, '1_시스템정보'!$L$28,
   IF('3_Setup(2)'!$AG$28=0, AD$8 * 1, AD$8*'3_Setup(2)'!$AH$28))</f>
        <v>0</v>
      </c>
      <c r="AE276" s="664">
        <f>IF('1_시스템정보'!$S$29=0, '1_시스템정보'!$L$29,
   IF('3_Setup(2)'!$AG$29=0, AE$8 * 1, AE$8*'3_Setup(2)'!$AH$29))</f>
        <v>0</v>
      </c>
      <c r="AF276" s="664">
        <f>IF('1_시스템정보'!$S$30=0, '1_시스템정보'!$L$30,
   IF('3_Setup(2)'!$AG$30=0, AF$8 * 1, AF$8*'3_Setup(2)'!$AH$30))</f>
        <v>0</v>
      </c>
      <c r="AG276" s="664">
        <f>IF('1_시스템정보'!$S$31=0, '1_시스템정보'!$L$31,
   IF('3_Setup(2)'!$AG$31=0, AG$8 * 1, AG$8*'3_Setup(2)'!$AH$31))</f>
        <v>0</v>
      </c>
      <c r="AH276" s="664">
        <f>IF('1_시스템정보'!$S$32=0, '1_시스템정보'!$L$32,
   IF('3_Setup(2)'!$AG$32=0, AH$8 * 1, AH$8*'3_Setup(2)'!$AH$32))</f>
        <v>0</v>
      </c>
      <c r="AI276" s="664">
        <f>IF('1_시스템정보'!$S$33=0, '1_시스템정보'!$L$33,
   IF('3_Setup(2)'!$AG$33=0, AI$8 * 1, AI$8*'3_Setup(2)'!$AH$33))</f>
        <v>0</v>
      </c>
      <c r="AJ276" s="664">
        <f>IF('1_시스템정보'!$S$34=0, '1_시스템정보'!$L$34,
   IF('3_Setup(2)'!$AG$34=0, AJ$8 * 1, AJ$8*'3_Setup(2)'!$AH$34))</f>
        <v>0</v>
      </c>
      <c r="AK276" s="664">
        <f>IF('1_시스템정보'!$S$35=0, '1_시스템정보'!$L$35,
   IF('3_Setup(2)'!$AG$35=0, AK$8 * 1, AK$8*'3_Setup(2)'!$AH$35))</f>
        <v>0</v>
      </c>
      <c r="AL276" s="664">
        <f>IF('1_시스템정보'!$S$36=0, '1_시스템정보'!$L$36,
   IF('3_Setup(2)'!$AG$36=0, AL$8 * 1, AL$8*'3_Setup(2)'!$AH$36))</f>
        <v>0</v>
      </c>
      <c r="AM276" s="664">
        <f>IF('1_시스템정보'!$S$37=0, '1_시스템정보'!$L$37,
   IF('3_Setup(2)'!$AG$37=0, AM$8 * 1, AM$8*'3_Setup(2)'!$AH$37))</f>
        <v>0</v>
      </c>
      <c r="AN276" s="664">
        <f>IF('1_시스템정보'!$S$38=0, '1_시스템정보'!$L$38,
   IF('3_Setup(2)'!$AG$38=0, AN$8 * 1, AN$8*'3_Setup(2)'!$AH$38))</f>
        <v>0</v>
      </c>
      <c r="AO276" s="664">
        <f>IF('1_시스템정보'!$S$39=0, '1_시스템정보'!$L$39,
   IF('3_Setup(2)'!$AG$39=0, AO$8 * 1, AO$8*'3_Setup(2)'!$AH$39))</f>
        <v>0</v>
      </c>
      <c r="AP276" s="664">
        <f>IF('1_시스템정보'!$S$40=0, '1_시스템정보'!$L$40,
   IF('3_Setup(2)'!$AG$40=0, AP$8 * 1, AP$8*'3_Setup(2)'!$AH$40))</f>
        <v>0</v>
      </c>
      <c r="AQ276" s="665">
        <f>IF('1_시스템정보'!$S$41=0, '1_시스템정보'!$L$41,
   IF('3_Setup(2)'!$AG$41=0, AQ$8 * 1, AQ$8*'3_Setup(2)'!$AH$41))</f>
        <v>0</v>
      </c>
    </row>
    <row r="277" spans="2:43" ht="31.2" x14ac:dyDescent="0.4">
      <c r="B277" s="264">
        <v>274</v>
      </c>
      <c r="C277" s="265" t="s">
        <v>1605</v>
      </c>
      <c r="D277" s="265" t="s">
        <v>215</v>
      </c>
      <c r="E277" s="266">
        <v>627</v>
      </c>
      <c r="F277" s="267" t="s">
        <v>10</v>
      </c>
      <c r="G277" s="659">
        <v>0</v>
      </c>
      <c r="H277" s="899" t="s">
        <v>2598</v>
      </c>
      <c r="I277" s="446">
        <f>MIN(I$8, IF('1_시스템정보'!$Y$7&gt;0, '1_시스템정보'!$Y$7 * 1.2, 0))</f>
        <v>1.1480592611125706</v>
      </c>
      <c r="J277" s="447">
        <f>MIN(J$8, IF('1_시스템정보'!$Y$8&gt;0, '1_시스템정보'!$Y$8 * 1.2, 0))</f>
        <v>0</v>
      </c>
      <c r="K277" s="447">
        <f>MIN(K$8, IF('1_시스템정보'!$Y$9&gt;0, '1_시스템정보'!$Y$9 * 1.2, 0))</f>
        <v>0</v>
      </c>
      <c r="L277" s="447">
        <f>MIN(L$8, IF('1_시스템정보'!$Y$10&gt;0, '1_시스템정보'!$Y$10 * 1.2, 0))</f>
        <v>0</v>
      </c>
      <c r="M277" s="447">
        <f>MIN(M$8, IF('1_시스템정보'!$Y$11&gt;0, '1_시스템정보'!$Y$11 * 1.2, 0))</f>
        <v>0</v>
      </c>
      <c r="N277" s="447">
        <f>MIN(N$8, IF('1_시스템정보'!$Y$12&gt;0, '1_시스템정보'!$Y$12 * 1.2, 0))</f>
        <v>0</v>
      </c>
      <c r="O277" s="447">
        <f>MIN(O$8, IF('1_시스템정보'!$Y$13&gt;0, '1_시스템정보'!$Y$13 * 1.2, 0))</f>
        <v>0</v>
      </c>
      <c r="P277" s="447">
        <f>MIN(P$8, IF('1_시스템정보'!$Y$14&gt;0, '1_시스템정보'!$Y$14 * 1.2, 0))</f>
        <v>0</v>
      </c>
      <c r="Q277" s="447">
        <f>MIN(Q$8, IF('1_시스템정보'!$Y$15&gt;0, '1_시스템정보'!$Y$15 * 1.2, 0))</f>
        <v>0</v>
      </c>
      <c r="R277" s="447">
        <f>MIN(R$8, IF('1_시스템정보'!$Y$16&gt;0, '1_시스템정보'!$Y$16 * 1.2, 0))</f>
        <v>0</v>
      </c>
      <c r="S277" s="447">
        <f>MIN(S$8, IF('1_시스템정보'!$Y$17&gt;0, '1_시스템정보'!$Y$17 * 1.2, 0))</f>
        <v>0</v>
      </c>
      <c r="T277" s="447">
        <f>MIN(T$8, IF('1_시스템정보'!$Y$18&gt;0, '1_시스템정보'!$Y$18 * 1.2, 0))</f>
        <v>0</v>
      </c>
      <c r="U277" s="447">
        <f>MIN(U$8, IF('1_시스템정보'!$Y$19&gt;0, '1_시스템정보'!$Y$19 * 1.2, 0))</f>
        <v>0</v>
      </c>
      <c r="V277" s="447">
        <f>MIN(V$8, IF('1_시스템정보'!$Y$20&gt;0, '1_시스템정보'!$Y$20 * 1.2, 0))</f>
        <v>0</v>
      </c>
      <c r="W277" s="447">
        <f>MIN(W$8, IF('1_시스템정보'!$Y$21&gt;0, '1_시스템정보'!$Y$21 * 1.2, 0))</f>
        <v>0</v>
      </c>
      <c r="X277" s="447">
        <f>MIN(X$8, IF('1_시스템정보'!$Y$22&gt;0, '1_시스템정보'!$Y$22 * 1.2, 0))</f>
        <v>0</v>
      </c>
      <c r="Y277" s="447">
        <f>MIN(Y$8, IF('1_시스템정보'!$Y$23&gt;0, '1_시스템정보'!$Y$23 * 1.2, 0))</f>
        <v>0</v>
      </c>
      <c r="Z277" s="447">
        <f>MIN(Z$8, IF('1_시스템정보'!$Y$24&gt;0, '1_시스템정보'!$Y$24 * 1.2, 0))</f>
        <v>0</v>
      </c>
      <c r="AA277" s="447">
        <f>MIN(AA$8, IF('1_시스템정보'!$Y$25&gt;0, '1_시스템정보'!$Y$25 * 1.2, 0))</f>
        <v>0</v>
      </c>
      <c r="AB277" s="447">
        <f>MIN(AB$8, IF('1_시스템정보'!$Y$26&gt;0, '1_시스템정보'!$Y$26 * 1.2, 0))</f>
        <v>0</v>
      </c>
      <c r="AC277" s="447">
        <f>MIN(AC$8, IF('1_시스템정보'!$Y$27&gt;0, '1_시스템정보'!$Y$27 * 1.2, 0))</f>
        <v>0</v>
      </c>
      <c r="AD277" s="447">
        <f>MIN(AD$8, IF('1_시스템정보'!$Y$28&gt;0, '1_시스템정보'!$Y$28 * 1.2, 0))</f>
        <v>0</v>
      </c>
      <c r="AE277" s="447">
        <f>MIN(AE$8, IF('1_시스템정보'!$Y$29&gt;0, '1_시스템정보'!$Y$29 * 1.2, 0))</f>
        <v>0</v>
      </c>
      <c r="AF277" s="447">
        <f>MIN(AF$8, IF('1_시스템정보'!$Y$30&gt;0, '1_시스템정보'!$Y$30 * 1.2, 0))</f>
        <v>0</v>
      </c>
      <c r="AG277" s="447">
        <f>MIN(AG$8, IF('1_시스템정보'!$Y$31&gt;0, '1_시스템정보'!$Y$31 * 1.2, 0))</f>
        <v>0</v>
      </c>
      <c r="AH277" s="447">
        <f>MIN(AH$8, IF('1_시스템정보'!$Y$32&gt;0, '1_시스템정보'!$Y$32 * 1.2, 0))</f>
        <v>0</v>
      </c>
      <c r="AI277" s="447">
        <f>MIN(AI$8, IF('1_시스템정보'!$Y$33&gt;0, '1_시스템정보'!$Y$33 * 1.2, 0))</f>
        <v>0</v>
      </c>
      <c r="AJ277" s="447">
        <f>MIN(AJ$8, IF('1_시스템정보'!$Y$34&gt;0, '1_시스템정보'!$Y$34 * 1.2, 0))</f>
        <v>0</v>
      </c>
      <c r="AK277" s="447">
        <f>MIN(AK$8, IF('1_시스템정보'!$Y$35&gt;0, '1_시스템정보'!$Y$35 * 1.2, 0))</f>
        <v>0</v>
      </c>
      <c r="AL277" s="447">
        <f>MIN(AL$8, IF('1_시스템정보'!$Y$36&gt;0, '1_시스템정보'!$Y$36 * 1.2, 0))</f>
        <v>0</v>
      </c>
      <c r="AM277" s="447">
        <f>MIN(AM$8, IF('1_시스템정보'!$Y$37&gt;0, '1_시스템정보'!$Y$37 * 1.2, 0))</f>
        <v>0</v>
      </c>
      <c r="AN277" s="447">
        <f>MIN(AN$8, IF('1_시스템정보'!$Y$38&gt;0, '1_시스템정보'!$Y$38 * 1.2, 0))</f>
        <v>0</v>
      </c>
      <c r="AO277" s="447">
        <f>MIN(AO$8, IF('1_시스템정보'!$Y$39&gt;0, '1_시스템정보'!$Y$39 * 1.2, 0))</f>
        <v>0</v>
      </c>
      <c r="AP277" s="447">
        <f>MIN(AP$8, IF('1_시스템정보'!$Y$40&gt;0, '1_시스템정보'!$Y$40 * 1.2, 0))</f>
        <v>0</v>
      </c>
      <c r="AQ277" s="448">
        <f>MIN(AQ$8, IF('1_시스템정보'!$Y$41&gt;0, '1_시스템정보'!$Y$41 * 1.2, 0))</f>
        <v>0</v>
      </c>
    </row>
    <row r="278" spans="2:43" ht="19.95" customHeight="1" x14ac:dyDescent="0.4">
      <c r="B278" s="269">
        <v>275</v>
      </c>
      <c r="C278" s="270" t="s">
        <v>1606</v>
      </c>
      <c r="D278" s="270" t="s">
        <v>216</v>
      </c>
      <c r="E278" s="271">
        <v>628</v>
      </c>
      <c r="F278" s="272" t="s">
        <v>5</v>
      </c>
      <c r="G278" s="723">
        <v>0</v>
      </c>
      <c r="H278" s="838" t="s">
        <v>2511</v>
      </c>
      <c r="I278" s="833">
        <v>0.5</v>
      </c>
      <c r="J278" s="834">
        <v>0.5</v>
      </c>
      <c r="K278" s="834">
        <v>0.5</v>
      </c>
      <c r="L278" s="834">
        <v>0.5</v>
      </c>
      <c r="M278" s="834">
        <v>0.5</v>
      </c>
      <c r="N278" s="834">
        <v>0.5</v>
      </c>
      <c r="O278" s="834">
        <v>0.5</v>
      </c>
      <c r="P278" s="834">
        <v>0.5</v>
      </c>
      <c r="Q278" s="834">
        <v>0.5</v>
      </c>
      <c r="R278" s="834">
        <v>0.5</v>
      </c>
      <c r="S278" s="834">
        <v>0.5</v>
      </c>
      <c r="T278" s="834">
        <v>0.5</v>
      </c>
      <c r="U278" s="834">
        <v>0.5</v>
      </c>
      <c r="V278" s="834">
        <v>0.5</v>
      </c>
      <c r="W278" s="834">
        <v>0.5</v>
      </c>
      <c r="X278" s="834">
        <v>0.5</v>
      </c>
      <c r="Y278" s="834">
        <v>0.5</v>
      </c>
      <c r="Z278" s="834">
        <v>0.5</v>
      </c>
      <c r="AA278" s="834">
        <v>0.5</v>
      </c>
      <c r="AB278" s="834">
        <v>0.5</v>
      </c>
      <c r="AC278" s="834">
        <v>0.5</v>
      </c>
      <c r="AD278" s="834">
        <v>0.5</v>
      </c>
      <c r="AE278" s="834">
        <v>0.5</v>
      </c>
      <c r="AF278" s="834">
        <v>0.5</v>
      </c>
      <c r="AG278" s="834">
        <v>0.5</v>
      </c>
      <c r="AH278" s="834">
        <v>0.5</v>
      </c>
      <c r="AI278" s="834">
        <v>0.5</v>
      </c>
      <c r="AJ278" s="834">
        <v>0.5</v>
      </c>
      <c r="AK278" s="834">
        <v>0.5</v>
      </c>
      <c r="AL278" s="834">
        <v>0.5</v>
      </c>
      <c r="AM278" s="834">
        <v>0.5</v>
      </c>
      <c r="AN278" s="834">
        <v>0.5</v>
      </c>
      <c r="AO278" s="834">
        <v>0.5</v>
      </c>
      <c r="AP278" s="834">
        <v>0.5</v>
      </c>
      <c r="AQ278" s="835">
        <v>0.5</v>
      </c>
    </row>
    <row r="279" spans="2:43" ht="19.95" customHeight="1" x14ac:dyDescent="0.4">
      <c r="B279" s="269">
        <v>276</v>
      </c>
      <c r="C279" s="270" t="s">
        <v>1607</v>
      </c>
      <c r="D279" s="270" t="s">
        <v>234</v>
      </c>
      <c r="E279" s="271">
        <v>1250</v>
      </c>
      <c r="F279" s="272" t="s">
        <v>39</v>
      </c>
      <c r="G279" s="713">
        <v>100</v>
      </c>
      <c r="H279" s="279" t="s">
        <v>2512</v>
      </c>
      <c r="I279" s="321">
        <v>100</v>
      </c>
      <c r="J279" s="322">
        <v>100</v>
      </c>
      <c r="K279" s="322">
        <v>100</v>
      </c>
      <c r="L279" s="322">
        <v>100</v>
      </c>
      <c r="M279" s="322">
        <v>100</v>
      </c>
      <c r="N279" s="322">
        <v>100</v>
      </c>
      <c r="O279" s="322">
        <v>100</v>
      </c>
      <c r="P279" s="322">
        <v>100</v>
      </c>
      <c r="Q279" s="322">
        <v>100</v>
      </c>
      <c r="R279" s="322">
        <v>100</v>
      </c>
      <c r="S279" s="322">
        <v>100</v>
      </c>
      <c r="T279" s="322">
        <v>100</v>
      </c>
      <c r="U279" s="322">
        <v>100</v>
      </c>
      <c r="V279" s="322">
        <v>100</v>
      </c>
      <c r="W279" s="322">
        <v>100</v>
      </c>
      <c r="X279" s="322">
        <v>100</v>
      </c>
      <c r="Y279" s="322">
        <v>100</v>
      </c>
      <c r="Z279" s="322">
        <v>100</v>
      </c>
      <c r="AA279" s="322">
        <v>100</v>
      </c>
      <c r="AB279" s="322">
        <v>100</v>
      </c>
      <c r="AC279" s="322">
        <v>100</v>
      </c>
      <c r="AD279" s="322">
        <v>100</v>
      </c>
      <c r="AE279" s="322">
        <v>100</v>
      </c>
      <c r="AF279" s="322">
        <v>100</v>
      </c>
      <c r="AG279" s="322">
        <v>100</v>
      </c>
      <c r="AH279" s="322">
        <v>100</v>
      </c>
      <c r="AI279" s="322">
        <v>100</v>
      </c>
      <c r="AJ279" s="322">
        <v>100</v>
      </c>
      <c r="AK279" s="322">
        <v>100</v>
      </c>
      <c r="AL279" s="322">
        <v>100</v>
      </c>
      <c r="AM279" s="322">
        <v>100</v>
      </c>
      <c r="AN279" s="322">
        <v>100</v>
      </c>
      <c r="AO279" s="322">
        <v>100</v>
      </c>
      <c r="AP279" s="322">
        <v>100</v>
      </c>
      <c r="AQ279" s="323">
        <v>100</v>
      </c>
    </row>
    <row r="280" spans="2:43" ht="19.95" customHeight="1" x14ac:dyDescent="0.4">
      <c r="B280" s="269">
        <v>277</v>
      </c>
      <c r="C280" s="270" t="s">
        <v>1608</v>
      </c>
      <c r="D280" s="270" t="s">
        <v>225</v>
      </c>
      <c r="E280" s="271">
        <v>1402</v>
      </c>
      <c r="F280" s="272" t="s">
        <v>5</v>
      </c>
      <c r="G280" s="433">
        <v>0</v>
      </c>
      <c r="H280" s="837" t="s">
        <v>2513</v>
      </c>
      <c r="I280" s="309">
        <f>IF('3_Setup(2)'!$AI$7&lt;0, 0, '3_Setup(2)'!$AI$7)</f>
        <v>1</v>
      </c>
      <c r="J280" s="310">
        <f>IF('3_Setup(2)'!$AI$8&lt;0, 0, '3_Setup(2)'!$AI$8)</f>
        <v>1</v>
      </c>
      <c r="K280" s="310">
        <f>IF('3_Setup(2)'!$AI$9&lt;0, 0, '3_Setup(2)'!$AI$9)</f>
        <v>1</v>
      </c>
      <c r="L280" s="310">
        <f>IF('3_Setup(2)'!$AI$10&lt;0, 0, '3_Setup(2)'!$AI$10)</f>
        <v>1</v>
      </c>
      <c r="M280" s="310">
        <f>IF('3_Setup(2)'!$AI$11&lt;0, 0, '3_Setup(2)'!$AI$11)</f>
        <v>1</v>
      </c>
      <c r="N280" s="310">
        <f>IF('3_Setup(2)'!$AI$12&lt;0, 0, '3_Setup(2)'!$AI$12)</f>
        <v>1</v>
      </c>
      <c r="O280" s="310">
        <f>IF('3_Setup(2)'!$AI$13&lt;0, 0, '3_Setup(2)'!$AI$13)</f>
        <v>1</v>
      </c>
      <c r="P280" s="310">
        <f>IF('3_Setup(2)'!$AI$14&lt;0, 0, '3_Setup(2)'!$AI$14)</f>
        <v>1</v>
      </c>
      <c r="Q280" s="310">
        <f>IF('3_Setup(2)'!$AI$15&lt;0, 0, '3_Setup(2)'!$AI$15)</f>
        <v>1</v>
      </c>
      <c r="R280" s="310">
        <f>IF('3_Setup(2)'!$AI$16&lt;0, 0, '3_Setup(2)'!$AI$16)</f>
        <v>1</v>
      </c>
      <c r="S280" s="310">
        <f>IF('3_Setup(2)'!$AI$17&lt;0, 0, '3_Setup(2)'!$AI$17)</f>
        <v>1</v>
      </c>
      <c r="T280" s="310">
        <f>IF('3_Setup(2)'!$AI$18&lt;0, 0, '3_Setup(2)'!$AI$18)</f>
        <v>1</v>
      </c>
      <c r="U280" s="310">
        <f>IF('3_Setup(2)'!$AI$19&lt;0, 0, '3_Setup(2)'!$AI$19)</f>
        <v>1</v>
      </c>
      <c r="V280" s="310">
        <f>IF('3_Setup(2)'!$AI$20&lt;0, 0, '3_Setup(2)'!$AI$20)</f>
        <v>1</v>
      </c>
      <c r="W280" s="310">
        <f>IF('3_Setup(2)'!$AI$21&lt;0, 0, '3_Setup(2)'!$AI$21)</f>
        <v>1</v>
      </c>
      <c r="X280" s="310">
        <f>IF('3_Setup(2)'!$AI$22&lt;0, 0, '3_Setup(2)'!$AI$22)</f>
        <v>1</v>
      </c>
      <c r="Y280" s="310">
        <f>IF('3_Setup(2)'!$AI$23&lt;0, 0, '3_Setup(2)'!$AI$23)</f>
        <v>1</v>
      </c>
      <c r="Z280" s="310">
        <f>IF('3_Setup(2)'!$AI$24&lt;0, 0, '3_Setup(2)'!$AI$24)</f>
        <v>1</v>
      </c>
      <c r="AA280" s="310">
        <f>IF('3_Setup(2)'!$AI$25&lt;0, 0, '3_Setup(2)'!$AI$25)</f>
        <v>1</v>
      </c>
      <c r="AB280" s="310">
        <f>IF('3_Setup(2)'!$AI$26&lt;0, 0, '3_Setup(2)'!$AI$26)</f>
        <v>1</v>
      </c>
      <c r="AC280" s="310">
        <f>IF('3_Setup(2)'!$AI$27&lt;0, 0, '3_Setup(2)'!$AI$27)</f>
        <v>1</v>
      </c>
      <c r="AD280" s="310">
        <f>IF('3_Setup(2)'!$AI$28&lt;0, 0, '3_Setup(2)'!$AI$28)</f>
        <v>1</v>
      </c>
      <c r="AE280" s="310">
        <f>IF('3_Setup(2)'!$AI$29&lt;0, 0, '3_Setup(2)'!$AI$29)</f>
        <v>1</v>
      </c>
      <c r="AF280" s="310">
        <f>IF('3_Setup(2)'!$AI$30&lt;0, 0, '3_Setup(2)'!$AI$30)</f>
        <v>1</v>
      </c>
      <c r="AG280" s="310">
        <f>IF('3_Setup(2)'!$AI$31&lt;0, 0, '3_Setup(2)'!$AI$31)</f>
        <v>1</v>
      </c>
      <c r="AH280" s="310">
        <f>IF('3_Setup(2)'!$AI$32&lt;0, 0, '3_Setup(2)'!$AI$32)</f>
        <v>1</v>
      </c>
      <c r="AI280" s="310">
        <f>IF('3_Setup(2)'!$AI$33&lt;0, 0, '3_Setup(2)'!$AI$33)</f>
        <v>1</v>
      </c>
      <c r="AJ280" s="310">
        <f>IF('3_Setup(2)'!$AI$34&lt;0, 0, '3_Setup(2)'!$AI$34)</f>
        <v>1</v>
      </c>
      <c r="AK280" s="310">
        <f>IF('3_Setup(2)'!$AI$35&lt;0, 0, '3_Setup(2)'!$AI$35)</f>
        <v>1</v>
      </c>
      <c r="AL280" s="310">
        <f>IF('3_Setup(2)'!$AI$36&lt;0, 0, '3_Setup(2)'!$AI$36)</f>
        <v>1</v>
      </c>
      <c r="AM280" s="310">
        <f>IF('3_Setup(2)'!$AI$37&lt;0, 0, '3_Setup(2)'!$AI$37)</f>
        <v>1</v>
      </c>
      <c r="AN280" s="310">
        <f>IF('3_Setup(2)'!$AI$38&lt;0, 0, '3_Setup(2)'!$AI$38)</f>
        <v>1</v>
      </c>
      <c r="AO280" s="310">
        <f>IF('3_Setup(2)'!$AI$39&lt;0, 0, '3_Setup(2)'!$AI$39)</f>
        <v>1</v>
      </c>
      <c r="AP280" s="310">
        <f>IF('3_Setup(2)'!$AI$40&lt;0, 0, '3_Setup(2)'!$AI$40)</f>
        <v>1</v>
      </c>
      <c r="AQ280" s="311">
        <f>IF('3_Setup(2)'!$AI$41&lt;0, 0, '3_Setup(2)'!$AI$41)</f>
        <v>1</v>
      </c>
    </row>
    <row r="281" spans="2:43" ht="19.95" customHeight="1" thickBot="1" x14ac:dyDescent="0.45">
      <c r="B281" s="291">
        <v>278</v>
      </c>
      <c r="C281" s="292" t="s">
        <v>1609</v>
      </c>
      <c r="D281" s="292" t="s">
        <v>226</v>
      </c>
      <c r="E281" s="293">
        <v>1401</v>
      </c>
      <c r="F281" s="294" t="s">
        <v>39</v>
      </c>
      <c r="G281" s="381">
        <v>100</v>
      </c>
      <c r="H281" s="740" t="s">
        <v>2514</v>
      </c>
      <c r="I281" s="383">
        <v>100</v>
      </c>
      <c r="J281" s="384">
        <v>100</v>
      </c>
      <c r="K281" s="384">
        <v>100</v>
      </c>
      <c r="L281" s="384">
        <v>100</v>
      </c>
      <c r="M281" s="384">
        <v>100</v>
      </c>
      <c r="N281" s="384">
        <v>100</v>
      </c>
      <c r="O281" s="384">
        <v>100</v>
      </c>
      <c r="P281" s="384">
        <v>100</v>
      </c>
      <c r="Q281" s="384">
        <v>100</v>
      </c>
      <c r="R281" s="384">
        <v>100</v>
      </c>
      <c r="S281" s="384">
        <v>100</v>
      </c>
      <c r="T281" s="384">
        <v>100</v>
      </c>
      <c r="U281" s="384">
        <v>100</v>
      </c>
      <c r="V281" s="384">
        <v>100</v>
      </c>
      <c r="W281" s="384">
        <v>100</v>
      </c>
      <c r="X281" s="384">
        <v>100</v>
      </c>
      <c r="Y281" s="384">
        <v>100</v>
      </c>
      <c r="Z281" s="384">
        <v>100</v>
      </c>
      <c r="AA281" s="384">
        <v>100</v>
      </c>
      <c r="AB281" s="384">
        <v>100</v>
      </c>
      <c r="AC281" s="384">
        <v>100</v>
      </c>
      <c r="AD281" s="384">
        <v>100</v>
      </c>
      <c r="AE281" s="384">
        <v>100</v>
      </c>
      <c r="AF281" s="384">
        <v>100</v>
      </c>
      <c r="AG281" s="384">
        <v>100</v>
      </c>
      <c r="AH281" s="384">
        <v>100</v>
      </c>
      <c r="AI281" s="384">
        <v>100</v>
      </c>
      <c r="AJ281" s="384">
        <v>100</v>
      </c>
      <c r="AK281" s="384">
        <v>100</v>
      </c>
      <c r="AL281" s="384">
        <v>100</v>
      </c>
      <c r="AM281" s="384">
        <v>100</v>
      </c>
      <c r="AN281" s="384">
        <v>100</v>
      </c>
      <c r="AO281" s="384">
        <v>100</v>
      </c>
      <c r="AP281" s="384">
        <v>100</v>
      </c>
      <c r="AQ281" s="366">
        <v>100</v>
      </c>
    </row>
    <row r="282" spans="2:43" ht="19.95" customHeight="1" x14ac:dyDescent="0.4">
      <c r="B282" s="264">
        <v>279</v>
      </c>
      <c r="C282" s="265" t="s">
        <v>302</v>
      </c>
      <c r="D282" s="265" t="s">
        <v>189</v>
      </c>
      <c r="E282" s="266">
        <v>600</v>
      </c>
      <c r="F282" s="267"/>
      <c r="G282" s="513" t="s">
        <v>488</v>
      </c>
      <c r="H282" s="424" t="s">
        <v>2535</v>
      </c>
      <c r="I282" s="516" t="str">
        <f>IF('3_Setup(3)'!$F$7=0, "0 / Freq Control", '3_Setup(3)'!$F$7)</f>
        <v>0 / Freq Control</v>
      </c>
      <c r="J282" s="517" t="str">
        <f>IF('3_Setup(3)'!$F$8=0, "0 / Freq Control", '3_Setup(3)'!$F$8)</f>
        <v>0 / Freq Control</v>
      </c>
      <c r="K282" s="517" t="str">
        <f>IF('3_Setup(3)'!$F$9=0, "0 / Freq Control", '3_Setup(3)'!$F$9)</f>
        <v>0 / Freq Control</v>
      </c>
      <c r="L282" s="517" t="str">
        <f>IF('3_Setup(3)'!$F$10=0, "0 / Freq Control", '3_Setup(3)'!$F$10)</f>
        <v>0 / Freq Control</v>
      </c>
      <c r="M282" s="517" t="str">
        <f>IF('3_Setup(3)'!$F$11=0, "0 / Freq Control", '3_Setup(3)'!$F$11)</f>
        <v>0 / Freq Control</v>
      </c>
      <c r="N282" s="517" t="str">
        <f>IF('3_Setup(3)'!$F$12=0, "0 / Freq Control", '3_Setup(3)'!$F$12)</f>
        <v>0 / Freq Control</v>
      </c>
      <c r="O282" s="517" t="str">
        <f>IF('3_Setup(3)'!$F$13=0, "0 / Freq Control", '3_Setup(3)'!$F$13)</f>
        <v>0 / Freq Control</v>
      </c>
      <c r="P282" s="517" t="str">
        <f>IF('3_Setup(3)'!$F$14=0, "0 / Freq Control", '3_Setup(3)'!$F$14)</f>
        <v>0 / Freq Control</v>
      </c>
      <c r="Q282" s="517" t="str">
        <f>IF('3_Setup(3)'!$F$15=0, "0 / Freq Control", '3_Setup(3)'!$F$15)</f>
        <v>0 / Freq Control</v>
      </c>
      <c r="R282" s="517" t="str">
        <f>IF('3_Setup(3)'!$F$16=0, "0 / Freq Control", '3_Setup(3)'!$F$16)</f>
        <v>0 / Freq Control</v>
      </c>
      <c r="S282" s="517" t="str">
        <f>IF('3_Setup(3)'!$F$17=0, "0 / Freq Control", '3_Setup(3)'!$F$17)</f>
        <v>0 / Freq Control</v>
      </c>
      <c r="T282" s="517" t="str">
        <f>IF('3_Setup(3)'!$F$18=0, "0 / Freq Control", '3_Setup(3)'!$F$18)</f>
        <v>0 / Freq Control</v>
      </c>
      <c r="U282" s="517" t="str">
        <f>IF('3_Setup(3)'!$F$19=0, "0 / Freq Control", '3_Setup(3)'!$F$19)</f>
        <v>0 / Freq Control</v>
      </c>
      <c r="V282" s="517" t="str">
        <f>IF('3_Setup(3)'!$F$20=0, "0 / Freq Control", '3_Setup(3)'!$F$20)</f>
        <v>0 / Freq Control</v>
      </c>
      <c r="W282" s="517" t="str">
        <f>IF('3_Setup(3)'!$F$21=0, "0 / Freq Control", '3_Setup(3)'!$F$21)</f>
        <v>0 / Freq Control</v>
      </c>
      <c r="X282" s="517" t="str">
        <f>IF('3_Setup(3)'!$F$22=0, "0 / Freq Control", '3_Setup(3)'!$F$22)</f>
        <v>0 / Freq Control</v>
      </c>
      <c r="Y282" s="517" t="str">
        <f>IF('3_Setup(3)'!$F$23=0, "0 / Freq Control", '3_Setup(3)'!$F$23)</f>
        <v>0 / Freq Control</v>
      </c>
      <c r="Z282" s="517" t="str">
        <f>IF('3_Setup(3)'!$F$24=0, "0 / Freq Control", '3_Setup(3)'!$F$24)</f>
        <v>0 / Freq Control</v>
      </c>
      <c r="AA282" s="517" t="str">
        <f>IF('3_Setup(3)'!$F$25=0, "0 / Freq Control", '3_Setup(3)'!$F$25)</f>
        <v>0 / Freq Control</v>
      </c>
      <c r="AB282" s="517" t="str">
        <f>IF('3_Setup(3)'!$F$26=0, "0 / Freq Control", '3_Setup(3)'!$F$26)</f>
        <v>0 / Freq Control</v>
      </c>
      <c r="AC282" s="517" t="str">
        <f>IF('3_Setup(3)'!$F$27=0, "0 / Freq Control", '3_Setup(3)'!$F$27)</f>
        <v>0 / Freq Control</v>
      </c>
      <c r="AD282" s="517" t="str">
        <f>IF('3_Setup(3)'!$F$28=0, "0 / Freq Control", '3_Setup(3)'!$F$28)</f>
        <v>0 / Freq Control</v>
      </c>
      <c r="AE282" s="517" t="str">
        <f>IF('3_Setup(3)'!$F$29=0, "0 / Freq Control", '3_Setup(3)'!$F$29)</f>
        <v>0 / Freq Control</v>
      </c>
      <c r="AF282" s="517" t="str">
        <f>IF('3_Setup(3)'!$F$30=0, "0 / Freq Control", '3_Setup(3)'!$F$30)</f>
        <v>0 / Freq Control</v>
      </c>
      <c r="AG282" s="517" t="str">
        <f>IF('3_Setup(3)'!$F$31=0, "0 / Freq Control", '3_Setup(3)'!$F$31)</f>
        <v>0 / Freq Control</v>
      </c>
      <c r="AH282" s="517" t="str">
        <f>IF('3_Setup(3)'!$F$32=0, "0 / Freq Control", '3_Setup(3)'!$F$32)</f>
        <v>0 / Freq Control</v>
      </c>
      <c r="AI282" s="517" t="str">
        <f>IF('3_Setup(3)'!$F$33=0, "0 / Freq Control", '3_Setup(3)'!$F$33)</f>
        <v>0 / Freq Control</v>
      </c>
      <c r="AJ282" s="517" t="str">
        <f>IF('3_Setup(3)'!$F$34=0, "0 / Freq Control", '3_Setup(3)'!$F$34)</f>
        <v>0 / Freq Control</v>
      </c>
      <c r="AK282" s="517" t="str">
        <f>IF('3_Setup(3)'!$F$35=0, "0 / Freq Control", '3_Setup(3)'!$F$35)</f>
        <v>0 / Freq Control</v>
      </c>
      <c r="AL282" s="517" t="str">
        <f>IF('3_Setup(3)'!$F$36=0, "0 / Freq Control", '3_Setup(3)'!$F$36)</f>
        <v>0 / Freq Control</v>
      </c>
      <c r="AM282" s="517" t="str">
        <f>IF('3_Setup(3)'!$F$37=0, "0 / Freq Control", '3_Setup(3)'!$F$37)</f>
        <v>0 / Freq Control</v>
      </c>
      <c r="AN282" s="517" t="str">
        <f>IF('3_Setup(3)'!$F$38=0, "0 / Freq Control", '3_Setup(3)'!$F$38)</f>
        <v>0 / Freq Control</v>
      </c>
      <c r="AO282" s="517" t="str">
        <f>IF('3_Setup(3)'!$F$39=0, "0 / Freq Control", '3_Setup(3)'!$F$39)</f>
        <v>0 / Freq Control</v>
      </c>
      <c r="AP282" s="517" t="str">
        <f>IF('3_Setup(3)'!$F$40=0, "0 / Freq Control", '3_Setup(3)'!$F$40)</f>
        <v>0 / Freq Control</v>
      </c>
      <c r="AQ282" s="518" t="str">
        <f>IF('3_Setup(3)'!$F$41=0, "0 / Freq Control", '3_Setup(3)'!$F$41)</f>
        <v>0 / Freq Control</v>
      </c>
    </row>
    <row r="283" spans="2:43" ht="19.95" customHeight="1" thickBot="1" x14ac:dyDescent="0.45">
      <c r="B283" s="291">
        <v>280</v>
      </c>
      <c r="C283" s="292" t="s">
        <v>304</v>
      </c>
      <c r="D283" s="292" t="s">
        <v>1610</v>
      </c>
      <c r="E283" s="293">
        <v>1278</v>
      </c>
      <c r="F283" s="294"/>
      <c r="G283" s="419" t="s">
        <v>1611</v>
      </c>
      <c r="H283" s="382" t="s">
        <v>2534</v>
      </c>
      <c r="I283" s="402" t="str">
        <f>IF('3_Setup(3)'!$G$7=0, "1 / SpeedControl", '3_Setup(3)'!$G$7)</f>
        <v>1 / SpeedControl</v>
      </c>
      <c r="J283" s="403" t="str">
        <f>IF('3_Setup(3)'!$G$8=0, "1 / SpeedControl", '3_Setup(3)'!$G$8)</f>
        <v>1 / SpeedControl</v>
      </c>
      <c r="K283" s="403" t="str">
        <f>IF('3_Setup(3)'!$G$9=0, "1 / SpeedControl", '3_Setup(3)'!$G$9)</f>
        <v>1 / SpeedControl</v>
      </c>
      <c r="L283" s="403" t="str">
        <f>IF('3_Setup(3)'!$G$10=0, "1 / SpeedControl", '3_Setup(3)'!$G$10)</f>
        <v>1 / SpeedControl</v>
      </c>
      <c r="M283" s="403" t="str">
        <f>IF('3_Setup(3)'!$G$11=0, "1 / SpeedControl", '3_Setup(3)'!$G$11)</f>
        <v>1 / SpeedControl</v>
      </c>
      <c r="N283" s="403" t="str">
        <f>IF('3_Setup(3)'!$G$12=0, "1 / SpeedControl", '3_Setup(3)'!$G$12)</f>
        <v>1 / SpeedControl</v>
      </c>
      <c r="O283" s="403" t="str">
        <f>IF('3_Setup(3)'!$G$13=0, "1 / SpeedControl", '3_Setup(3)'!$G$13)</f>
        <v>1 / SpeedControl</v>
      </c>
      <c r="P283" s="403" t="str">
        <f>IF('3_Setup(3)'!$G$14=0, "1 / SpeedControl", '3_Setup(3)'!$G$14)</f>
        <v>1 / SpeedControl</v>
      </c>
      <c r="Q283" s="403" t="str">
        <f>IF('3_Setup(3)'!$G$15=0, "1 / SpeedControl", '3_Setup(3)'!$G$15)</f>
        <v>1 / SpeedControl</v>
      </c>
      <c r="R283" s="403" t="str">
        <f>IF('3_Setup(3)'!$G$16=0, "1 / SpeedControl", '3_Setup(3)'!$G$16)</f>
        <v>1 / SpeedControl</v>
      </c>
      <c r="S283" s="403" t="str">
        <f>IF('3_Setup(3)'!$G$17=0, "1 / SpeedControl", '3_Setup(3)'!$G$17)</f>
        <v>1 / SpeedControl</v>
      </c>
      <c r="T283" s="403" t="str">
        <f>IF('3_Setup(3)'!$G$18=0, "1 / SpeedControl", '3_Setup(3)'!$G$18)</f>
        <v>1 / SpeedControl</v>
      </c>
      <c r="U283" s="403" t="str">
        <f>IF('3_Setup(3)'!$G$19=0, "1 / SpeedControl", '3_Setup(3)'!$G$19)</f>
        <v>1 / SpeedControl</v>
      </c>
      <c r="V283" s="403" t="str">
        <f>IF('3_Setup(3)'!$G$20=0, "1 / SpeedControl", '3_Setup(3)'!$G$20)</f>
        <v>1 / SpeedControl</v>
      </c>
      <c r="W283" s="403" t="str">
        <f>IF('3_Setup(3)'!$G$21=0, "1 / SpeedControl", '3_Setup(3)'!$G$21)</f>
        <v>1 / SpeedControl</v>
      </c>
      <c r="X283" s="403" t="str">
        <f>IF('3_Setup(3)'!$G$22=0, "1 / SpeedControl", '3_Setup(3)'!$G$22)</f>
        <v>1 / SpeedControl</v>
      </c>
      <c r="Y283" s="403" t="str">
        <f>IF('3_Setup(3)'!$G$23=0, "1 / SpeedControl", '3_Setup(3)'!$G$23)</f>
        <v>1 / SpeedControl</v>
      </c>
      <c r="Z283" s="403" t="str">
        <f>IF('3_Setup(3)'!$G$24=0, "1 / SpeedControl", '3_Setup(3)'!$G$24)</f>
        <v>1 / SpeedControl</v>
      </c>
      <c r="AA283" s="403" t="str">
        <f>IF('3_Setup(3)'!$G$25=0, "1 / SpeedControl", '3_Setup(3)'!$G$25)</f>
        <v>1 / SpeedControl</v>
      </c>
      <c r="AB283" s="403" t="str">
        <f>IF('3_Setup(3)'!$G$26=0, "1 / SpeedControl", '3_Setup(3)'!$G$26)</f>
        <v>1 / SpeedControl</v>
      </c>
      <c r="AC283" s="403" t="str">
        <f>IF('3_Setup(3)'!$G$27=0, "1 / SpeedControl", '3_Setup(3)'!$G$27)</f>
        <v>1 / SpeedControl</v>
      </c>
      <c r="AD283" s="403" t="str">
        <f>IF('3_Setup(3)'!$G$28=0, "1 / SpeedControl", '3_Setup(3)'!$G$28)</f>
        <v>1 / SpeedControl</v>
      </c>
      <c r="AE283" s="403" t="str">
        <f>IF('3_Setup(3)'!$G$29=0, "1 / SpeedControl", '3_Setup(3)'!$G$29)</f>
        <v>1 / SpeedControl</v>
      </c>
      <c r="AF283" s="403" t="str">
        <f>IF('3_Setup(3)'!$G$30=0, "1 / SpeedControl", '3_Setup(3)'!$G$30)</f>
        <v>1 / SpeedControl</v>
      </c>
      <c r="AG283" s="403" t="str">
        <f>IF('3_Setup(3)'!$G$31=0, "1 / SpeedControl", '3_Setup(3)'!$G$31)</f>
        <v>1 / SpeedControl</v>
      </c>
      <c r="AH283" s="403" t="str">
        <f>IF('3_Setup(3)'!$G$32=0, "1 / SpeedControl", '3_Setup(3)'!$G$32)</f>
        <v>1 / SpeedControl</v>
      </c>
      <c r="AI283" s="403" t="str">
        <f>IF('3_Setup(3)'!$G$33=0, "1 / SpeedControl", '3_Setup(3)'!$G$33)</f>
        <v>1 / SpeedControl</v>
      </c>
      <c r="AJ283" s="403" t="str">
        <f>IF('3_Setup(3)'!$G$34=0, "1 / SpeedControl", '3_Setup(3)'!$G$34)</f>
        <v>1 / SpeedControl</v>
      </c>
      <c r="AK283" s="403" t="str">
        <f>IF('3_Setup(3)'!$G$35=0, "1 / SpeedControl", '3_Setup(3)'!$G$35)</f>
        <v>1 / SpeedControl</v>
      </c>
      <c r="AL283" s="403" t="str">
        <f>IF('3_Setup(3)'!$G$36=0, "1 / SpeedControl", '3_Setup(3)'!$G$36)</f>
        <v>1 / SpeedControl</v>
      </c>
      <c r="AM283" s="403" t="str">
        <f>IF('3_Setup(3)'!$G$37=0, "1 / SpeedControl", '3_Setup(3)'!$G$37)</f>
        <v>1 / SpeedControl</v>
      </c>
      <c r="AN283" s="403" t="str">
        <f>IF('3_Setup(3)'!$G$38=0, "1 / SpeedControl", '3_Setup(3)'!$G$38)</f>
        <v>1 / SpeedControl</v>
      </c>
      <c r="AO283" s="403" t="str">
        <f>IF('3_Setup(3)'!$G$39=0, "1 / SpeedControl", '3_Setup(3)'!$G$39)</f>
        <v>1 / SpeedControl</v>
      </c>
      <c r="AP283" s="403" t="str">
        <f>IF('3_Setup(3)'!$G$40=0, "1 / SpeedControl", '3_Setup(3)'!$G$40)</f>
        <v>1 / SpeedControl</v>
      </c>
      <c r="AQ283" s="404" t="str">
        <f>IF('3_Setup(3)'!$G$41=0, "1 / SpeedControl", '3_Setup(3)'!$G$41)</f>
        <v>1 / SpeedControl</v>
      </c>
    </row>
    <row r="284" spans="2:43" ht="19.95" customHeight="1" x14ac:dyDescent="0.4">
      <c r="B284" s="264">
        <v>281</v>
      </c>
      <c r="C284" s="265" t="s">
        <v>1612</v>
      </c>
      <c r="D284" s="265" t="s">
        <v>201</v>
      </c>
      <c r="E284" s="266">
        <v>109</v>
      </c>
      <c r="F284" s="267"/>
      <c r="G284" s="557" t="s">
        <v>489</v>
      </c>
      <c r="H284" s="854" t="s">
        <v>2533</v>
      </c>
      <c r="I284" s="558" t="str">
        <f>IF('3_Setup(3)'!$H$7=0, "0 / None", '3_Setup(3)'!$H$7)</f>
        <v>0 / None</v>
      </c>
      <c r="J284" s="559" t="str">
        <f>IF('3_Setup(3)'!$H$8=0, "0 / None", '3_Setup(3)'!$H$8)</f>
        <v>0 / None</v>
      </c>
      <c r="K284" s="559" t="str">
        <f>IF('3_Setup(3)'!$H$9=0, "0 / None", '3_Setup(3)'!$H$9)</f>
        <v>0 / None</v>
      </c>
      <c r="L284" s="559" t="str">
        <f>IF('3_Setup(3)'!$H$10=0, "0 / None", '3_Setup(3)'!$H$10)</f>
        <v>0 / None</v>
      </c>
      <c r="M284" s="559" t="str">
        <f>IF('3_Setup(3)'!$H$11=0, "0 / None", '3_Setup(3)'!$H$11)</f>
        <v>0 / None</v>
      </c>
      <c r="N284" s="559" t="str">
        <f>IF('3_Setup(3)'!$H$12=0, "0 / None", '3_Setup(3)'!$H$12)</f>
        <v>0 / None</v>
      </c>
      <c r="O284" s="559" t="str">
        <f>IF('3_Setup(3)'!$H$13=0, "0 / None", '3_Setup(3)'!$H$13)</f>
        <v>0 / None</v>
      </c>
      <c r="P284" s="559" t="str">
        <f>IF('3_Setup(3)'!$H$14=0, "0 / None", '3_Setup(3)'!$H$14)</f>
        <v>0 / None</v>
      </c>
      <c r="Q284" s="559" t="str">
        <f>IF('3_Setup(3)'!$H$15=0, "0 / None", '3_Setup(3)'!$H$15)</f>
        <v>0 / None</v>
      </c>
      <c r="R284" s="559" t="str">
        <f>IF('3_Setup(3)'!$H$16=0, "0 / None", '3_Setup(3)'!$H$16)</f>
        <v>0 / None</v>
      </c>
      <c r="S284" s="559" t="str">
        <f>IF('3_Setup(3)'!$H$17=0, "0 / None", '3_Setup(3)'!$H$17)</f>
        <v>0 / None</v>
      </c>
      <c r="T284" s="559" t="str">
        <f>IF('3_Setup(3)'!$H$18=0, "0 / None", '3_Setup(3)'!$H$18)</f>
        <v>0 / None</v>
      </c>
      <c r="U284" s="559" t="str">
        <f>IF('3_Setup(3)'!$H$19=0, "0 / None", '3_Setup(3)'!$H$19)</f>
        <v>0 / None</v>
      </c>
      <c r="V284" s="559" t="str">
        <f>IF('3_Setup(3)'!$H$20=0, "0 / None", '3_Setup(3)'!$H$20)</f>
        <v>0 / None</v>
      </c>
      <c r="W284" s="559" t="str">
        <f>IF('3_Setup(3)'!$H$21=0, "0 / None", '3_Setup(3)'!$H$21)</f>
        <v>0 / None</v>
      </c>
      <c r="X284" s="559" t="str">
        <f>IF('3_Setup(3)'!$H$22=0, "0 / None", '3_Setup(3)'!$H$22)</f>
        <v>0 / None</v>
      </c>
      <c r="Y284" s="559" t="str">
        <f>IF('3_Setup(3)'!$H$23=0, "0 / None", '3_Setup(3)'!$H$23)</f>
        <v>0 / None</v>
      </c>
      <c r="Z284" s="559" t="str">
        <f>IF('3_Setup(3)'!$H$24=0, "0 / None", '3_Setup(3)'!$H$24)</f>
        <v>0 / None</v>
      </c>
      <c r="AA284" s="559" t="str">
        <f>IF('3_Setup(3)'!$H$25=0, "0 / None", '3_Setup(3)'!$H$25)</f>
        <v>0 / None</v>
      </c>
      <c r="AB284" s="559" t="str">
        <f>IF('3_Setup(3)'!$H$26=0, "0 / None", '3_Setup(3)'!$H$26)</f>
        <v>0 / None</v>
      </c>
      <c r="AC284" s="559" t="str">
        <f>IF('3_Setup(3)'!$H$27=0, "0 / None", '3_Setup(3)'!$H$27)</f>
        <v>0 / None</v>
      </c>
      <c r="AD284" s="559" t="str">
        <f>IF('3_Setup(3)'!$H$28=0, "0 / None", '3_Setup(3)'!$H$28)</f>
        <v>0 / None</v>
      </c>
      <c r="AE284" s="559" t="str">
        <f>IF('3_Setup(3)'!$H$29=0, "0 / None", '3_Setup(3)'!$H$29)</f>
        <v>0 / None</v>
      </c>
      <c r="AF284" s="559" t="str">
        <f>IF('3_Setup(3)'!$H$30=0, "0 / None", '3_Setup(3)'!$H$30)</f>
        <v>0 / None</v>
      </c>
      <c r="AG284" s="559" t="str">
        <f>IF('3_Setup(3)'!$H$31=0, "0 / None", '3_Setup(3)'!$H$31)</f>
        <v>0 / None</v>
      </c>
      <c r="AH284" s="559" t="str">
        <f>IF('3_Setup(3)'!$H$32=0, "0 / None", '3_Setup(3)'!$H$32)</f>
        <v>0 / None</v>
      </c>
      <c r="AI284" s="559" t="str">
        <f>IF('3_Setup(3)'!$H$33=0, "0 / None", '3_Setup(3)'!$H$33)</f>
        <v>0 / None</v>
      </c>
      <c r="AJ284" s="559" t="str">
        <f>IF('3_Setup(3)'!$H$34=0, "0 / None", '3_Setup(3)'!$H$34)</f>
        <v>0 / None</v>
      </c>
      <c r="AK284" s="559" t="str">
        <f>IF('3_Setup(3)'!$H$35=0, "0 / None", '3_Setup(3)'!$H$35)</f>
        <v>0 / None</v>
      </c>
      <c r="AL284" s="559" t="str">
        <f>IF('3_Setup(3)'!$H$36=0, "0 / None", '3_Setup(3)'!$H$36)</f>
        <v>0 / None</v>
      </c>
      <c r="AM284" s="559" t="str">
        <f>IF('3_Setup(3)'!$H$37=0, "0 / None", '3_Setup(3)'!$H$37)</f>
        <v>0 / None</v>
      </c>
      <c r="AN284" s="559" t="str">
        <f>IF('3_Setup(3)'!$H$38=0, "0 / None", '3_Setup(3)'!$H$38)</f>
        <v>0 / None</v>
      </c>
      <c r="AO284" s="559" t="str">
        <f>IF('3_Setup(3)'!$H$39=0, "0 / None", '3_Setup(3)'!$H$39)</f>
        <v>0 / None</v>
      </c>
      <c r="AP284" s="559" t="str">
        <f>IF('3_Setup(3)'!$H$40=0, "0 / None", '3_Setup(3)'!$H$40)</f>
        <v>0 / None</v>
      </c>
      <c r="AQ284" s="560" t="str">
        <f>IF('3_Setup(3)'!$H$41=0, "0 / None", '3_Setup(3)'!$H$41)</f>
        <v>0 / None</v>
      </c>
    </row>
    <row r="285" spans="2:43" ht="19.95" customHeight="1" x14ac:dyDescent="0.4">
      <c r="B285" s="269">
        <v>282</v>
      </c>
      <c r="C285" s="270" t="s">
        <v>1613</v>
      </c>
      <c r="D285" s="270" t="s">
        <v>202</v>
      </c>
      <c r="E285" s="271">
        <v>108</v>
      </c>
      <c r="F285" s="272"/>
      <c r="G285" s="278" t="s">
        <v>490</v>
      </c>
      <c r="H285" s="279" t="s">
        <v>2532</v>
      </c>
      <c r="I285" s="280" t="str">
        <f>IF('3_Setup(3)'!$I$7=0, "0 / Linear", '3_Setup(3)'!$I$7)</f>
        <v>2 / Programmable</v>
      </c>
      <c r="J285" s="281" t="str">
        <f>IF('3_Setup(3)'!$I$8=0, "0 / Linear", '3_Setup(3)'!$I$8)</f>
        <v>2 / Programmable</v>
      </c>
      <c r="K285" s="281" t="str">
        <f>IF('3_Setup(3)'!$I$9=0, "0 / Linear", '3_Setup(3)'!$I$9)</f>
        <v>2 / Programmable</v>
      </c>
      <c r="L285" s="281" t="str">
        <f>IF('3_Setup(3)'!$I$10=0, "0 / Linear", '3_Setup(3)'!$I$10)</f>
        <v>2 / Programmable</v>
      </c>
      <c r="M285" s="281" t="str">
        <f>IF('3_Setup(3)'!$I$11=0, "0 / Linear", '3_Setup(3)'!$I$11)</f>
        <v>2 / Programmable</v>
      </c>
      <c r="N285" s="281" t="str">
        <f>IF('3_Setup(3)'!$I$12=0, "0 / Linear", '3_Setup(3)'!$I$12)</f>
        <v>2 / Programmable</v>
      </c>
      <c r="O285" s="281" t="str">
        <f>IF('3_Setup(3)'!$I$13=0, "0 / Linear", '3_Setup(3)'!$I$13)</f>
        <v>2 / Programmable</v>
      </c>
      <c r="P285" s="281" t="str">
        <f>IF('3_Setup(3)'!$I$14=0, "0 / Linear", '3_Setup(3)'!$I$14)</f>
        <v>2 / Programmable</v>
      </c>
      <c r="Q285" s="281" t="str">
        <f>IF('3_Setup(3)'!$I$15=0, "0 / Linear", '3_Setup(3)'!$I$15)</f>
        <v>2 / Programmable</v>
      </c>
      <c r="R285" s="281" t="str">
        <f>IF('3_Setup(3)'!$I$16=0, "0 / Linear", '3_Setup(3)'!$I$16)</f>
        <v>2 / Programmable</v>
      </c>
      <c r="S285" s="281" t="str">
        <f>IF('3_Setup(3)'!$I$17=0, "0 / Linear", '3_Setup(3)'!$I$17)</f>
        <v>2 / Programmable</v>
      </c>
      <c r="T285" s="281" t="str">
        <f>IF('3_Setup(3)'!$I$18=0, "0 / Linear", '3_Setup(3)'!$I$18)</f>
        <v>2 / Programmable</v>
      </c>
      <c r="U285" s="281" t="str">
        <f>IF('3_Setup(3)'!$I$19=0, "0 / Linear", '3_Setup(3)'!$I$19)</f>
        <v>2 / Programmable</v>
      </c>
      <c r="V285" s="281" t="str">
        <f>IF('3_Setup(3)'!$I$20=0, "0 / Linear", '3_Setup(3)'!$I$20)</f>
        <v>2 / Programmable</v>
      </c>
      <c r="W285" s="281" t="str">
        <f>IF('3_Setup(3)'!$I$21=0, "0 / Linear", '3_Setup(3)'!$I$21)</f>
        <v>2 / Programmable</v>
      </c>
      <c r="X285" s="281" t="str">
        <f>IF('3_Setup(3)'!$I$22=0, "0 / Linear", '3_Setup(3)'!$I$22)</f>
        <v>2 / Programmable</v>
      </c>
      <c r="Y285" s="281" t="str">
        <f>IF('3_Setup(3)'!$I$23=0, "0 / Linear", '3_Setup(3)'!$I$23)</f>
        <v>2 / Programmable</v>
      </c>
      <c r="Z285" s="281" t="str">
        <f>IF('3_Setup(3)'!$I$24=0, "0 / Linear", '3_Setup(3)'!$I$24)</f>
        <v>2 / Programmable</v>
      </c>
      <c r="AA285" s="281" t="str">
        <f>IF('3_Setup(3)'!$I$25=0, "0 / Linear", '3_Setup(3)'!$I$25)</f>
        <v>2 / Programmable</v>
      </c>
      <c r="AB285" s="281" t="str">
        <f>IF('3_Setup(3)'!$I$26=0, "0 / Linear", '3_Setup(3)'!$I$26)</f>
        <v>2 / Programmable</v>
      </c>
      <c r="AC285" s="281" t="str">
        <f>IF('3_Setup(3)'!$I$27=0, "0 / Linear", '3_Setup(3)'!$I$27)</f>
        <v>2 / Programmable</v>
      </c>
      <c r="AD285" s="281" t="str">
        <f>IF('3_Setup(3)'!$I$28=0, "0 / Linear", '3_Setup(3)'!$I$28)</f>
        <v>2 / Programmable</v>
      </c>
      <c r="AE285" s="281" t="str">
        <f>IF('3_Setup(3)'!$I$29=0, "0 / Linear", '3_Setup(3)'!$I$29)</f>
        <v>2 / Programmable</v>
      </c>
      <c r="AF285" s="281" t="str">
        <f>IF('3_Setup(3)'!$I$30=0, "0 / Linear", '3_Setup(3)'!$I$30)</f>
        <v>2 / Programmable</v>
      </c>
      <c r="AG285" s="281" t="str">
        <f>IF('3_Setup(3)'!$I$31=0, "0 / Linear", '3_Setup(3)'!$I$31)</f>
        <v>2 / Programmable</v>
      </c>
      <c r="AH285" s="281" t="str">
        <f>IF('3_Setup(3)'!$I$32=0, "0 / Linear", '3_Setup(3)'!$I$32)</f>
        <v>2 / Programmable</v>
      </c>
      <c r="AI285" s="281" t="str">
        <f>IF('3_Setup(3)'!$I$33=0, "0 / Linear", '3_Setup(3)'!$I$33)</f>
        <v>2 / Programmable</v>
      </c>
      <c r="AJ285" s="281" t="str">
        <f>IF('3_Setup(3)'!$I$34=0, "0 / Linear", '3_Setup(3)'!$I$34)</f>
        <v>2 / Programmable</v>
      </c>
      <c r="AK285" s="281" t="str">
        <f>IF('3_Setup(3)'!$I$35=0, "0 / Linear", '3_Setup(3)'!$I$35)</f>
        <v>2 / Programmable</v>
      </c>
      <c r="AL285" s="281" t="str">
        <f>IF('3_Setup(3)'!$I$36=0, "0 / Linear", '3_Setup(3)'!$I$36)</f>
        <v>2 / Programmable</v>
      </c>
      <c r="AM285" s="281" t="str">
        <f>IF('3_Setup(3)'!$I$37=0, "0 / Linear", '3_Setup(3)'!$I$37)</f>
        <v>2 / Programmable</v>
      </c>
      <c r="AN285" s="281" t="str">
        <f>IF('3_Setup(3)'!$I$38=0, "0 / Linear", '3_Setup(3)'!$I$38)</f>
        <v>2 / Programmable</v>
      </c>
      <c r="AO285" s="281" t="str">
        <f>IF('3_Setup(3)'!$I$39=0, "0 / Linear", '3_Setup(3)'!$I$39)</f>
        <v>2 / Programmable</v>
      </c>
      <c r="AP285" s="281" t="str">
        <f>IF('3_Setup(3)'!$I$40=0, "0 / Linear", '3_Setup(3)'!$I$40)</f>
        <v>2 / Programmable</v>
      </c>
      <c r="AQ285" s="282" t="str">
        <f>IF('3_Setup(3)'!$I$41=0, "0 / Linear", '3_Setup(3)'!$I$41)</f>
        <v>2 / Programmable</v>
      </c>
    </row>
    <row r="286" spans="2:43" ht="19.95" customHeight="1" x14ac:dyDescent="0.4">
      <c r="B286" s="269">
        <v>283</v>
      </c>
      <c r="C286" s="270" t="s">
        <v>1614</v>
      </c>
      <c r="D286" s="270" t="s">
        <v>203</v>
      </c>
      <c r="E286" s="271">
        <v>602</v>
      </c>
      <c r="F286" s="272" t="s">
        <v>1</v>
      </c>
      <c r="G286" s="273">
        <v>50</v>
      </c>
      <c r="H286" s="645"/>
      <c r="I286" s="275">
        <f>I$6</f>
        <v>50</v>
      </c>
      <c r="J286" s="276">
        <f t="shared" ref="J286:AQ286" si="0">J$6</f>
        <v>50</v>
      </c>
      <c r="K286" s="276">
        <f t="shared" si="0"/>
        <v>50</v>
      </c>
      <c r="L286" s="276">
        <f t="shared" si="0"/>
        <v>50</v>
      </c>
      <c r="M286" s="276">
        <f t="shared" si="0"/>
        <v>50</v>
      </c>
      <c r="N286" s="276">
        <f t="shared" si="0"/>
        <v>50</v>
      </c>
      <c r="O286" s="276">
        <f t="shared" si="0"/>
        <v>50</v>
      </c>
      <c r="P286" s="276">
        <f t="shared" si="0"/>
        <v>50</v>
      </c>
      <c r="Q286" s="276">
        <f t="shared" si="0"/>
        <v>50</v>
      </c>
      <c r="R286" s="276">
        <f t="shared" si="0"/>
        <v>50</v>
      </c>
      <c r="S286" s="276">
        <f t="shared" si="0"/>
        <v>50</v>
      </c>
      <c r="T286" s="276">
        <f t="shared" si="0"/>
        <v>50</v>
      </c>
      <c r="U286" s="276">
        <f t="shared" si="0"/>
        <v>50</v>
      </c>
      <c r="V286" s="276">
        <f t="shared" si="0"/>
        <v>50</v>
      </c>
      <c r="W286" s="276">
        <f t="shared" si="0"/>
        <v>50</v>
      </c>
      <c r="X286" s="276">
        <f t="shared" si="0"/>
        <v>50</v>
      </c>
      <c r="Y286" s="276">
        <f t="shared" si="0"/>
        <v>50</v>
      </c>
      <c r="Z286" s="276">
        <f t="shared" si="0"/>
        <v>50</v>
      </c>
      <c r="AA286" s="276">
        <f t="shared" si="0"/>
        <v>50</v>
      </c>
      <c r="AB286" s="276">
        <f t="shared" si="0"/>
        <v>50</v>
      </c>
      <c r="AC286" s="276">
        <f t="shared" si="0"/>
        <v>50</v>
      </c>
      <c r="AD286" s="276">
        <f t="shared" si="0"/>
        <v>50</v>
      </c>
      <c r="AE286" s="276">
        <f t="shared" si="0"/>
        <v>50</v>
      </c>
      <c r="AF286" s="276">
        <f t="shared" si="0"/>
        <v>50</v>
      </c>
      <c r="AG286" s="276">
        <f t="shared" si="0"/>
        <v>50</v>
      </c>
      <c r="AH286" s="276">
        <f t="shared" si="0"/>
        <v>50</v>
      </c>
      <c r="AI286" s="276">
        <f t="shared" si="0"/>
        <v>50</v>
      </c>
      <c r="AJ286" s="276">
        <f t="shared" si="0"/>
        <v>50</v>
      </c>
      <c r="AK286" s="276">
        <f t="shared" si="0"/>
        <v>50</v>
      </c>
      <c r="AL286" s="276">
        <f t="shared" si="0"/>
        <v>50</v>
      </c>
      <c r="AM286" s="276">
        <f t="shared" si="0"/>
        <v>50</v>
      </c>
      <c r="AN286" s="276">
        <f t="shared" si="0"/>
        <v>50</v>
      </c>
      <c r="AO286" s="276">
        <f t="shared" si="0"/>
        <v>50</v>
      </c>
      <c r="AP286" s="276">
        <f t="shared" si="0"/>
        <v>50</v>
      </c>
      <c r="AQ286" s="277">
        <f t="shared" si="0"/>
        <v>50</v>
      </c>
    </row>
    <row r="287" spans="2:43" ht="19.95" customHeight="1" x14ac:dyDescent="0.4">
      <c r="B287" s="269">
        <v>284</v>
      </c>
      <c r="C287" s="270" t="s">
        <v>1615</v>
      </c>
      <c r="D287" s="270" t="s">
        <v>204</v>
      </c>
      <c r="E287" s="271">
        <v>603</v>
      </c>
      <c r="F287" s="272" t="s">
        <v>39</v>
      </c>
      <c r="G287" s="715">
        <v>100</v>
      </c>
      <c r="H287" s="645"/>
      <c r="I287" s="335">
        <v>100</v>
      </c>
      <c r="J287" s="336">
        <v>100</v>
      </c>
      <c r="K287" s="336">
        <v>100</v>
      </c>
      <c r="L287" s="336">
        <v>100</v>
      </c>
      <c r="M287" s="336">
        <v>100</v>
      </c>
      <c r="N287" s="336">
        <v>100</v>
      </c>
      <c r="O287" s="336">
        <v>100</v>
      </c>
      <c r="P287" s="336">
        <v>100</v>
      </c>
      <c r="Q287" s="336">
        <v>100</v>
      </c>
      <c r="R287" s="336">
        <v>100</v>
      </c>
      <c r="S287" s="336">
        <v>100</v>
      </c>
      <c r="T287" s="336">
        <v>100</v>
      </c>
      <c r="U287" s="336">
        <v>100</v>
      </c>
      <c r="V287" s="336">
        <v>100</v>
      </c>
      <c r="W287" s="336">
        <v>100</v>
      </c>
      <c r="X287" s="336">
        <v>100</v>
      </c>
      <c r="Y287" s="336">
        <v>100</v>
      </c>
      <c r="Z287" s="336">
        <v>100</v>
      </c>
      <c r="AA287" s="336">
        <v>100</v>
      </c>
      <c r="AB287" s="336">
        <v>100</v>
      </c>
      <c r="AC287" s="336">
        <v>100</v>
      </c>
      <c r="AD287" s="336">
        <v>100</v>
      </c>
      <c r="AE287" s="336">
        <v>100</v>
      </c>
      <c r="AF287" s="336">
        <v>100</v>
      </c>
      <c r="AG287" s="336">
        <v>100</v>
      </c>
      <c r="AH287" s="336">
        <v>100</v>
      </c>
      <c r="AI287" s="336">
        <v>100</v>
      </c>
      <c r="AJ287" s="336">
        <v>100</v>
      </c>
      <c r="AK287" s="336">
        <v>100</v>
      </c>
      <c r="AL287" s="336">
        <v>100</v>
      </c>
      <c r="AM287" s="336">
        <v>100</v>
      </c>
      <c r="AN287" s="336">
        <v>100</v>
      </c>
      <c r="AO287" s="336">
        <v>100</v>
      </c>
      <c r="AP287" s="336">
        <v>100</v>
      </c>
      <c r="AQ287" s="337">
        <v>100</v>
      </c>
    </row>
    <row r="288" spans="2:43" ht="19.95" customHeight="1" x14ac:dyDescent="0.4">
      <c r="B288" s="269">
        <v>285</v>
      </c>
      <c r="C288" s="270" t="s">
        <v>1616</v>
      </c>
      <c r="D288" s="270" t="s">
        <v>205</v>
      </c>
      <c r="E288" s="271">
        <v>604</v>
      </c>
      <c r="F288" s="272" t="s">
        <v>1</v>
      </c>
      <c r="G288" s="715">
        <v>50</v>
      </c>
      <c r="H288" s="1301" t="s">
        <v>2538</v>
      </c>
      <c r="I288" s="335">
        <v>50</v>
      </c>
      <c r="J288" s="336">
        <v>50</v>
      </c>
      <c r="K288" s="336">
        <v>50</v>
      </c>
      <c r="L288" s="336">
        <v>50</v>
      </c>
      <c r="M288" s="336">
        <v>50</v>
      </c>
      <c r="N288" s="336">
        <v>50</v>
      </c>
      <c r="O288" s="336">
        <v>50</v>
      </c>
      <c r="P288" s="336">
        <v>50</v>
      </c>
      <c r="Q288" s="336">
        <v>50</v>
      </c>
      <c r="R288" s="336">
        <v>50</v>
      </c>
      <c r="S288" s="336">
        <v>50</v>
      </c>
      <c r="T288" s="336">
        <v>50</v>
      </c>
      <c r="U288" s="336">
        <v>50</v>
      </c>
      <c r="V288" s="336">
        <v>50</v>
      </c>
      <c r="W288" s="336">
        <v>50</v>
      </c>
      <c r="X288" s="336">
        <v>50</v>
      </c>
      <c r="Y288" s="336">
        <v>50</v>
      </c>
      <c r="Z288" s="336">
        <v>50</v>
      </c>
      <c r="AA288" s="336">
        <v>50</v>
      </c>
      <c r="AB288" s="336">
        <v>50</v>
      </c>
      <c r="AC288" s="336">
        <v>50</v>
      </c>
      <c r="AD288" s="336">
        <v>50</v>
      </c>
      <c r="AE288" s="336">
        <v>50</v>
      </c>
      <c r="AF288" s="336">
        <v>50</v>
      </c>
      <c r="AG288" s="336">
        <v>50</v>
      </c>
      <c r="AH288" s="336">
        <v>50</v>
      </c>
      <c r="AI288" s="336">
        <v>50</v>
      </c>
      <c r="AJ288" s="336">
        <v>50</v>
      </c>
      <c r="AK288" s="336">
        <v>50</v>
      </c>
      <c r="AL288" s="336">
        <v>50</v>
      </c>
      <c r="AM288" s="336">
        <v>50</v>
      </c>
      <c r="AN288" s="336">
        <v>50</v>
      </c>
      <c r="AO288" s="336">
        <v>50</v>
      </c>
      <c r="AP288" s="336">
        <v>50</v>
      </c>
      <c r="AQ288" s="337">
        <v>50</v>
      </c>
    </row>
    <row r="289" spans="2:43" ht="19.95" customHeight="1" x14ac:dyDescent="0.4">
      <c r="B289" s="269">
        <v>286</v>
      </c>
      <c r="C289" s="270" t="s">
        <v>1617</v>
      </c>
      <c r="D289" s="270" t="s">
        <v>206</v>
      </c>
      <c r="E289" s="271">
        <v>605</v>
      </c>
      <c r="F289" s="272" t="s">
        <v>39</v>
      </c>
      <c r="G289" s="715">
        <v>100</v>
      </c>
      <c r="H289" s="1313"/>
      <c r="I289" s="335">
        <v>100</v>
      </c>
      <c r="J289" s="336">
        <v>100</v>
      </c>
      <c r="K289" s="336">
        <v>100</v>
      </c>
      <c r="L289" s="336">
        <v>100</v>
      </c>
      <c r="M289" s="336">
        <v>100</v>
      </c>
      <c r="N289" s="336">
        <v>100</v>
      </c>
      <c r="O289" s="336">
        <v>100</v>
      </c>
      <c r="P289" s="336">
        <v>100</v>
      </c>
      <c r="Q289" s="336">
        <v>100</v>
      </c>
      <c r="R289" s="336">
        <v>100</v>
      </c>
      <c r="S289" s="336">
        <v>100</v>
      </c>
      <c r="T289" s="336">
        <v>100</v>
      </c>
      <c r="U289" s="336">
        <v>100</v>
      </c>
      <c r="V289" s="336">
        <v>100</v>
      </c>
      <c r="W289" s="336">
        <v>100</v>
      </c>
      <c r="X289" s="336">
        <v>100</v>
      </c>
      <c r="Y289" s="336">
        <v>100</v>
      </c>
      <c r="Z289" s="336">
        <v>100</v>
      </c>
      <c r="AA289" s="336">
        <v>100</v>
      </c>
      <c r="AB289" s="336">
        <v>100</v>
      </c>
      <c r="AC289" s="336">
        <v>100</v>
      </c>
      <c r="AD289" s="336">
        <v>100</v>
      </c>
      <c r="AE289" s="336">
        <v>100</v>
      </c>
      <c r="AF289" s="336">
        <v>100</v>
      </c>
      <c r="AG289" s="336">
        <v>100</v>
      </c>
      <c r="AH289" s="336">
        <v>100</v>
      </c>
      <c r="AI289" s="336">
        <v>100</v>
      </c>
      <c r="AJ289" s="336">
        <v>100</v>
      </c>
      <c r="AK289" s="336">
        <v>100</v>
      </c>
      <c r="AL289" s="336">
        <v>100</v>
      </c>
      <c r="AM289" s="336">
        <v>100</v>
      </c>
      <c r="AN289" s="336">
        <v>100</v>
      </c>
      <c r="AO289" s="336">
        <v>100</v>
      </c>
      <c r="AP289" s="336">
        <v>100</v>
      </c>
      <c r="AQ289" s="337">
        <v>100</v>
      </c>
    </row>
    <row r="290" spans="2:43" ht="19.95" customHeight="1" x14ac:dyDescent="0.4">
      <c r="B290" s="269">
        <v>287</v>
      </c>
      <c r="C290" s="270" t="s">
        <v>1618</v>
      </c>
      <c r="D290" s="270" t="s">
        <v>207</v>
      </c>
      <c r="E290" s="271">
        <v>606</v>
      </c>
      <c r="F290" s="272" t="s">
        <v>39</v>
      </c>
      <c r="G290" s="715">
        <v>1.5</v>
      </c>
      <c r="H290" s="1302"/>
      <c r="I290" s="335">
        <v>1.5</v>
      </c>
      <c r="J290" s="336">
        <v>1.5</v>
      </c>
      <c r="K290" s="336">
        <v>1.5</v>
      </c>
      <c r="L290" s="336">
        <v>1.5</v>
      </c>
      <c r="M290" s="336">
        <v>1.5</v>
      </c>
      <c r="N290" s="336">
        <v>1.5</v>
      </c>
      <c r="O290" s="336">
        <v>1.5</v>
      </c>
      <c r="P290" s="336">
        <v>1.5</v>
      </c>
      <c r="Q290" s="336">
        <v>1.5</v>
      </c>
      <c r="R290" s="336">
        <v>1.5</v>
      </c>
      <c r="S290" s="336">
        <v>1.5</v>
      </c>
      <c r="T290" s="336">
        <v>1.5</v>
      </c>
      <c r="U290" s="336">
        <v>1.5</v>
      </c>
      <c r="V290" s="336">
        <v>1.5</v>
      </c>
      <c r="W290" s="336">
        <v>1.5</v>
      </c>
      <c r="X290" s="336">
        <v>1.5</v>
      </c>
      <c r="Y290" s="336">
        <v>1.5</v>
      </c>
      <c r="Z290" s="336">
        <v>1.5</v>
      </c>
      <c r="AA290" s="336">
        <v>1.5</v>
      </c>
      <c r="AB290" s="336">
        <v>1.5</v>
      </c>
      <c r="AC290" s="336">
        <v>1.5</v>
      </c>
      <c r="AD290" s="336">
        <v>1.5</v>
      </c>
      <c r="AE290" s="336">
        <v>1.5</v>
      </c>
      <c r="AF290" s="336">
        <v>1.5</v>
      </c>
      <c r="AG290" s="336">
        <v>1.5</v>
      </c>
      <c r="AH290" s="336">
        <v>1.5</v>
      </c>
      <c r="AI290" s="336">
        <v>1.5</v>
      </c>
      <c r="AJ290" s="336">
        <v>1.5</v>
      </c>
      <c r="AK290" s="336">
        <v>1.5</v>
      </c>
      <c r="AL290" s="336">
        <v>1.5</v>
      </c>
      <c r="AM290" s="336">
        <v>1.5</v>
      </c>
      <c r="AN290" s="336">
        <v>1.5</v>
      </c>
      <c r="AO290" s="336">
        <v>1.5</v>
      </c>
      <c r="AP290" s="336">
        <v>1.5</v>
      </c>
      <c r="AQ290" s="337">
        <v>1.5</v>
      </c>
    </row>
    <row r="291" spans="2:43" ht="19.95" customHeight="1" x14ac:dyDescent="0.4">
      <c r="B291" s="269">
        <v>288</v>
      </c>
      <c r="C291" s="270" t="s">
        <v>1619</v>
      </c>
      <c r="D291" s="270" t="s">
        <v>208</v>
      </c>
      <c r="E291" s="271">
        <v>534</v>
      </c>
      <c r="F291" s="272"/>
      <c r="G291" s="278" t="s">
        <v>491</v>
      </c>
      <c r="H291" s="1306" t="s">
        <v>2537</v>
      </c>
      <c r="I291" s="280" t="str">
        <f>IF('3_Setup(3)'!$J$7=0, "0 / Disabled", '3_Setup(3)'!$J$7)</f>
        <v>1 / Enabled</v>
      </c>
      <c r="J291" s="281" t="str">
        <f>IF('3_Setup(3)'!$J$8=0, "0 / Disabled", '3_Setup(3)'!$J$8)</f>
        <v>0 / Disabled</v>
      </c>
      <c r="K291" s="281" t="str">
        <f>IF('3_Setup(3)'!$J$9=0, "0 / Disabled", '3_Setup(3)'!$J$9)</f>
        <v>0 / Disabled</v>
      </c>
      <c r="L291" s="281" t="str">
        <f>IF('3_Setup(3)'!$J$10=0, "0 / Disabled", '3_Setup(3)'!$J$10)</f>
        <v>0 / Disabled</v>
      </c>
      <c r="M291" s="281" t="str">
        <f>IF('3_Setup(3)'!$J$11=0, "0 / Disabled", '3_Setup(3)'!$J$11)</f>
        <v>0 / Disabled</v>
      </c>
      <c r="N291" s="281" t="str">
        <f>IF('3_Setup(3)'!$J$12=0, "0 / Disabled", '3_Setup(3)'!$J$12)</f>
        <v>0 / Disabled</v>
      </c>
      <c r="O291" s="281" t="str">
        <f>IF('3_Setup(3)'!$J$13=0, "0 / Disabled", '3_Setup(3)'!$J$13)</f>
        <v>0 / Disabled</v>
      </c>
      <c r="P291" s="281" t="str">
        <f>IF('3_Setup(3)'!$J$14=0, "0 / Disabled", '3_Setup(3)'!$J$14)</f>
        <v>0 / Disabled</v>
      </c>
      <c r="Q291" s="281" t="str">
        <f>IF('3_Setup(3)'!$J$15=0, "0 / Disabled", '3_Setup(3)'!$J$15)</f>
        <v>0 / Disabled</v>
      </c>
      <c r="R291" s="281" t="str">
        <f>IF('3_Setup(3)'!$J$16=0, "0 / Disabled", '3_Setup(3)'!$J$16)</f>
        <v>0 / Disabled</v>
      </c>
      <c r="S291" s="281" t="str">
        <f>IF('3_Setup(3)'!$J$17=0, "0 / Disabled", '3_Setup(3)'!$J$17)</f>
        <v>0 / Disabled</v>
      </c>
      <c r="T291" s="281" t="str">
        <f>IF('3_Setup(3)'!$J$18=0, "0 / Disabled", '3_Setup(3)'!$J$18)</f>
        <v>0 / Disabled</v>
      </c>
      <c r="U291" s="281" t="str">
        <f>IF('3_Setup(3)'!$J$19=0, "0 / Disabled", '3_Setup(3)'!$J$19)</f>
        <v>0 / Disabled</v>
      </c>
      <c r="V291" s="281" t="str">
        <f>IF('3_Setup(3)'!$J$20=0, "0 / Disabled", '3_Setup(3)'!$J$20)</f>
        <v>0 / Disabled</v>
      </c>
      <c r="W291" s="281" t="str">
        <f>IF('3_Setup(3)'!$J$21=0, "0 / Disabled", '3_Setup(3)'!$J$21)</f>
        <v>0 / Disabled</v>
      </c>
      <c r="X291" s="281" t="str">
        <f>IF('3_Setup(3)'!$J$22=0, "0 / Disabled", '3_Setup(3)'!$J$22)</f>
        <v>0 / Disabled</v>
      </c>
      <c r="Y291" s="281" t="str">
        <f>IF('3_Setup(3)'!$J$23=0, "0 / Disabled", '3_Setup(3)'!$J$23)</f>
        <v>0 / Disabled</v>
      </c>
      <c r="Z291" s="281" t="str">
        <f>IF('3_Setup(3)'!$J$24=0, "0 / Disabled", '3_Setup(3)'!$J$24)</f>
        <v>0 / Disabled</v>
      </c>
      <c r="AA291" s="281" t="str">
        <f>IF('3_Setup(3)'!$J$25=0, "0 / Disabled", '3_Setup(3)'!$J$25)</f>
        <v>0 / Disabled</v>
      </c>
      <c r="AB291" s="281" t="str">
        <f>IF('3_Setup(3)'!$J$26=0, "0 / Disabled", '3_Setup(3)'!$J$26)</f>
        <v>0 / Disabled</v>
      </c>
      <c r="AC291" s="281" t="str">
        <f>IF('3_Setup(3)'!$J$27=0, "0 / Disabled", '3_Setup(3)'!$J$27)</f>
        <v>0 / Disabled</v>
      </c>
      <c r="AD291" s="281" t="str">
        <f>IF('3_Setup(3)'!$J$28=0, "0 / Disabled", '3_Setup(3)'!$J$28)</f>
        <v>0 / Disabled</v>
      </c>
      <c r="AE291" s="281" t="str">
        <f>IF('3_Setup(3)'!$J$29=0, "0 / Disabled", '3_Setup(3)'!$J$29)</f>
        <v>0 / Disabled</v>
      </c>
      <c r="AF291" s="281" t="str">
        <f>IF('3_Setup(3)'!$J$30=0, "0 / Disabled", '3_Setup(3)'!$J$30)</f>
        <v>0 / Disabled</v>
      </c>
      <c r="AG291" s="281" t="str">
        <f>IF('3_Setup(3)'!$J$31=0, "0 / Disabled", '3_Setup(3)'!$J$31)</f>
        <v>0 / Disabled</v>
      </c>
      <c r="AH291" s="281" t="str">
        <f>IF('3_Setup(3)'!$J$32=0, "0 / Disabled", '3_Setup(3)'!$J$32)</f>
        <v>0 / Disabled</v>
      </c>
      <c r="AI291" s="281" t="str">
        <f>IF('3_Setup(3)'!$J$33=0, "0 / Disabled", '3_Setup(3)'!$J$33)</f>
        <v>0 / Disabled</v>
      </c>
      <c r="AJ291" s="281" t="str">
        <f>IF('3_Setup(3)'!$J$34=0, "0 / Disabled", '3_Setup(3)'!$J$34)</f>
        <v>0 / Disabled</v>
      </c>
      <c r="AK291" s="281" t="str">
        <f>IF('3_Setup(3)'!$J$35=0, "0 / Disabled", '3_Setup(3)'!$J$35)</f>
        <v>0 / Disabled</v>
      </c>
      <c r="AL291" s="281" t="str">
        <f>IF('3_Setup(3)'!$J$36=0, "0 / Disabled", '3_Setup(3)'!$J$36)</f>
        <v>0 / Disabled</v>
      </c>
      <c r="AM291" s="281" t="str">
        <f>IF('3_Setup(3)'!$J$37=0, "0 / Disabled", '3_Setup(3)'!$J$37)</f>
        <v>0 / Disabled</v>
      </c>
      <c r="AN291" s="281" t="str">
        <f>IF('3_Setup(3)'!$J$38=0, "0 / Disabled", '3_Setup(3)'!$J$38)</f>
        <v>0 / Disabled</v>
      </c>
      <c r="AO291" s="281" t="str">
        <f>IF('3_Setup(3)'!$J$39=0, "0 / Disabled", '3_Setup(3)'!$J$39)</f>
        <v>0 / Disabled</v>
      </c>
      <c r="AP291" s="281" t="str">
        <f>IF('3_Setup(3)'!$J$40=0, "0 / Disabled", '3_Setup(3)'!$J$40)</f>
        <v>0 / Disabled</v>
      </c>
      <c r="AQ291" s="282" t="str">
        <f>IF('3_Setup(3)'!$J$41=0, "0 / Disabled", '3_Setup(3)'!$J$41)</f>
        <v>0 / Disabled</v>
      </c>
    </row>
    <row r="292" spans="2:43" ht="19.95" customHeight="1" x14ac:dyDescent="0.4">
      <c r="B292" s="269">
        <v>289</v>
      </c>
      <c r="C292" s="270" t="s">
        <v>1620</v>
      </c>
      <c r="D292" s="270" t="s">
        <v>209</v>
      </c>
      <c r="E292" s="271">
        <v>1790</v>
      </c>
      <c r="F292" s="272" t="s">
        <v>39</v>
      </c>
      <c r="G292" s="278">
        <v>10</v>
      </c>
      <c r="H292" s="1307"/>
      <c r="I292" s="280">
        <f>IF('3_Setup(3)'!$K$7=0, 10, '3_Setup(3)'!$K$7)</f>
        <v>2.5</v>
      </c>
      <c r="J292" s="281">
        <f>IF('3_Setup(3)'!$K$8=0, 10, '3_Setup(3)'!$K$8)</f>
        <v>2.5</v>
      </c>
      <c r="K292" s="281">
        <f>IF('3_Setup(3)'!$K$9=0, 10, '3_Setup(3)'!$K$9)</f>
        <v>2.5</v>
      </c>
      <c r="L292" s="281">
        <f>IF('3_Setup(3)'!$K$10=0, 10, '3_Setup(3)'!$K$10)</f>
        <v>2.5</v>
      </c>
      <c r="M292" s="281">
        <f>IF('3_Setup(3)'!$K$11=0, 10, '3_Setup(3)'!$K$11)</f>
        <v>2.5</v>
      </c>
      <c r="N292" s="281">
        <f>IF('3_Setup(3)'!$K$12=0, 10, '3_Setup(3)'!$K$12)</f>
        <v>2.5</v>
      </c>
      <c r="O292" s="281">
        <f>IF('3_Setup(3)'!$K$13=0, 10, '3_Setup(3)'!$K$13)</f>
        <v>2.5</v>
      </c>
      <c r="P292" s="281">
        <f>IF('3_Setup(3)'!$K$14=0, 10, '3_Setup(3)'!$K$14)</f>
        <v>2.5</v>
      </c>
      <c r="Q292" s="281">
        <f>IF('3_Setup(3)'!$K$15=0, 10, '3_Setup(3)'!$K$15)</f>
        <v>2.5</v>
      </c>
      <c r="R292" s="281">
        <f>IF('3_Setup(3)'!$K$16=0, 10, '3_Setup(3)'!$K$16)</f>
        <v>2.5</v>
      </c>
      <c r="S292" s="281">
        <f>IF('3_Setup(3)'!$K$17=0, 10, '3_Setup(3)'!$K$17)</f>
        <v>2.5</v>
      </c>
      <c r="T292" s="281">
        <f>IF('3_Setup(3)'!$K$18=0, 10, '3_Setup(3)'!$K$18)</f>
        <v>2.5</v>
      </c>
      <c r="U292" s="281">
        <f>IF('3_Setup(3)'!$K$19=0, 10, '3_Setup(3)'!$K$19)</f>
        <v>2.5</v>
      </c>
      <c r="V292" s="281">
        <f>IF('3_Setup(3)'!$K$20=0, 10, '3_Setup(3)'!$K$20)</f>
        <v>2.5</v>
      </c>
      <c r="W292" s="281">
        <f>IF('3_Setup(3)'!$K$21=0, 10, '3_Setup(3)'!$K$21)</f>
        <v>2.5</v>
      </c>
      <c r="X292" s="281">
        <f>IF('3_Setup(3)'!$K$22=0, 10, '3_Setup(3)'!$K$22)</f>
        <v>2.5</v>
      </c>
      <c r="Y292" s="281">
        <f>IF('3_Setup(3)'!$K$23=0, 10, '3_Setup(3)'!$K$23)</f>
        <v>2.5</v>
      </c>
      <c r="Z292" s="281">
        <f>IF('3_Setup(3)'!$K$24=0, 10, '3_Setup(3)'!$K$24)</f>
        <v>2.5</v>
      </c>
      <c r="AA292" s="281">
        <f>IF('3_Setup(3)'!$K$25=0, 10, '3_Setup(3)'!$K$25)</f>
        <v>2.5</v>
      </c>
      <c r="AB292" s="281">
        <f>IF('3_Setup(3)'!$K$26=0, 10, '3_Setup(3)'!$K$26)</f>
        <v>2.5</v>
      </c>
      <c r="AC292" s="281">
        <f>IF('3_Setup(3)'!$K$27=0, 10, '3_Setup(3)'!$K$27)</f>
        <v>2.5</v>
      </c>
      <c r="AD292" s="281">
        <f>IF('3_Setup(3)'!$K$28=0, 10, '3_Setup(3)'!$K$28)</f>
        <v>2.5</v>
      </c>
      <c r="AE292" s="281">
        <f>IF('3_Setup(3)'!$K$29=0, 10, '3_Setup(3)'!$K$29)</f>
        <v>2.5</v>
      </c>
      <c r="AF292" s="281">
        <f>IF('3_Setup(3)'!$K$30=0, 10, '3_Setup(3)'!$K$30)</f>
        <v>2.5</v>
      </c>
      <c r="AG292" s="281">
        <f>IF('3_Setup(3)'!$K$31=0, 10, '3_Setup(3)'!$K$31)</f>
        <v>2.5</v>
      </c>
      <c r="AH292" s="281">
        <f>IF('3_Setup(3)'!$K$32=0, 10, '3_Setup(3)'!$K$32)</f>
        <v>2.5</v>
      </c>
      <c r="AI292" s="281">
        <f>IF('3_Setup(3)'!$K$33=0, 10, '3_Setup(3)'!$K$33)</f>
        <v>2.5</v>
      </c>
      <c r="AJ292" s="281">
        <f>IF('3_Setup(3)'!$K$34=0, 10, '3_Setup(3)'!$K$34)</f>
        <v>2.5</v>
      </c>
      <c r="AK292" s="281">
        <f>IF('3_Setup(3)'!$K$35=0, 10, '3_Setup(3)'!$K$35)</f>
        <v>2.5</v>
      </c>
      <c r="AL292" s="281">
        <f>IF('3_Setup(3)'!$K$36=0, 10, '3_Setup(3)'!$K$36)</f>
        <v>2.5</v>
      </c>
      <c r="AM292" s="281">
        <f>IF('3_Setup(3)'!$K$37=0, 10, '3_Setup(3)'!$K$37)</f>
        <v>2.5</v>
      </c>
      <c r="AN292" s="281">
        <f>IF('3_Setup(3)'!$K$38=0, 10, '3_Setup(3)'!$K$38)</f>
        <v>2.5</v>
      </c>
      <c r="AO292" s="281">
        <f>IF('3_Setup(3)'!$K$39=0, 10, '3_Setup(3)'!$K$39)</f>
        <v>2.5</v>
      </c>
      <c r="AP292" s="281">
        <f>IF('3_Setup(3)'!$K$40=0, 10, '3_Setup(3)'!$K$40)</f>
        <v>2.5</v>
      </c>
      <c r="AQ292" s="282">
        <f>IF('3_Setup(3)'!$K$41=0, 10, '3_Setup(3)'!$K$41)</f>
        <v>2.5</v>
      </c>
    </row>
    <row r="293" spans="2:43" ht="19.95" customHeight="1" x14ac:dyDescent="0.4">
      <c r="B293" s="269">
        <v>290</v>
      </c>
      <c r="C293" s="270" t="s">
        <v>1621</v>
      </c>
      <c r="D293" s="270" t="s">
        <v>1622</v>
      </c>
      <c r="E293" s="271">
        <v>1693</v>
      </c>
      <c r="F293" s="272" t="s">
        <v>39</v>
      </c>
      <c r="G293" s="278">
        <v>50</v>
      </c>
      <c r="H293" s="1308"/>
      <c r="I293" s="280">
        <f>IF('3_Setup(3)'!$L$7=0, 50, '3_Setup(3)'!$L$7)</f>
        <v>56.885819244316565</v>
      </c>
      <c r="J293" s="281">
        <f>IF('3_Setup(3)'!$L$8=0, 50, '3_Setup(3)'!$L$8)</f>
        <v>50</v>
      </c>
      <c r="K293" s="281">
        <f>IF('3_Setup(3)'!$L$9=0, 50, '3_Setup(3)'!$L$9)</f>
        <v>50</v>
      </c>
      <c r="L293" s="281">
        <f>IF('3_Setup(3)'!$L$10=0, 50, '3_Setup(3)'!$L$10)</f>
        <v>50</v>
      </c>
      <c r="M293" s="281">
        <f>IF('3_Setup(3)'!$L$11=0, 50, '3_Setup(3)'!$L$11)</f>
        <v>50</v>
      </c>
      <c r="N293" s="281">
        <f>IF('3_Setup(3)'!$L$12=0, 50, '3_Setup(3)'!$L$12)</f>
        <v>50</v>
      </c>
      <c r="O293" s="281">
        <f>IF('3_Setup(3)'!$L$13=0, 50, '3_Setup(3)'!$L$13)</f>
        <v>50</v>
      </c>
      <c r="P293" s="281">
        <f>IF('3_Setup(3)'!$L$14=0, 50, '3_Setup(3)'!$L$14)</f>
        <v>50</v>
      </c>
      <c r="Q293" s="281">
        <f>IF('3_Setup(3)'!$L$15=0, 50, '3_Setup(3)'!$L$15)</f>
        <v>50</v>
      </c>
      <c r="R293" s="281">
        <f>IF('3_Setup(3)'!$L$16=0, 50, '3_Setup(3)'!$L$16)</f>
        <v>50</v>
      </c>
      <c r="S293" s="281">
        <f>IF('3_Setup(3)'!$L$17=0, 50, '3_Setup(3)'!$L$17)</f>
        <v>50</v>
      </c>
      <c r="T293" s="281">
        <f>IF('3_Setup(3)'!$L$18=0, 50, '3_Setup(3)'!$L$18)</f>
        <v>50</v>
      </c>
      <c r="U293" s="281">
        <f>IF('3_Setup(3)'!$L$19=0, 50, '3_Setup(3)'!$L$19)</f>
        <v>50</v>
      </c>
      <c r="V293" s="281">
        <f>IF('3_Setup(3)'!$L$20=0, 50, '3_Setup(3)'!$L$20)</f>
        <v>50</v>
      </c>
      <c r="W293" s="281">
        <f>IF('3_Setup(3)'!$L$21=0, 50, '3_Setup(3)'!$L$21)</f>
        <v>50</v>
      </c>
      <c r="X293" s="281">
        <f>IF('3_Setup(3)'!$L$22=0, 50, '3_Setup(3)'!$L$22)</f>
        <v>50</v>
      </c>
      <c r="Y293" s="281">
        <f>IF('3_Setup(3)'!$L$23=0, 50, '3_Setup(3)'!$L$23)</f>
        <v>50</v>
      </c>
      <c r="Z293" s="281">
        <f>IF('3_Setup(3)'!$L$24=0, 50, '3_Setup(3)'!$L$24)</f>
        <v>50</v>
      </c>
      <c r="AA293" s="281">
        <f>IF('3_Setup(3)'!$L$25=0, 50, '3_Setup(3)'!$L$25)</f>
        <v>50</v>
      </c>
      <c r="AB293" s="281">
        <f>IF('3_Setup(3)'!$L$26=0, 50, '3_Setup(3)'!$L$26)</f>
        <v>50</v>
      </c>
      <c r="AC293" s="281">
        <f>IF('3_Setup(3)'!$L$27=0, 50, '3_Setup(3)'!$L$27)</f>
        <v>50</v>
      </c>
      <c r="AD293" s="281">
        <f>IF('3_Setup(3)'!$L$28=0, 50, '3_Setup(3)'!$L$28)</f>
        <v>50</v>
      </c>
      <c r="AE293" s="281">
        <f>IF('3_Setup(3)'!$L$29=0, 50, '3_Setup(3)'!$L$29)</f>
        <v>50</v>
      </c>
      <c r="AF293" s="281">
        <f>IF('3_Setup(3)'!$L$30=0, 50, '3_Setup(3)'!$L$30)</f>
        <v>50</v>
      </c>
      <c r="AG293" s="281">
        <f>IF('3_Setup(3)'!$L$31=0, 50, '3_Setup(3)'!$L$31)</f>
        <v>50</v>
      </c>
      <c r="AH293" s="281">
        <f>IF('3_Setup(3)'!$L$32=0, 50, '3_Setup(3)'!$L$32)</f>
        <v>50</v>
      </c>
      <c r="AI293" s="281">
        <f>IF('3_Setup(3)'!$L$33=0, 50, '3_Setup(3)'!$L$33)</f>
        <v>50</v>
      </c>
      <c r="AJ293" s="281">
        <f>IF('3_Setup(3)'!$L$34=0, 50, '3_Setup(3)'!$L$34)</f>
        <v>50</v>
      </c>
      <c r="AK293" s="281">
        <f>IF('3_Setup(3)'!$L$35=0, 50, '3_Setup(3)'!$L$35)</f>
        <v>50</v>
      </c>
      <c r="AL293" s="281">
        <f>IF('3_Setup(3)'!$L$36=0, 50, '3_Setup(3)'!$L$36)</f>
        <v>50</v>
      </c>
      <c r="AM293" s="281">
        <f>IF('3_Setup(3)'!$L$37=0, 50, '3_Setup(3)'!$L$37)</f>
        <v>50</v>
      </c>
      <c r="AN293" s="281">
        <f>IF('3_Setup(3)'!$L$38=0, 50, '3_Setup(3)'!$L$38)</f>
        <v>50</v>
      </c>
      <c r="AO293" s="281">
        <f>IF('3_Setup(3)'!$L$39=0, 50, '3_Setup(3)'!$L$39)</f>
        <v>50</v>
      </c>
      <c r="AP293" s="281">
        <f>IF('3_Setup(3)'!$L$40=0, 50, '3_Setup(3)'!$L$40)</f>
        <v>50</v>
      </c>
      <c r="AQ293" s="282">
        <f>IF('3_Setup(3)'!$L$41=0, 50, '3_Setup(3)'!$L$41)</f>
        <v>50</v>
      </c>
    </row>
    <row r="294" spans="2:43" ht="33.6" thickBot="1" x14ac:dyDescent="0.45">
      <c r="B294" s="291">
        <v>291</v>
      </c>
      <c r="C294" s="292" t="s">
        <v>1623</v>
      </c>
      <c r="D294" s="292" t="s">
        <v>1624</v>
      </c>
      <c r="E294" s="293">
        <v>660</v>
      </c>
      <c r="F294" s="294" t="s">
        <v>200</v>
      </c>
      <c r="G294" s="450">
        <v>200</v>
      </c>
      <c r="H294" s="855" t="s">
        <v>2536</v>
      </c>
      <c r="I294" s="625">
        <v>200</v>
      </c>
      <c r="J294" s="626">
        <v>200</v>
      </c>
      <c r="K294" s="626">
        <v>200</v>
      </c>
      <c r="L294" s="626">
        <v>200</v>
      </c>
      <c r="M294" s="626">
        <v>200</v>
      </c>
      <c r="N294" s="626">
        <v>200</v>
      </c>
      <c r="O294" s="626">
        <v>200</v>
      </c>
      <c r="P294" s="626">
        <v>200</v>
      </c>
      <c r="Q294" s="626">
        <v>200</v>
      </c>
      <c r="R294" s="626">
        <v>200</v>
      </c>
      <c r="S294" s="626">
        <v>200</v>
      </c>
      <c r="T294" s="626">
        <v>200</v>
      </c>
      <c r="U294" s="626">
        <v>200</v>
      </c>
      <c r="V294" s="626">
        <v>200</v>
      </c>
      <c r="W294" s="626">
        <v>200</v>
      </c>
      <c r="X294" s="626">
        <v>200</v>
      </c>
      <c r="Y294" s="626">
        <v>200</v>
      </c>
      <c r="Z294" s="626">
        <v>200</v>
      </c>
      <c r="AA294" s="626">
        <v>200</v>
      </c>
      <c r="AB294" s="626">
        <v>200</v>
      </c>
      <c r="AC294" s="626">
        <v>200</v>
      </c>
      <c r="AD294" s="626">
        <v>200</v>
      </c>
      <c r="AE294" s="626">
        <v>200</v>
      </c>
      <c r="AF294" s="626">
        <v>200</v>
      </c>
      <c r="AG294" s="626">
        <v>200</v>
      </c>
      <c r="AH294" s="626">
        <v>200</v>
      </c>
      <c r="AI294" s="626">
        <v>200</v>
      </c>
      <c r="AJ294" s="626">
        <v>200</v>
      </c>
      <c r="AK294" s="626">
        <v>200</v>
      </c>
      <c r="AL294" s="626">
        <v>200</v>
      </c>
      <c r="AM294" s="626">
        <v>200</v>
      </c>
      <c r="AN294" s="626">
        <v>200</v>
      </c>
      <c r="AO294" s="626">
        <v>200</v>
      </c>
      <c r="AP294" s="626">
        <v>200</v>
      </c>
      <c r="AQ294" s="627">
        <v>200</v>
      </c>
    </row>
    <row r="295" spans="2:43" ht="19.95" customHeight="1" x14ac:dyDescent="0.4">
      <c r="B295" s="264">
        <v>292</v>
      </c>
      <c r="C295" s="265" t="s">
        <v>1625</v>
      </c>
      <c r="D295" s="265" t="s">
        <v>223</v>
      </c>
      <c r="E295" s="266">
        <v>617</v>
      </c>
      <c r="F295" s="267" t="s">
        <v>39</v>
      </c>
      <c r="G295" s="659">
        <v>40</v>
      </c>
      <c r="H295" s="861" t="s">
        <v>2542</v>
      </c>
      <c r="I295" s="446">
        <f>IF(I$804="1 / Connected", 20, 40)</f>
        <v>40</v>
      </c>
      <c r="J295" s="447">
        <f t="shared" ref="J295:AQ295" si="1">IF(J$804="1 / Connected", 20, 40)</f>
        <v>40</v>
      </c>
      <c r="K295" s="447">
        <f t="shared" si="1"/>
        <v>40</v>
      </c>
      <c r="L295" s="447">
        <f t="shared" si="1"/>
        <v>40</v>
      </c>
      <c r="M295" s="447">
        <f t="shared" si="1"/>
        <v>40</v>
      </c>
      <c r="N295" s="447">
        <f t="shared" si="1"/>
        <v>40</v>
      </c>
      <c r="O295" s="447">
        <f t="shared" si="1"/>
        <v>40</v>
      </c>
      <c r="P295" s="447">
        <f t="shared" si="1"/>
        <v>40</v>
      </c>
      <c r="Q295" s="447">
        <f t="shared" si="1"/>
        <v>40</v>
      </c>
      <c r="R295" s="447">
        <f t="shared" si="1"/>
        <v>40</v>
      </c>
      <c r="S295" s="447">
        <f t="shared" si="1"/>
        <v>40</v>
      </c>
      <c r="T295" s="447">
        <f t="shared" si="1"/>
        <v>40</v>
      </c>
      <c r="U295" s="447">
        <f t="shared" si="1"/>
        <v>40</v>
      </c>
      <c r="V295" s="447">
        <f t="shared" si="1"/>
        <v>40</v>
      </c>
      <c r="W295" s="447">
        <f t="shared" si="1"/>
        <v>40</v>
      </c>
      <c r="X295" s="447">
        <f t="shared" si="1"/>
        <v>40</v>
      </c>
      <c r="Y295" s="447">
        <f t="shared" si="1"/>
        <v>40</v>
      </c>
      <c r="Z295" s="447">
        <f t="shared" si="1"/>
        <v>40</v>
      </c>
      <c r="AA295" s="447">
        <f t="shared" si="1"/>
        <v>40</v>
      </c>
      <c r="AB295" s="447">
        <f t="shared" si="1"/>
        <v>40</v>
      </c>
      <c r="AC295" s="447">
        <f t="shared" si="1"/>
        <v>40</v>
      </c>
      <c r="AD295" s="447">
        <f t="shared" si="1"/>
        <v>40</v>
      </c>
      <c r="AE295" s="447">
        <f t="shared" si="1"/>
        <v>40</v>
      </c>
      <c r="AF295" s="447">
        <f t="shared" si="1"/>
        <v>40</v>
      </c>
      <c r="AG295" s="447">
        <f t="shared" si="1"/>
        <v>40</v>
      </c>
      <c r="AH295" s="447">
        <f t="shared" si="1"/>
        <v>40</v>
      </c>
      <c r="AI295" s="447">
        <f t="shared" si="1"/>
        <v>40</v>
      </c>
      <c r="AJ295" s="447">
        <f t="shared" si="1"/>
        <v>40</v>
      </c>
      <c r="AK295" s="447">
        <f t="shared" si="1"/>
        <v>40</v>
      </c>
      <c r="AL295" s="447">
        <f t="shared" si="1"/>
        <v>40</v>
      </c>
      <c r="AM295" s="447">
        <f t="shared" si="1"/>
        <v>40</v>
      </c>
      <c r="AN295" s="447">
        <f t="shared" si="1"/>
        <v>40</v>
      </c>
      <c r="AO295" s="447">
        <f t="shared" si="1"/>
        <v>40</v>
      </c>
      <c r="AP295" s="447">
        <f t="shared" si="1"/>
        <v>40</v>
      </c>
      <c r="AQ295" s="448">
        <f t="shared" si="1"/>
        <v>40</v>
      </c>
    </row>
    <row r="296" spans="2:43" ht="19.95" customHeight="1" x14ac:dyDescent="0.4">
      <c r="B296" s="269">
        <v>293</v>
      </c>
      <c r="C296" s="270" t="s">
        <v>1626</v>
      </c>
      <c r="D296" s="270" t="s">
        <v>224</v>
      </c>
      <c r="E296" s="271">
        <v>657</v>
      </c>
      <c r="F296" s="272" t="s">
        <v>200</v>
      </c>
      <c r="G296" s="810">
        <v>1.5</v>
      </c>
      <c r="H296" s="760"/>
      <c r="I296" s="321">
        <v>1.5</v>
      </c>
      <c r="J296" s="322">
        <v>1.5</v>
      </c>
      <c r="K296" s="322">
        <v>1.5</v>
      </c>
      <c r="L296" s="322">
        <v>1.5</v>
      </c>
      <c r="M296" s="322">
        <v>1.5</v>
      </c>
      <c r="N296" s="322">
        <v>1.5</v>
      </c>
      <c r="O296" s="322">
        <v>1.5</v>
      </c>
      <c r="P296" s="322">
        <v>1.5</v>
      </c>
      <c r="Q296" s="322">
        <v>1.5</v>
      </c>
      <c r="R296" s="322">
        <v>1.5</v>
      </c>
      <c r="S296" s="322">
        <v>1.5</v>
      </c>
      <c r="T296" s="322">
        <v>1.5</v>
      </c>
      <c r="U296" s="322">
        <v>1.5</v>
      </c>
      <c r="V296" s="322">
        <v>1.5</v>
      </c>
      <c r="W296" s="322">
        <v>1.5</v>
      </c>
      <c r="X296" s="322">
        <v>1.5</v>
      </c>
      <c r="Y296" s="322">
        <v>1.5</v>
      </c>
      <c r="Z296" s="322">
        <v>1.5</v>
      </c>
      <c r="AA296" s="322">
        <v>1.5</v>
      </c>
      <c r="AB296" s="322">
        <v>1.5</v>
      </c>
      <c r="AC296" s="322">
        <v>1.5</v>
      </c>
      <c r="AD296" s="322">
        <v>1.5</v>
      </c>
      <c r="AE296" s="322">
        <v>1.5</v>
      </c>
      <c r="AF296" s="322">
        <v>1.5</v>
      </c>
      <c r="AG296" s="322">
        <v>1.5</v>
      </c>
      <c r="AH296" s="322">
        <v>1.5</v>
      </c>
      <c r="AI296" s="322">
        <v>1.5</v>
      </c>
      <c r="AJ296" s="322">
        <v>1.5</v>
      </c>
      <c r="AK296" s="322">
        <v>1.5</v>
      </c>
      <c r="AL296" s="322">
        <v>1.5</v>
      </c>
      <c r="AM296" s="322">
        <v>1.5</v>
      </c>
      <c r="AN296" s="322">
        <v>1.5</v>
      </c>
      <c r="AO296" s="322">
        <v>1.5</v>
      </c>
      <c r="AP296" s="322">
        <v>1.5</v>
      </c>
      <c r="AQ296" s="323">
        <v>1.5</v>
      </c>
    </row>
    <row r="297" spans="2:43" ht="31.2" x14ac:dyDescent="0.4">
      <c r="B297" s="269">
        <v>294</v>
      </c>
      <c r="C297" s="270" t="s">
        <v>1627</v>
      </c>
      <c r="D297" s="270" t="s">
        <v>1628</v>
      </c>
      <c r="E297" s="271">
        <v>1595</v>
      </c>
      <c r="F297" s="272" t="s">
        <v>23</v>
      </c>
      <c r="G297" s="422">
        <v>0</v>
      </c>
      <c r="H297" s="643" t="s">
        <v>2543</v>
      </c>
      <c r="I297" s="624">
        <v>0</v>
      </c>
      <c r="J297" s="621">
        <v>0</v>
      </c>
      <c r="K297" s="621">
        <v>0</v>
      </c>
      <c r="L297" s="621">
        <v>0</v>
      </c>
      <c r="M297" s="621">
        <v>0</v>
      </c>
      <c r="N297" s="621">
        <v>0</v>
      </c>
      <c r="O297" s="621">
        <v>0</v>
      </c>
      <c r="P297" s="621">
        <v>0</v>
      </c>
      <c r="Q297" s="621">
        <v>0</v>
      </c>
      <c r="R297" s="621">
        <v>0</v>
      </c>
      <c r="S297" s="621">
        <v>0</v>
      </c>
      <c r="T297" s="621">
        <v>0</v>
      </c>
      <c r="U297" s="621">
        <v>0</v>
      </c>
      <c r="V297" s="621">
        <v>0</v>
      </c>
      <c r="W297" s="621">
        <v>0</v>
      </c>
      <c r="X297" s="621">
        <v>0</v>
      </c>
      <c r="Y297" s="621">
        <v>0</v>
      </c>
      <c r="Z297" s="621">
        <v>0</v>
      </c>
      <c r="AA297" s="621">
        <v>0</v>
      </c>
      <c r="AB297" s="621">
        <v>0</v>
      </c>
      <c r="AC297" s="621">
        <v>0</v>
      </c>
      <c r="AD297" s="621">
        <v>0</v>
      </c>
      <c r="AE297" s="621">
        <v>0</v>
      </c>
      <c r="AF297" s="621">
        <v>0</v>
      </c>
      <c r="AG297" s="621">
        <v>0</v>
      </c>
      <c r="AH297" s="621">
        <v>0</v>
      </c>
      <c r="AI297" s="621">
        <v>0</v>
      </c>
      <c r="AJ297" s="621">
        <v>0</v>
      </c>
      <c r="AK297" s="621">
        <v>0</v>
      </c>
      <c r="AL297" s="621">
        <v>0</v>
      </c>
      <c r="AM297" s="621">
        <v>0</v>
      </c>
      <c r="AN297" s="621">
        <v>0</v>
      </c>
      <c r="AO297" s="621">
        <v>0</v>
      </c>
      <c r="AP297" s="621">
        <v>0</v>
      </c>
      <c r="AQ297" s="622">
        <v>0</v>
      </c>
    </row>
    <row r="298" spans="2:43" ht="19.95" customHeight="1" x14ac:dyDescent="0.4">
      <c r="B298" s="269">
        <v>295</v>
      </c>
      <c r="C298" s="270" t="s">
        <v>1629</v>
      </c>
      <c r="D298" s="270" t="s">
        <v>1630</v>
      </c>
      <c r="E298" s="271">
        <v>1426</v>
      </c>
      <c r="F298" s="272"/>
      <c r="G298" s="713" t="s">
        <v>37</v>
      </c>
      <c r="H298" s="863" t="s">
        <v>2544</v>
      </c>
      <c r="I298" s="321" t="s">
        <v>37</v>
      </c>
      <c r="J298" s="322" t="s">
        <v>37</v>
      </c>
      <c r="K298" s="322" t="s">
        <v>37</v>
      </c>
      <c r="L298" s="322" t="s">
        <v>37</v>
      </c>
      <c r="M298" s="322" t="s">
        <v>37</v>
      </c>
      <c r="N298" s="322" t="s">
        <v>37</v>
      </c>
      <c r="O298" s="322" t="s">
        <v>37</v>
      </c>
      <c r="P298" s="322" t="s">
        <v>37</v>
      </c>
      <c r="Q298" s="322" t="s">
        <v>37</v>
      </c>
      <c r="R298" s="322" t="s">
        <v>37</v>
      </c>
      <c r="S298" s="322" t="s">
        <v>37</v>
      </c>
      <c r="T298" s="322" t="s">
        <v>37</v>
      </c>
      <c r="U298" s="322" t="s">
        <v>37</v>
      </c>
      <c r="V298" s="322" t="s">
        <v>37</v>
      </c>
      <c r="W298" s="322" t="s">
        <v>37</v>
      </c>
      <c r="X298" s="322" t="s">
        <v>37</v>
      </c>
      <c r="Y298" s="322" t="s">
        <v>37</v>
      </c>
      <c r="Z298" s="322" t="s">
        <v>37</v>
      </c>
      <c r="AA298" s="322" t="s">
        <v>37</v>
      </c>
      <c r="AB298" s="322" t="s">
        <v>37</v>
      </c>
      <c r="AC298" s="322" t="s">
        <v>37</v>
      </c>
      <c r="AD298" s="322" t="s">
        <v>37</v>
      </c>
      <c r="AE298" s="322" t="s">
        <v>37</v>
      </c>
      <c r="AF298" s="322" t="s">
        <v>37</v>
      </c>
      <c r="AG298" s="322" t="s">
        <v>37</v>
      </c>
      <c r="AH298" s="322" t="s">
        <v>37</v>
      </c>
      <c r="AI298" s="322" t="s">
        <v>37</v>
      </c>
      <c r="AJ298" s="322" t="s">
        <v>37</v>
      </c>
      <c r="AK298" s="322" t="s">
        <v>37</v>
      </c>
      <c r="AL298" s="322" t="s">
        <v>37</v>
      </c>
      <c r="AM298" s="322" t="s">
        <v>37</v>
      </c>
      <c r="AN298" s="322" t="s">
        <v>37</v>
      </c>
      <c r="AO298" s="322" t="s">
        <v>37</v>
      </c>
      <c r="AP298" s="322" t="s">
        <v>37</v>
      </c>
      <c r="AQ298" s="323" t="s">
        <v>37</v>
      </c>
    </row>
    <row r="299" spans="2:43" ht="19.95" customHeight="1" x14ac:dyDescent="0.4">
      <c r="B299" s="269">
        <v>296</v>
      </c>
      <c r="C299" s="270" t="s">
        <v>1631</v>
      </c>
      <c r="D299" s="270" t="s">
        <v>214</v>
      </c>
      <c r="E299" s="271">
        <v>619</v>
      </c>
      <c r="F299" s="272" t="s">
        <v>39</v>
      </c>
      <c r="G299" s="422">
        <v>75</v>
      </c>
      <c r="H299" s="771" t="s">
        <v>2545</v>
      </c>
      <c r="I299" s="624">
        <v>75</v>
      </c>
      <c r="J299" s="621">
        <v>75</v>
      </c>
      <c r="K299" s="621">
        <v>75</v>
      </c>
      <c r="L299" s="621">
        <v>75</v>
      </c>
      <c r="M299" s="621">
        <v>75</v>
      </c>
      <c r="N299" s="621">
        <v>75</v>
      </c>
      <c r="O299" s="621">
        <v>75</v>
      </c>
      <c r="P299" s="621">
        <v>75</v>
      </c>
      <c r="Q299" s="621">
        <v>75</v>
      </c>
      <c r="R299" s="621">
        <v>75</v>
      </c>
      <c r="S299" s="621">
        <v>75</v>
      </c>
      <c r="T299" s="621">
        <v>75</v>
      </c>
      <c r="U299" s="621">
        <v>75</v>
      </c>
      <c r="V299" s="621">
        <v>75</v>
      </c>
      <c r="W299" s="621">
        <v>75</v>
      </c>
      <c r="X299" s="621">
        <v>75</v>
      </c>
      <c r="Y299" s="621">
        <v>75</v>
      </c>
      <c r="Z299" s="621">
        <v>75</v>
      </c>
      <c r="AA299" s="621">
        <v>75</v>
      </c>
      <c r="AB299" s="621">
        <v>75</v>
      </c>
      <c r="AC299" s="621">
        <v>75</v>
      </c>
      <c r="AD299" s="621">
        <v>75</v>
      </c>
      <c r="AE299" s="621">
        <v>75</v>
      </c>
      <c r="AF299" s="621">
        <v>75</v>
      </c>
      <c r="AG299" s="621">
        <v>75</v>
      </c>
      <c r="AH299" s="621">
        <v>75</v>
      </c>
      <c r="AI299" s="621">
        <v>75</v>
      </c>
      <c r="AJ299" s="621">
        <v>75</v>
      </c>
      <c r="AK299" s="621">
        <v>75</v>
      </c>
      <c r="AL299" s="621">
        <v>75</v>
      </c>
      <c r="AM299" s="621">
        <v>75</v>
      </c>
      <c r="AN299" s="621">
        <v>75</v>
      </c>
      <c r="AO299" s="621">
        <v>75</v>
      </c>
      <c r="AP299" s="621">
        <v>75</v>
      </c>
      <c r="AQ299" s="622">
        <v>75</v>
      </c>
    </row>
    <row r="300" spans="2:43" ht="19.95" customHeight="1" x14ac:dyDescent="0.4">
      <c r="B300" s="269">
        <v>297</v>
      </c>
      <c r="C300" s="270" t="s">
        <v>1632</v>
      </c>
      <c r="D300" s="270" t="s">
        <v>1633</v>
      </c>
      <c r="E300" s="271">
        <v>1183</v>
      </c>
      <c r="F300" s="272" t="s">
        <v>39</v>
      </c>
      <c r="G300" s="422">
        <v>75</v>
      </c>
      <c r="H300" s="864" t="s">
        <v>2546</v>
      </c>
      <c r="I300" s="624">
        <v>75</v>
      </c>
      <c r="J300" s="621">
        <v>75</v>
      </c>
      <c r="K300" s="621">
        <v>75</v>
      </c>
      <c r="L300" s="621">
        <v>75</v>
      </c>
      <c r="M300" s="621">
        <v>75</v>
      </c>
      <c r="N300" s="621">
        <v>75</v>
      </c>
      <c r="O300" s="621">
        <v>75</v>
      </c>
      <c r="P300" s="621">
        <v>75</v>
      </c>
      <c r="Q300" s="621">
        <v>75</v>
      </c>
      <c r="R300" s="621">
        <v>75</v>
      </c>
      <c r="S300" s="621">
        <v>75</v>
      </c>
      <c r="T300" s="621">
        <v>75</v>
      </c>
      <c r="U300" s="621">
        <v>75</v>
      </c>
      <c r="V300" s="621">
        <v>75</v>
      </c>
      <c r="W300" s="621">
        <v>75</v>
      </c>
      <c r="X300" s="621">
        <v>75</v>
      </c>
      <c r="Y300" s="621">
        <v>75</v>
      </c>
      <c r="Z300" s="621">
        <v>75</v>
      </c>
      <c r="AA300" s="621">
        <v>75</v>
      </c>
      <c r="AB300" s="621">
        <v>75</v>
      </c>
      <c r="AC300" s="621">
        <v>75</v>
      </c>
      <c r="AD300" s="621">
        <v>75</v>
      </c>
      <c r="AE300" s="621">
        <v>75</v>
      </c>
      <c r="AF300" s="621">
        <v>75</v>
      </c>
      <c r="AG300" s="621">
        <v>75</v>
      </c>
      <c r="AH300" s="621">
        <v>75</v>
      </c>
      <c r="AI300" s="621">
        <v>75</v>
      </c>
      <c r="AJ300" s="621">
        <v>75</v>
      </c>
      <c r="AK300" s="621">
        <v>75</v>
      </c>
      <c r="AL300" s="621">
        <v>75</v>
      </c>
      <c r="AM300" s="621">
        <v>75</v>
      </c>
      <c r="AN300" s="621">
        <v>75</v>
      </c>
      <c r="AO300" s="621">
        <v>75</v>
      </c>
      <c r="AP300" s="621">
        <v>75</v>
      </c>
      <c r="AQ300" s="622">
        <v>75</v>
      </c>
    </row>
    <row r="301" spans="2:43" ht="62.4" x14ac:dyDescent="0.4">
      <c r="B301" s="269">
        <v>298</v>
      </c>
      <c r="C301" s="270" t="s">
        <v>1634</v>
      </c>
      <c r="D301" s="270" t="s">
        <v>1635</v>
      </c>
      <c r="E301" s="271">
        <v>1557</v>
      </c>
      <c r="F301" s="272" t="s">
        <v>23</v>
      </c>
      <c r="G301" s="422">
        <v>2</v>
      </c>
      <c r="H301" s="643" t="s">
        <v>2547</v>
      </c>
      <c r="I301" s="624">
        <v>2</v>
      </c>
      <c r="J301" s="621">
        <v>2</v>
      </c>
      <c r="K301" s="621">
        <v>2</v>
      </c>
      <c r="L301" s="621">
        <v>2</v>
      </c>
      <c r="M301" s="621">
        <v>2</v>
      </c>
      <c r="N301" s="621">
        <v>2</v>
      </c>
      <c r="O301" s="621">
        <v>2</v>
      </c>
      <c r="P301" s="621">
        <v>2</v>
      </c>
      <c r="Q301" s="621">
        <v>2</v>
      </c>
      <c r="R301" s="621">
        <v>2</v>
      </c>
      <c r="S301" s="621">
        <v>2</v>
      </c>
      <c r="T301" s="621">
        <v>2</v>
      </c>
      <c r="U301" s="621">
        <v>2</v>
      </c>
      <c r="V301" s="621">
        <v>2</v>
      </c>
      <c r="W301" s="621">
        <v>2</v>
      </c>
      <c r="X301" s="621">
        <v>2</v>
      </c>
      <c r="Y301" s="621">
        <v>2</v>
      </c>
      <c r="Z301" s="621">
        <v>2</v>
      </c>
      <c r="AA301" s="621">
        <v>2</v>
      </c>
      <c r="AB301" s="621">
        <v>2</v>
      </c>
      <c r="AC301" s="621">
        <v>2</v>
      </c>
      <c r="AD301" s="621">
        <v>2</v>
      </c>
      <c r="AE301" s="621">
        <v>2</v>
      </c>
      <c r="AF301" s="621">
        <v>2</v>
      </c>
      <c r="AG301" s="621">
        <v>2</v>
      </c>
      <c r="AH301" s="621">
        <v>2</v>
      </c>
      <c r="AI301" s="621">
        <v>2</v>
      </c>
      <c r="AJ301" s="621">
        <v>2</v>
      </c>
      <c r="AK301" s="621">
        <v>2</v>
      </c>
      <c r="AL301" s="621">
        <v>2</v>
      </c>
      <c r="AM301" s="621">
        <v>2</v>
      </c>
      <c r="AN301" s="621">
        <v>2</v>
      </c>
      <c r="AO301" s="621">
        <v>2</v>
      </c>
      <c r="AP301" s="621">
        <v>2</v>
      </c>
      <c r="AQ301" s="622">
        <v>2</v>
      </c>
    </row>
    <row r="302" spans="2:43" ht="19.95" customHeight="1" x14ac:dyDescent="0.4">
      <c r="B302" s="269">
        <v>299</v>
      </c>
      <c r="C302" s="270" t="s">
        <v>1636</v>
      </c>
      <c r="D302" s="270" t="s">
        <v>1637</v>
      </c>
      <c r="E302" s="271">
        <v>1568</v>
      </c>
      <c r="F302" s="272" t="s">
        <v>23</v>
      </c>
      <c r="G302" s="422">
        <v>257</v>
      </c>
      <c r="H302" s="771"/>
      <c r="I302" s="624">
        <v>257</v>
      </c>
      <c r="J302" s="621">
        <v>257</v>
      </c>
      <c r="K302" s="621">
        <v>257</v>
      </c>
      <c r="L302" s="621">
        <v>257</v>
      </c>
      <c r="M302" s="621">
        <v>257</v>
      </c>
      <c r="N302" s="621">
        <v>257</v>
      </c>
      <c r="O302" s="621">
        <v>257</v>
      </c>
      <c r="P302" s="621">
        <v>257</v>
      </c>
      <c r="Q302" s="621">
        <v>257</v>
      </c>
      <c r="R302" s="621">
        <v>257</v>
      </c>
      <c r="S302" s="621">
        <v>257</v>
      </c>
      <c r="T302" s="621">
        <v>257</v>
      </c>
      <c r="U302" s="621">
        <v>257</v>
      </c>
      <c r="V302" s="621">
        <v>257</v>
      </c>
      <c r="W302" s="621">
        <v>257</v>
      </c>
      <c r="X302" s="621">
        <v>257</v>
      </c>
      <c r="Y302" s="621">
        <v>257</v>
      </c>
      <c r="Z302" s="621">
        <v>257</v>
      </c>
      <c r="AA302" s="621">
        <v>257</v>
      </c>
      <c r="AB302" s="621">
        <v>257</v>
      </c>
      <c r="AC302" s="621">
        <v>257</v>
      </c>
      <c r="AD302" s="621">
        <v>257</v>
      </c>
      <c r="AE302" s="621">
        <v>257</v>
      </c>
      <c r="AF302" s="621">
        <v>257</v>
      </c>
      <c r="AG302" s="621">
        <v>257</v>
      </c>
      <c r="AH302" s="621">
        <v>257</v>
      </c>
      <c r="AI302" s="621">
        <v>257</v>
      </c>
      <c r="AJ302" s="621">
        <v>257</v>
      </c>
      <c r="AK302" s="621">
        <v>257</v>
      </c>
      <c r="AL302" s="621">
        <v>257</v>
      </c>
      <c r="AM302" s="621">
        <v>257</v>
      </c>
      <c r="AN302" s="621">
        <v>257</v>
      </c>
      <c r="AO302" s="621">
        <v>257</v>
      </c>
      <c r="AP302" s="621">
        <v>257</v>
      </c>
      <c r="AQ302" s="622">
        <v>257</v>
      </c>
    </row>
    <row r="303" spans="2:43" ht="19.95" customHeight="1" x14ac:dyDescent="0.4">
      <c r="B303" s="269">
        <v>300</v>
      </c>
      <c r="C303" s="270" t="s">
        <v>1638</v>
      </c>
      <c r="D303" s="270" t="s">
        <v>1639</v>
      </c>
      <c r="E303" s="271">
        <v>1576</v>
      </c>
      <c r="F303" s="272" t="s">
        <v>39</v>
      </c>
      <c r="G303" s="812">
        <v>0</v>
      </c>
      <c r="H303" s="645"/>
      <c r="I303" s="335">
        <v>0</v>
      </c>
      <c r="J303" s="336">
        <v>0</v>
      </c>
      <c r="K303" s="336">
        <v>0</v>
      </c>
      <c r="L303" s="336">
        <v>0</v>
      </c>
      <c r="M303" s="336">
        <v>0</v>
      </c>
      <c r="N303" s="336">
        <v>0</v>
      </c>
      <c r="O303" s="336">
        <v>0</v>
      </c>
      <c r="P303" s="336">
        <v>0</v>
      </c>
      <c r="Q303" s="336">
        <v>0</v>
      </c>
      <c r="R303" s="336">
        <v>0</v>
      </c>
      <c r="S303" s="336">
        <v>0</v>
      </c>
      <c r="T303" s="336">
        <v>0</v>
      </c>
      <c r="U303" s="336">
        <v>0</v>
      </c>
      <c r="V303" s="336">
        <v>0</v>
      </c>
      <c r="W303" s="336">
        <v>0</v>
      </c>
      <c r="X303" s="336">
        <v>0</v>
      </c>
      <c r="Y303" s="336">
        <v>0</v>
      </c>
      <c r="Z303" s="336">
        <v>0</v>
      </c>
      <c r="AA303" s="336">
        <v>0</v>
      </c>
      <c r="AB303" s="336">
        <v>0</v>
      </c>
      <c r="AC303" s="336">
        <v>0</v>
      </c>
      <c r="AD303" s="336">
        <v>0</v>
      </c>
      <c r="AE303" s="336">
        <v>0</v>
      </c>
      <c r="AF303" s="336">
        <v>0</v>
      </c>
      <c r="AG303" s="336">
        <v>0</v>
      </c>
      <c r="AH303" s="336">
        <v>0</v>
      </c>
      <c r="AI303" s="336">
        <v>0</v>
      </c>
      <c r="AJ303" s="336">
        <v>0</v>
      </c>
      <c r="AK303" s="336">
        <v>0</v>
      </c>
      <c r="AL303" s="336">
        <v>0</v>
      </c>
      <c r="AM303" s="336">
        <v>0</v>
      </c>
      <c r="AN303" s="336">
        <v>0</v>
      </c>
      <c r="AO303" s="336">
        <v>0</v>
      </c>
      <c r="AP303" s="336">
        <v>0</v>
      </c>
      <c r="AQ303" s="337">
        <v>0</v>
      </c>
    </row>
    <row r="304" spans="2:43" ht="19.95" customHeight="1" thickBot="1" x14ac:dyDescent="0.45">
      <c r="B304" s="291">
        <v>301</v>
      </c>
      <c r="C304" s="292" t="s">
        <v>1640</v>
      </c>
      <c r="D304" s="292" t="s">
        <v>1641</v>
      </c>
      <c r="E304" s="293">
        <v>1577</v>
      </c>
      <c r="F304" s="294" t="s">
        <v>200</v>
      </c>
      <c r="G304" s="450">
        <v>0</v>
      </c>
      <c r="H304" s="772"/>
      <c r="I304" s="625">
        <v>0</v>
      </c>
      <c r="J304" s="626">
        <v>0</v>
      </c>
      <c r="K304" s="626">
        <v>0</v>
      </c>
      <c r="L304" s="626">
        <v>0</v>
      </c>
      <c r="M304" s="626">
        <v>0</v>
      </c>
      <c r="N304" s="626">
        <v>0</v>
      </c>
      <c r="O304" s="626">
        <v>0</v>
      </c>
      <c r="P304" s="626">
        <v>0</v>
      </c>
      <c r="Q304" s="626">
        <v>0</v>
      </c>
      <c r="R304" s="626">
        <v>0</v>
      </c>
      <c r="S304" s="626">
        <v>0</v>
      </c>
      <c r="T304" s="626">
        <v>0</v>
      </c>
      <c r="U304" s="626">
        <v>0</v>
      </c>
      <c r="V304" s="626">
        <v>0</v>
      </c>
      <c r="W304" s="626">
        <v>0</v>
      </c>
      <c r="X304" s="626">
        <v>0</v>
      </c>
      <c r="Y304" s="626">
        <v>0</v>
      </c>
      <c r="Z304" s="626">
        <v>0</v>
      </c>
      <c r="AA304" s="626">
        <v>0</v>
      </c>
      <c r="AB304" s="626">
        <v>0</v>
      </c>
      <c r="AC304" s="626">
        <v>0</v>
      </c>
      <c r="AD304" s="626">
        <v>0</v>
      </c>
      <c r="AE304" s="626">
        <v>0</v>
      </c>
      <c r="AF304" s="626">
        <v>0</v>
      </c>
      <c r="AG304" s="626">
        <v>0</v>
      </c>
      <c r="AH304" s="626">
        <v>0</v>
      </c>
      <c r="AI304" s="626">
        <v>0</v>
      </c>
      <c r="AJ304" s="626">
        <v>0</v>
      </c>
      <c r="AK304" s="626">
        <v>0</v>
      </c>
      <c r="AL304" s="626">
        <v>0</v>
      </c>
      <c r="AM304" s="626">
        <v>0</v>
      </c>
      <c r="AN304" s="626">
        <v>0</v>
      </c>
      <c r="AO304" s="626">
        <v>0</v>
      </c>
      <c r="AP304" s="626">
        <v>0</v>
      </c>
      <c r="AQ304" s="627">
        <v>0</v>
      </c>
    </row>
    <row r="305" spans="2:43" ht="19.95" customHeight="1" x14ac:dyDescent="0.4">
      <c r="B305" s="264">
        <v>302</v>
      </c>
      <c r="C305" s="265" t="s">
        <v>1642</v>
      </c>
      <c r="D305" s="265" t="s">
        <v>237</v>
      </c>
      <c r="E305" s="266">
        <v>649</v>
      </c>
      <c r="F305" s="267" t="s">
        <v>23</v>
      </c>
      <c r="G305" s="455">
        <v>0</v>
      </c>
      <c r="H305" s="1303" t="s">
        <v>2548</v>
      </c>
      <c r="I305" s="623">
        <v>0</v>
      </c>
      <c r="J305" s="619">
        <v>0</v>
      </c>
      <c r="K305" s="619">
        <v>0</v>
      </c>
      <c r="L305" s="619">
        <v>0</v>
      </c>
      <c r="M305" s="619">
        <v>0</v>
      </c>
      <c r="N305" s="619">
        <v>0</v>
      </c>
      <c r="O305" s="619">
        <v>0</v>
      </c>
      <c r="P305" s="619">
        <v>0</v>
      </c>
      <c r="Q305" s="619">
        <v>0</v>
      </c>
      <c r="R305" s="619">
        <v>0</v>
      </c>
      <c r="S305" s="619">
        <v>0</v>
      </c>
      <c r="T305" s="619">
        <v>0</v>
      </c>
      <c r="U305" s="619">
        <v>0</v>
      </c>
      <c r="V305" s="619">
        <v>0</v>
      </c>
      <c r="W305" s="619">
        <v>0</v>
      </c>
      <c r="X305" s="619">
        <v>0</v>
      </c>
      <c r="Y305" s="619">
        <v>0</v>
      </c>
      <c r="Z305" s="619">
        <v>0</v>
      </c>
      <c r="AA305" s="619">
        <v>0</v>
      </c>
      <c r="AB305" s="619">
        <v>0</v>
      </c>
      <c r="AC305" s="619">
        <v>0</v>
      </c>
      <c r="AD305" s="619">
        <v>0</v>
      </c>
      <c r="AE305" s="619">
        <v>0</v>
      </c>
      <c r="AF305" s="619">
        <v>0</v>
      </c>
      <c r="AG305" s="619">
        <v>0</v>
      </c>
      <c r="AH305" s="619">
        <v>0</v>
      </c>
      <c r="AI305" s="619">
        <v>0</v>
      </c>
      <c r="AJ305" s="619">
        <v>0</v>
      </c>
      <c r="AK305" s="619">
        <v>0</v>
      </c>
      <c r="AL305" s="619">
        <v>0</v>
      </c>
      <c r="AM305" s="619">
        <v>0</v>
      </c>
      <c r="AN305" s="619">
        <v>0</v>
      </c>
      <c r="AO305" s="619">
        <v>0</v>
      </c>
      <c r="AP305" s="619">
        <v>0</v>
      </c>
      <c r="AQ305" s="620">
        <v>0</v>
      </c>
    </row>
    <row r="306" spans="2:43" ht="19.95" customHeight="1" x14ac:dyDescent="0.4">
      <c r="B306" s="269">
        <v>303</v>
      </c>
      <c r="C306" s="270" t="s">
        <v>1643</v>
      </c>
      <c r="D306" s="270" t="s">
        <v>238</v>
      </c>
      <c r="E306" s="271">
        <v>1691</v>
      </c>
      <c r="F306" s="272"/>
      <c r="G306" s="422" t="s">
        <v>1644</v>
      </c>
      <c r="H306" s="1339"/>
      <c r="I306" s="624" t="s">
        <v>1644</v>
      </c>
      <c r="J306" s="621" t="s">
        <v>1644</v>
      </c>
      <c r="K306" s="621" t="s">
        <v>1644</v>
      </c>
      <c r="L306" s="621" t="s">
        <v>1644</v>
      </c>
      <c r="M306" s="621" t="s">
        <v>1644</v>
      </c>
      <c r="N306" s="621" t="s">
        <v>1644</v>
      </c>
      <c r="O306" s="621" t="s">
        <v>1644</v>
      </c>
      <c r="P306" s="621" t="s">
        <v>1644</v>
      </c>
      <c r="Q306" s="621" t="s">
        <v>1644</v>
      </c>
      <c r="R306" s="621" t="s">
        <v>1644</v>
      </c>
      <c r="S306" s="621" t="s">
        <v>1644</v>
      </c>
      <c r="T306" s="621" t="s">
        <v>1644</v>
      </c>
      <c r="U306" s="621" t="s">
        <v>1644</v>
      </c>
      <c r="V306" s="621" t="s">
        <v>1644</v>
      </c>
      <c r="W306" s="621" t="s">
        <v>1644</v>
      </c>
      <c r="X306" s="621" t="s">
        <v>1644</v>
      </c>
      <c r="Y306" s="621" t="s">
        <v>1644</v>
      </c>
      <c r="Z306" s="621" t="s">
        <v>1644</v>
      </c>
      <c r="AA306" s="621" t="s">
        <v>1644</v>
      </c>
      <c r="AB306" s="621" t="s">
        <v>1644</v>
      </c>
      <c r="AC306" s="621" t="s">
        <v>1644</v>
      </c>
      <c r="AD306" s="621" t="s">
        <v>1644</v>
      </c>
      <c r="AE306" s="621" t="s">
        <v>1644</v>
      </c>
      <c r="AF306" s="621" t="s">
        <v>1644</v>
      </c>
      <c r="AG306" s="621" t="s">
        <v>1644</v>
      </c>
      <c r="AH306" s="621" t="s">
        <v>1644</v>
      </c>
      <c r="AI306" s="621" t="s">
        <v>1644</v>
      </c>
      <c r="AJ306" s="621" t="s">
        <v>1644</v>
      </c>
      <c r="AK306" s="621" t="s">
        <v>1644</v>
      </c>
      <c r="AL306" s="621" t="s">
        <v>1644</v>
      </c>
      <c r="AM306" s="621" t="s">
        <v>1644</v>
      </c>
      <c r="AN306" s="621" t="s">
        <v>1644</v>
      </c>
      <c r="AO306" s="621" t="s">
        <v>1644</v>
      </c>
      <c r="AP306" s="621" t="s">
        <v>1644</v>
      </c>
      <c r="AQ306" s="622" t="s">
        <v>1644</v>
      </c>
    </row>
    <row r="307" spans="2:43" ht="19.95" customHeight="1" x14ac:dyDescent="0.4">
      <c r="B307" s="269">
        <v>304</v>
      </c>
      <c r="C307" s="270" t="s">
        <v>1645</v>
      </c>
      <c r="D307" s="270" t="s">
        <v>240</v>
      </c>
      <c r="E307" s="271">
        <v>1756</v>
      </c>
      <c r="F307" s="272" t="s">
        <v>39</v>
      </c>
      <c r="G307" s="810">
        <v>0</v>
      </c>
      <c r="H307" s="1339"/>
      <c r="I307" s="321">
        <v>0</v>
      </c>
      <c r="J307" s="322">
        <v>0</v>
      </c>
      <c r="K307" s="322">
        <v>0</v>
      </c>
      <c r="L307" s="322">
        <v>0</v>
      </c>
      <c r="M307" s="322">
        <v>0</v>
      </c>
      <c r="N307" s="322">
        <v>0</v>
      </c>
      <c r="O307" s="322">
        <v>0</v>
      </c>
      <c r="P307" s="322">
        <v>0</v>
      </c>
      <c r="Q307" s="322">
        <v>0</v>
      </c>
      <c r="R307" s="322">
        <v>0</v>
      </c>
      <c r="S307" s="322">
        <v>0</v>
      </c>
      <c r="T307" s="322">
        <v>0</v>
      </c>
      <c r="U307" s="322">
        <v>0</v>
      </c>
      <c r="V307" s="322">
        <v>0</v>
      </c>
      <c r="W307" s="322">
        <v>0</v>
      </c>
      <c r="X307" s="322">
        <v>0</v>
      </c>
      <c r="Y307" s="322">
        <v>0</v>
      </c>
      <c r="Z307" s="322">
        <v>0</v>
      </c>
      <c r="AA307" s="322">
        <v>0</v>
      </c>
      <c r="AB307" s="322">
        <v>0</v>
      </c>
      <c r="AC307" s="322">
        <v>0</v>
      </c>
      <c r="AD307" s="322">
        <v>0</v>
      </c>
      <c r="AE307" s="322">
        <v>0</v>
      </c>
      <c r="AF307" s="322">
        <v>0</v>
      </c>
      <c r="AG307" s="322">
        <v>0</v>
      </c>
      <c r="AH307" s="322">
        <v>0</v>
      </c>
      <c r="AI307" s="322">
        <v>0</v>
      </c>
      <c r="AJ307" s="322">
        <v>0</v>
      </c>
      <c r="AK307" s="322">
        <v>0</v>
      </c>
      <c r="AL307" s="322">
        <v>0</v>
      </c>
      <c r="AM307" s="322">
        <v>0</v>
      </c>
      <c r="AN307" s="322">
        <v>0</v>
      </c>
      <c r="AO307" s="322">
        <v>0</v>
      </c>
      <c r="AP307" s="322">
        <v>0</v>
      </c>
      <c r="AQ307" s="323">
        <v>0</v>
      </c>
    </row>
    <row r="308" spans="2:43" ht="19.95" customHeight="1" x14ac:dyDescent="0.4">
      <c r="B308" s="269">
        <v>305</v>
      </c>
      <c r="C308" s="270" t="s">
        <v>1646</v>
      </c>
      <c r="D308" s="270" t="s">
        <v>241</v>
      </c>
      <c r="E308" s="271">
        <v>1566</v>
      </c>
      <c r="F308" s="272" t="s">
        <v>39</v>
      </c>
      <c r="G308" s="810">
        <v>-0.1</v>
      </c>
      <c r="H308" s="1339"/>
      <c r="I308" s="321">
        <v>-0.1</v>
      </c>
      <c r="J308" s="322">
        <v>-0.1</v>
      </c>
      <c r="K308" s="322">
        <v>-0.1</v>
      </c>
      <c r="L308" s="322">
        <v>-0.1</v>
      </c>
      <c r="M308" s="322">
        <v>-0.1</v>
      </c>
      <c r="N308" s="322">
        <v>-0.1</v>
      </c>
      <c r="O308" s="322">
        <v>-0.1</v>
      </c>
      <c r="P308" s="322">
        <v>-0.1</v>
      </c>
      <c r="Q308" s="322">
        <v>-0.1</v>
      </c>
      <c r="R308" s="322">
        <v>-0.1</v>
      </c>
      <c r="S308" s="322">
        <v>-0.1</v>
      </c>
      <c r="T308" s="322">
        <v>-0.1</v>
      </c>
      <c r="U308" s="322">
        <v>-0.1</v>
      </c>
      <c r="V308" s="322">
        <v>-0.1</v>
      </c>
      <c r="W308" s="322">
        <v>-0.1</v>
      </c>
      <c r="X308" s="322">
        <v>-0.1</v>
      </c>
      <c r="Y308" s="322">
        <v>-0.1</v>
      </c>
      <c r="Z308" s="322">
        <v>-0.1</v>
      </c>
      <c r="AA308" s="322">
        <v>-0.1</v>
      </c>
      <c r="AB308" s="322">
        <v>-0.1</v>
      </c>
      <c r="AC308" s="322">
        <v>-0.1</v>
      </c>
      <c r="AD308" s="322">
        <v>-0.1</v>
      </c>
      <c r="AE308" s="322">
        <v>-0.1</v>
      </c>
      <c r="AF308" s="322">
        <v>-0.1</v>
      </c>
      <c r="AG308" s="322">
        <v>-0.1</v>
      </c>
      <c r="AH308" s="322">
        <v>-0.1</v>
      </c>
      <c r="AI308" s="322">
        <v>-0.1</v>
      </c>
      <c r="AJ308" s="322">
        <v>-0.1</v>
      </c>
      <c r="AK308" s="322">
        <v>-0.1</v>
      </c>
      <c r="AL308" s="322">
        <v>-0.1</v>
      </c>
      <c r="AM308" s="322">
        <v>-0.1</v>
      </c>
      <c r="AN308" s="322">
        <v>-0.1</v>
      </c>
      <c r="AO308" s="322">
        <v>-0.1</v>
      </c>
      <c r="AP308" s="322">
        <v>-0.1</v>
      </c>
      <c r="AQ308" s="323">
        <v>-0.1</v>
      </c>
    </row>
    <row r="309" spans="2:43" ht="19.95" customHeight="1" x14ac:dyDescent="0.4">
      <c r="B309" s="269">
        <v>306</v>
      </c>
      <c r="C309" s="270" t="s">
        <v>1647</v>
      </c>
      <c r="D309" s="270" t="s">
        <v>1648</v>
      </c>
      <c r="E309" s="271">
        <v>1755</v>
      </c>
      <c r="F309" s="272" t="s">
        <v>200</v>
      </c>
      <c r="G309" s="422">
        <v>0</v>
      </c>
      <c r="H309" s="1339"/>
      <c r="I309" s="624">
        <v>0</v>
      </c>
      <c r="J309" s="621">
        <v>0</v>
      </c>
      <c r="K309" s="621">
        <v>0</v>
      </c>
      <c r="L309" s="621">
        <v>0</v>
      </c>
      <c r="M309" s="621">
        <v>0</v>
      </c>
      <c r="N309" s="621">
        <v>0</v>
      </c>
      <c r="O309" s="621">
        <v>0</v>
      </c>
      <c r="P309" s="621">
        <v>0</v>
      </c>
      <c r="Q309" s="621">
        <v>0</v>
      </c>
      <c r="R309" s="621">
        <v>0</v>
      </c>
      <c r="S309" s="621">
        <v>0</v>
      </c>
      <c r="T309" s="621">
        <v>0</v>
      </c>
      <c r="U309" s="621">
        <v>0</v>
      </c>
      <c r="V309" s="621">
        <v>0</v>
      </c>
      <c r="W309" s="621">
        <v>0</v>
      </c>
      <c r="X309" s="621">
        <v>0</v>
      </c>
      <c r="Y309" s="621">
        <v>0</v>
      </c>
      <c r="Z309" s="621">
        <v>0</v>
      </c>
      <c r="AA309" s="621">
        <v>0</v>
      </c>
      <c r="AB309" s="621">
        <v>0</v>
      </c>
      <c r="AC309" s="621">
        <v>0</v>
      </c>
      <c r="AD309" s="621">
        <v>0</v>
      </c>
      <c r="AE309" s="621">
        <v>0</v>
      </c>
      <c r="AF309" s="621">
        <v>0</v>
      </c>
      <c r="AG309" s="621">
        <v>0</v>
      </c>
      <c r="AH309" s="621">
        <v>0</v>
      </c>
      <c r="AI309" s="621">
        <v>0</v>
      </c>
      <c r="AJ309" s="621">
        <v>0</v>
      </c>
      <c r="AK309" s="621">
        <v>0</v>
      </c>
      <c r="AL309" s="621">
        <v>0</v>
      </c>
      <c r="AM309" s="621">
        <v>0</v>
      </c>
      <c r="AN309" s="621">
        <v>0</v>
      </c>
      <c r="AO309" s="621">
        <v>0</v>
      </c>
      <c r="AP309" s="621">
        <v>0</v>
      </c>
      <c r="AQ309" s="622">
        <v>0</v>
      </c>
    </row>
    <row r="310" spans="2:43" ht="19.95" customHeight="1" x14ac:dyDescent="0.4">
      <c r="B310" s="269">
        <v>307</v>
      </c>
      <c r="C310" s="270" t="s">
        <v>1649</v>
      </c>
      <c r="D310" s="270" t="s">
        <v>1622</v>
      </c>
      <c r="E310" s="271">
        <v>1693</v>
      </c>
      <c r="F310" s="272" t="s">
        <v>39</v>
      </c>
      <c r="G310" s="278">
        <v>50</v>
      </c>
      <c r="H310" s="1339"/>
      <c r="I310" s="280">
        <f>I$293</f>
        <v>56.885819244316565</v>
      </c>
      <c r="J310" s="281">
        <f t="shared" ref="J310:AQ310" si="2">J$293</f>
        <v>50</v>
      </c>
      <c r="K310" s="281">
        <f t="shared" si="2"/>
        <v>50</v>
      </c>
      <c r="L310" s="281">
        <f t="shared" si="2"/>
        <v>50</v>
      </c>
      <c r="M310" s="281">
        <f t="shared" si="2"/>
        <v>50</v>
      </c>
      <c r="N310" s="281">
        <f t="shared" si="2"/>
        <v>50</v>
      </c>
      <c r="O310" s="281">
        <f t="shared" si="2"/>
        <v>50</v>
      </c>
      <c r="P310" s="281">
        <f t="shared" si="2"/>
        <v>50</v>
      </c>
      <c r="Q310" s="281">
        <f t="shared" si="2"/>
        <v>50</v>
      </c>
      <c r="R310" s="281">
        <f t="shared" si="2"/>
        <v>50</v>
      </c>
      <c r="S310" s="281">
        <f t="shared" si="2"/>
        <v>50</v>
      </c>
      <c r="T310" s="281">
        <f t="shared" si="2"/>
        <v>50</v>
      </c>
      <c r="U310" s="281">
        <f t="shared" si="2"/>
        <v>50</v>
      </c>
      <c r="V310" s="281">
        <f t="shared" si="2"/>
        <v>50</v>
      </c>
      <c r="W310" s="281">
        <f t="shared" si="2"/>
        <v>50</v>
      </c>
      <c r="X310" s="281">
        <f t="shared" si="2"/>
        <v>50</v>
      </c>
      <c r="Y310" s="281">
        <f t="shared" si="2"/>
        <v>50</v>
      </c>
      <c r="Z310" s="281">
        <f t="shared" si="2"/>
        <v>50</v>
      </c>
      <c r="AA310" s="281">
        <f t="shared" si="2"/>
        <v>50</v>
      </c>
      <c r="AB310" s="281">
        <f t="shared" si="2"/>
        <v>50</v>
      </c>
      <c r="AC310" s="281">
        <f t="shared" si="2"/>
        <v>50</v>
      </c>
      <c r="AD310" s="281">
        <f t="shared" si="2"/>
        <v>50</v>
      </c>
      <c r="AE310" s="281">
        <f t="shared" si="2"/>
        <v>50</v>
      </c>
      <c r="AF310" s="281">
        <f t="shared" si="2"/>
        <v>50</v>
      </c>
      <c r="AG310" s="281">
        <f t="shared" si="2"/>
        <v>50</v>
      </c>
      <c r="AH310" s="281">
        <f t="shared" si="2"/>
        <v>50</v>
      </c>
      <c r="AI310" s="281">
        <f t="shared" si="2"/>
        <v>50</v>
      </c>
      <c r="AJ310" s="281">
        <f t="shared" si="2"/>
        <v>50</v>
      </c>
      <c r="AK310" s="281">
        <f t="shared" si="2"/>
        <v>50</v>
      </c>
      <c r="AL310" s="281">
        <f t="shared" si="2"/>
        <v>50</v>
      </c>
      <c r="AM310" s="281">
        <f t="shared" si="2"/>
        <v>50</v>
      </c>
      <c r="AN310" s="281">
        <f t="shared" si="2"/>
        <v>50</v>
      </c>
      <c r="AO310" s="281">
        <f t="shared" si="2"/>
        <v>50</v>
      </c>
      <c r="AP310" s="281">
        <f t="shared" si="2"/>
        <v>50</v>
      </c>
      <c r="AQ310" s="282">
        <f t="shared" si="2"/>
        <v>50</v>
      </c>
    </row>
    <row r="311" spans="2:43" ht="19.95" customHeight="1" x14ac:dyDescent="0.4">
      <c r="B311" s="269">
        <v>308</v>
      </c>
      <c r="C311" s="270" t="s">
        <v>1650</v>
      </c>
      <c r="D311" s="270" t="s">
        <v>209</v>
      </c>
      <c r="E311" s="271">
        <v>1790</v>
      </c>
      <c r="F311" s="272" t="s">
        <v>39</v>
      </c>
      <c r="G311" s="278">
        <v>10</v>
      </c>
      <c r="H311" s="1339"/>
      <c r="I311" s="280">
        <f>I$292</f>
        <v>2.5</v>
      </c>
      <c r="J311" s="281">
        <f t="shared" ref="J311:AQ311" si="3">J$292</f>
        <v>2.5</v>
      </c>
      <c r="K311" s="281">
        <f t="shared" si="3"/>
        <v>2.5</v>
      </c>
      <c r="L311" s="281">
        <f t="shared" si="3"/>
        <v>2.5</v>
      </c>
      <c r="M311" s="281">
        <f t="shared" si="3"/>
        <v>2.5</v>
      </c>
      <c r="N311" s="281">
        <f t="shared" si="3"/>
        <v>2.5</v>
      </c>
      <c r="O311" s="281">
        <f t="shared" si="3"/>
        <v>2.5</v>
      </c>
      <c r="P311" s="281">
        <f t="shared" si="3"/>
        <v>2.5</v>
      </c>
      <c r="Q311" s="281">
        <f t="shared" si="3"/>
        <v>2.5</v>
      </c>
      <c r="R311" s="281">
        <f t="shared" si="3"/>
        <v>2.5</v>
      </c>
      <c r="S311" s="281">
        <f t="shared" si="3"/>
        <v>2.5</v>
      </c>
      <c r="T311" s="281">
        <f t="shared" si="3"/>
        <v>2.5</v>
      </c>
      <c r="U311" s="281">
        <f t="shared" si="3"/>
        <v>2.5</v>
      </c>
      <c r="V311" s="281">
        <f t="shared" si="3"/>
        <v>2.5</v>
      </c>
      <c r="W311" s="281">
        <f t="shared" si="3"/>
        <v>2.5</v>
      </c>
      <c r="X311" s="281">
        <f t="shared" si="3"/>
        <v>2.5</v>
      </c>
      <c r="Y311" s="281">
        <f t="shared" si="3"/>
        <v>2.5</v>
      </c>
      <c r="Z311" s="281">
        <f t="shared" si="3"/>
        <v>2.5</v>
      </c>
      <c r="AA311" s="281">
        <f t="shared" si="3"/>
        <v>2.5</v>
      </c>
      <c r="AB311" s="281">
        <f t="shared" si="3"/>
        <v>2.5</v>
      </c>
      <c r="AC311" s="281">
        <f t="shared" si="3"/>
        <v>2.5</v>
      </c>
      <c r="AD311" s="281">
        <f t="shared" si="3"/>
        <v>2.5</v>
      </c>
      <c r="AE311" s="281">
        <f t="shared" si="3"/>
        <v>2.5</v>
      </c>
      <c r="AF311" s="281">
        <f t="shared" si="3"/>
        <v>2.5</v>
      </c>
      <c r="AG311" s="281">
        <f t="shared" si="3"/>
        <v>2.5</v>
      </c>
      <c r="AH311" s="281">
        <f t="shared" si="3"/>
        <v>2.5</v>
      </c>
      <c r="AI311" s="281">
        <f t="shared" si="3"/>
        <v>2.5</v>
      </c>
      <c r="AJ311" s="281">
        <f t="shared" si="3"/>
        <v>2.5</v>
      </c>
      <c r="AK311" s="281">
        <f t="shared" si="3"/>
        <v>2.5</v>
      </c>
      <c r="AL311" s="281">
        <f t="shared" si="3"/>
        <v>2.5</v>
      </c>
      <c r="AM311" s="281">
        <f t="shared" si="3"/>
        <v>2.5</v>
      </c>
      <c r="AN311" s="281">
        <f t="shared" si="3"/>
        <v>2.5</v>
      </c>
      <c r="AO311" s="281">
        <f t="shared" si="3"/>
        <v>2.5</v>
      </c>
      <c r="AP311" s="281">
        <f t="shared" si="3"/>
        <v>2.5</v>
      </c>
      <c r="AQ311" s="282">
        <f t="shared" si="3"/>
        <v>2.5</v>
      </c>
    </row>
    <row r="312" spans="2:43" ht="19.95" customHeight="1" x14ac:dyDescent="0.4">
      <c r="B312" s="269">
        <v>309</v>
      </c>
      <c r="C312" s="270" t="s">
        <v>1651</v>
      </c>
      <c r="D312" s="270" t="s">
        <v>242</v>
      </c>
      <c r="E312" s="271">
        <v>651</v>
      </c>
      <c r="F312" s="272" t="s">
        <v>23</v>
      </c>
      <c r="G312" s="422">
        <v>500</v>
      </c>
      <c r="H312" s="1339"/>
      <c r="I312" s="624">
        <v>500</v>
      </c>
      <c r="J312" s="621">
        <v>500</v>
      </c>
      <c r="K312" s="621">
        <v>500</v>
      </c>
      <c r="L312" s="621">
        <v>500</v>
      </c>
      <c r="M312" s="621">
        <v>500</v>
      </c>
      <c r="N312" s="621">
        <v>500</v>
      </c>
      <c r="O312" s="621">
        <v>500</v>
      </c>
      <c r="P312" s="621">
        <v>500</v>
      </c>
      <c r="Q312" s="621">
        <v>500</v>
      </c>
      <c r="R312" s="621">
        <v>500</v>
      </c>
      <c r="S312" s="621">
        <v>500</v>
      </c>
      <c r="T312" s="621">
        <v>500</v>
      </c>
      <c r="U312" s="621">
        <v>500</v>
      </c>
      <c r="V312" s="621">
        <v>500</v>
      </c>
      <c r="W312" s="621">
        <v>500</v>
      </c>
      <c r="X312" s="621">
        <v>500</v>
      </c>
      <c r="Y312" s="621">
        <v>500</v>
      </c>
      <c r="Z312" s="621">
        <v>500</v>
      </c>
      <c r="AA312" s="621">
        <v>500</v>
      </c>
      <c r="AB312" s="621">
        <v>500</v>
      </c>
      <c r="AC312" s="621">
        <v>500</v>
      </c>
      <c r="AD312" s="621">
        <v>500</v>
      </c>
      <c r="AE312" s="621">
        <v>500</v>
      </c>
      <c r="AF312" s="621">
        <v>500</v>
      </c>
      <c r="AG312" s="621">
        <v>500</v>
      </c>
      <c r="AH312" s="621">
        <v>500</v>
      </c>
      <c r="AI312" s="621">
        <v>500</v>
      </c>
      <c r="AJ312" s="621">
        <v>500</v>
      </c>
      <c r="AK312" s="621">
        <v>500</v>
      </c>
      <c r="AL312" s="621">
        <v>500</v>
      </c>
      <c r="AM312" s="621">
        <v>500</v>
      </c>
      <c r="AN312" s="621">
        <v>500</v>
      </c>
      <c r="AO312" s="621">
        <v>500</v>
      </c>
      <c r="AP312" s="621">
        <v>500</v>
      </c>
      <c r="AQ312" s="622">
        <v>500</v>
      </c>
    </row>
    <row r="313" spans="2:43" ht="19.95" customHeight="1" x14ac:dyDescent="0.4">
      <c r="B313" s="269">
        <v>310</v>
      </c>
      <c r="C313" s="270" t="s">
        <v>1652</v>
      </c>
      <c r="D313" s="270" t="s">
        <v>243</v>
      </c>
      <c r="E313" s="271">
        <v>652</v>
      </c>
      <c r="F313" s="272" t="s">
        <v>200</v>
      </c>
      <c r="G313" s="810">
        <v>5</v>
      </c>
      <c r="H313" s="1339"/>
      <c r="I313" s="321">
        <v>5</v>
      </c>
      <c r="J313" s="322">
        <v>5</v>
      </c>
      <c r="K313" s="322">
        <v>5</v>
      </c>
      <c r="L313" s="322">
        <v>5</v>
      </c>
      <c r="M313" s="322">
        <v>5</v>
      </c>
      <c r="N313" s="322">
        <v>5</v>
      </c>
      <c r="O313" s="322">
        <v>5</v>
      </c>
      <c r="P313" s="322">
        <v>5</v>
      </c>
      <c r="Q313" s="322">
        <v>5</v>
      </c>
      <c r="R313" s="322">
        <v>5</v>
      </c>
      <c r="S313" s="322">
        <v>5</v>
      </c>
      <c r="T313" s="322">
        <v>5</v>
      </c>
      <c r="U313" s="322">
        <v>5</v>
      </c>
      <c r="V313" s="322">
        <v>5</v>
      </c>
      <c r="W313" s="322">
        <v>5</v>
      </c>
      <c r="X313" s="322">
        <v>5</v>
      </c>
      <c r="Y313" s="322">
        <v>5</v>
      </c>
      <c r="Z313" s="322">
        <v>5</v>
      </c>
      <c r="AA313" s="322">
        <v>5</v>
      </c>
      <c r="AB313" s="322">
        <v>5</v>
      </c>
      <c r="AC313" s="322">
        <v>5</v>
      </c>
      <c r="AD313" s="322">
        <v>5</v>
      </c>
      <c r="AE313" s="322">
        <v>5</v>
      </c>
      <c r="AF313" s="322">
        <v>5</v>
      </c>
      <c r="AG313" s="322">
        <v>5</v>
      </c>
      <c r="AH313" s="322">
        <v>5</v>
      </c>
      <c r="AI313" s="322">
        <v>5</v>
      </c>
      <c r="AJ313" s="322">
        <v>5</v>
      </c>
      <c r="AK313" s="322">
        <v>5</v>
      </c>
      <c r="AL313" s="322">
        <v>5</v>
      </c>
      <c r="AM313" s="322">
        <v>5</v>
      </c>
      <c r="AN313" s="322">
        <v>5</v>
      </c>
      <c r="AO313" s="322">
        <v>5</v>
      </c>
      <c r="AP313" s="322">
        <v>5</v>
      </c>
      <c r="AQ313" s="323">
        <v>5</v>
      </c>
    </row>
    <row r="314" spans="2:43" ht="19.95" customHeight="1" x14ac:dyDescent="0.4">
      <c r="B314" s="269">
        <v>311</v>
      </c>
      <c r="C314" s="270" t="s">
        <v>1653</v>
      </c>
      <c r="D314" s="270" t="s">
        <v>1654</v>
      </c>
      <c r="E314" s="271">
        <v>1730</v>
      </c>
      <c r="F314" s="272" t="s">
        <v>39</v>
      </c>
      <c r="G314" s="810">
        <v>0</v>
      </c>
      <c r="H314" s="1339"/>
      <c r="I314" s="321">
        <v>0</v>
      </c>
      <c r="J314" s="322">
        <v>0</v>
      </c>
      <c r="K314" s="322">
        <v>0</v>
      </c>
      <c r="L314" s="322">
        <v>0</v>
      </c>
      <c r="M314" s="322">
        <v>0</v>
      </c>
      <c r="N314" s="322">
        <v>0</v>
      </c>
      <c r="O314" s="322">
        <v>0</v>
      </c>
      <c r="P314" s="322">
        <v>0</v>
      </c>
      <c r="Q314" s="322">
        <v>0</v>
      </c>
      <c r="R314" s="322">
        <v>0</v>
      </c>
      <c r="S314" s="322">
        <v>0</v>
      </c>
      <c r="T314" s="322">
        <v>0</v>
      </c>
      <c r="U314" s="322">
        <v>0</v>
      </c>
      <c r="V314" s="322">
        <v>0</v>
      </c>
      <c r="W314" s="322">
        <v>0</v>
      </c>
      <c r="X314" s="322">
        <v>0</v>
      </c>
      <c r="Y314" s="322">
        <v>0</v>
      </c>
      <c r="Z314" s="322">
        <v>0</v>
      </c>
      <c r="AA314" s="322">
        <v>0</v>
      </c>
      <c r="AB314" s="322">
        <v>0</v>
      </c>
      <c r="AC314" s="322">
        <v>0</v>
      </c>
      <c r="AD314" s="322">
        <v>0</v>
      </c>
      <c r="AE314" s="322">
        <v>0</v>
      </c>
      <c r="AF314" s="322">
        <v>0</v>
      </c>
      <c r="AG314" s="322">
        <v>0</v>
      </c>
      <c r="AH314" s="322">
        <v>0</v>
      </c>
      <c r="AI314" s="322">
        <v>0</v>
      </c>
      <c r="AJ314" s="322">
        <v>0</v>
      </c>
      <c r="AK314" s="322">
        <v>0</v>
      </c>
      <c r="AL314" s="322">
        <v>0</v>
      </c>
      <c r="AM314" s="322">
        <v>0</v>
      </c>
      <c r="AN314" s="322">
        <v>0</v>
      </c>
      <c r="AO314" s="322">
        <v>0</v>
      </c>
      <c r="AP314" s="322">
        <v>0</v>
      </c>
      <c r="AQ314" s="323">
        <v>0</v>
      </c>
    </row>
    <row r="315" spans="2:43" ht="19.95" customHeight="1" x14ac:dyDescent="0.4">
      <c r="B315" s="269">
        <v>312</v>
      </c>
      <c r="C315" s="270" t="s">
        <v>1655</v>
      </c>
      <c r="D315" s="270" t="s">
        <v>1656</v>
      </c>
      <c r="E315" s="271">
        <v>654</v>
      </c>
      <c r="F315" s="272"/>
      <c r="G315" s="715" t="s">
        <v>110</v>
      </c>
      <c r="H315" s="1339"/>
      <c r="I315" s="335" t="s">
        <v>110</v>
      </c>
      <c r="J315" s="336" t="s">
        <v>110</v>
      </c>
      <c r="K315" s="336" t="s">
        <v>110</v>
      </c>
      <c r="L315" s="336" t="s">
        <v>110</v>
      </c>
      <c r="M315" s="336" t="s">
        <v>110</v>
      </c>
      <c r="N315" s="336" t="s">
        <v>110</v>
      </c>
      <c r="O315" s="336" t="s">
        <v>110</v>
      </c>
      <c r="P315" s="336" t="s">
        <v>110</v>
      </c>
      <c r="Q315" s="336" t="s">
        <v>110</v>
      </c>
      <c r="R315" s="336" t="s">
        <v>110</v>
      </c>
      <c r="S315" s="336" t="s">
        <v>110</v>
      </c>
      <c r="T315" s="336" t="s">
        <v>110</v>
      </c>
      <c r="U315" s="336" t="s">
        <v>110</v>
      </c>
      <c r="V315" s="336" t="s">
        <v>110</v>
      </c>
      <c r="W315" s="336" t="s">
        <v>110</v>
      </c>
      <c r="X315" s="336" t="s">
        <v>110</v>
      </c>
      <c r="Y315" s="336" t="s">
        <v>110</v>
      </c>
      <c r="Z315" s="336" t="s">
        <v>110</v>
      </c>
      <c r="AA315" s="336" t="s">
        <v>110</v>
      </c>
      <c r="AB315" s="336" t="s">
        <v>110</v>
      </c>
      <c r="AC315" s="336" t="s">
        <v>110</v>
      </c>
      <c r="AD315" s="336" t="s">
        <v>110</v>
      </c>
      <c r="AE315" s="336" t="s">
        <v>110</v>
      </c>
      <c r="AF315" s="336" t="s">
        <v>110</v>
      </c>
      <c r="AG315" s="336" t="s">
        <v>110</v>
      </c>
      <c r="AH315" s="336" t="s">
        <v>110</v>
      </c>
      <c r="AI315" s="336" t="s">
        <v>110</v>
      </c>
      <c r="AJ315" s="336" t="s">
        <v>110</v>
      </c>
      <c r="AK315" s="336" t="s">
        <v>110</v>
      </c>
      <c r="AL315" s="336" t="s">
        <v>110</v>
      </c>
      <c r="AM315" s="336" t="s">
        <v>110</v>
      </c>
      <c r="AN315" s="336" t="s">
        <v>110</v>
      </c>
      <c r="AO315" s="336" t="s">
        <v>110</v>
      </c>
      <c r="AP315" s="336" t="s">
        <v>110</v>
      </c>
      <c r="AQ315" s="337" t="s">
        <v>110</v>
      </c>
    </row>
    <row r="316" spans="2:43" ht="19.95" customHeight="1" x14ac:dyDescent="0.4">
      <c r="B316" s="269">
        <v>313</v>
      </c>
      <c r="C316" s="270" t="s">
        <v>1657</v>
      </c>
      <c r="D316" s="270" t="s">
        <v>1658</v>
      </c>
      <c r="E316" s="271">
        <v>1757</v>
      </c>
      <c r="F316" s="272" t="s">
        <v>23</v>
      </c>
      <c r="G316" s="422">
        <v>0</v>
      </c>
      <c r="H316" s="1339"/>
      <c r="I316" s="624">
        <v>0</v>
      </c>
      <c r="J316" s="621">
        <v>0</v>
      </c>
      <c r="K316" s="621">
        <v>0</v>
      </c>
      <c r="L316" s="621">
        <v>0</v>
      </c>
      <c r="M316" s="621">
        <v>0</v>
      </c>
      <c r="N316" s="621">
        <v>0</v>
      </c>
      <c r="O316" s="621">
        <v>0</v>
      </c>
      <c r="P316" s="621">
        <v>0</v>
      </c>
      <c r="Q316" s="621">
        <v>0</v>
      </c>
      <c r="R316" s="621">
        <v>0</v>
      </c>
      <c r="S316" s="621">
        <v>0</v>
      </c>
      <c r="T316" s="621">
        <v>0</v>
      </c>
      <c r="U316" s="621">
        <v>0</v>
      </c>
      <c r="V316" s="621">
        <v>0</v>
      </c>
      <c r="W316" s="621">
        <v>0</v>
      </c>
      <c r="X316" s="621">
        <v>0</v>
      </c>
      <c r="Y316" s="621">
        <v>0</v>
      </c>
      <c r="Z316" s="621">
        <v>0</v>
      </c>
      <c r="AA316" s="621">
        <v>0</v>
      </c>
      <c r="AB316" s="621">
        <v>0</v>
      </c>
      <c r="AC316" s="621">
        <v>0</v>
      </c>
      <c r="AD316" s="621">
        <v>0</v>
      </c>
      <c r="AE316" s="621">
        <v>0</v>
      </c>
      <c r="AF316" s="621">
        <v>0</v>
      </c>
      <c r="AG316" s="621">
        <v>0</v>
      </c>
      <c r="AH316" s="621">
        <v>0</v>
      </c>
      <c r="AI316" s="621">
        <v>0</v>
      </c>
      <c r="AJ316" s="621">
        <v>0</v>
      </c>
      <c r="AK316" s="621">
        <v>0</v>
      </c>
      <c r="AL316" s="621">
        <v>0</v>
      </c>
      <c r="AM316" s="621">
        <v>0</v>
      </c>
      <c r="AN316" s="621">
        <v>0</v>
      </c>
      <c r="AO316" s="621">
        <v>0</v>
      </c>
      <c r="AP316" s="621">
        <v>0</v>
      </c>
      <c r="AQ316" s="622">
        <v>0</v>
      </c>
    </row>
    <row r="317" spans="2:43" ht="19.95" customHeight="1" x14ac:dyDescent="0.4">
      <c r="B317" s="269">
        <v>314</v>
      </c>
      <c r="C317" s="270" t="s">
        <v>1659</v>
      </c>
      <c r="D317" s="270" t="s">
        <v>1660</v>
      </c>
      <c r="E317" s="271">
        <v>1758</v>
      </c>
      <c r="F317" s="272" t="s">
        <v>23</v>
      </c>
      <c r="G317" s="422">
        <v>0</v>
      </c>
      <c r="H317" s="1339"/>
      <c r="I317" s="624">
        <v>0</v>
      </c>
      <c r="J317" s="621">
        <v>0</v>
      </c>
      <c r="K317" s="621">
        <v>0</v>
      </c>
      <c r="L317" s="621">
        <v>0</v>
      </c>
      <c r="M317" s="621">
        <v>0</v>
      </c>
      <c r="N317" s="621">
        <v>0</v>
      </c>
      <c r="O317" s="621">
        <v>0</v>
      </c>
      <c r="P317" s="621">
        <v>0</v>
      </c>
      <c r="Q317" s="621">
        <v>0</v>
      </c>
      <c r="R317" s="621">
        <v>0</v>
      </c>
      <c r="S317" s="621">
        <v>0</v>
      </c>
      <c r="T317" s="621">
        <v>0</v>
      </c>
      <c r="U317" s="621">
        <v>0</v>
      </c>
      <c r="V317" s="621">
        <v>0</v>
      </c>
      <c r="W317" s="621">
        <v>0</v>
      </c>
      <c r="X317" s="621">
        <v>0</v>
      </c>
      <c r="Y317" s="621">
        <v>0</v>
      </c>
      <c r="Z317" s="621">
        <v>0</v>
      </c>
      <c r="AA317" s="621">
        <v>0</v>
      </c>
      <c r="AB317" s="621">
        <v>0</v>
      </c>
      <c r="AC317" s="621">
        <v>0</v>
      </c>
      <c r="AD317" s="621">
        <v>0</v>
      </c>
      <c r="AE317" s="621">
        <v>0</v>
      </c>
      <c r="AF317" s="621">
        <v>0</v>
      </c>
      <c r="AG317" s="621">
        <v>0</v>
      </c>
      <c r="AH317" s="621">
        <v>0</v>
      </c>
      <c r="AI317" s="621">
        <v>0</v>
      </c>
      <c r="AJ317" s="621">
        <v>0</v>
      </c>
      <c r="AK317" s="621">
        <v>0</v>
      </c>
      <c r="AL317" s="621">
        <v>0</v>
      </c>
      <c r="AM317" s="621">
        <v>0</v>
      </c>
      <c r="AN317" s="621">
        <v>0</v>
      </c>
      <c r="AO317" s="621">
        <v>0</v>
      </c>
      <c r="AP317" s="621">
        <v>0</v>
      </c>
      <c r="AQ317" s="622">
        <v>0</v>
      </c>
    </row>
    <row r="318" spans="2:43" ht="19.95" customHeight="1" x14ac:dyDescent="0.4">
      <c r="B318" s="269">
        <v>315</v>
      </c>
      <c r="C318" s="270" t="s">
        <v>1661</v>
      </c>
      <c r="D318" s="270" t="s">
        <v>1662</v>
      </c>
      <c r="E318" s="271">
        <v>1734</v>
      </c>
      <c r="F318" s="272" t="s">
        <v>39</v>
      </c>
      <c r="G318" s="810">
        <v>90</v>
      </c>
      <c r="H318" s="1339"/>
      <c r="I318" s="321">
        <v>90</v>
      </c>
      <c r="J318" s="322">
        <v>90</v>
      </c>
      <c r="K318" s="322">
        <v>90</v>
      </c>
      <c r="L318" s="322">
        <v>90</v>
      </c>
      <c r="M318" s="322">
        <v>90</v>
      </c>
      <c r="N318" s="322">
        <v>90</v>
      </c>
      <c r="O318" s="322">
        <v>90</v>
      </c>
      <c r="P318" s="322">
        <v>90</v>
      </c>
      <c r="Q318" s="322">
        <v>90</v>
      </c>
      <c r="R318" s="322">
        <v>90</v>
      </c>
      <c r="S318" s="322">
        <v>90</v>
      </c>
      <c r="T318" s="322">
        <v>90</v>
      </c>
      <c r="U318" s="322">
        <v>90</v>
      </c>
      <c r="V318" s="322">
        <v>90</v>
      </c>
      <c r="W318" s="322">
        <v>90</v>
      </c>
      <c r="X318" s="322">
        <v>90</v>
      </c>
      <c r="Y318" s="322">
        <v>90</v>
      </c>
      <c r="Z318" s="322">
        <v>90</v>
      </c>
      <c r="AA318" s="322">
        <v>90</v>
      </c>
      <c r="AB318" s="322">
        <v>90</v>
      </c>
      <c r="AC318" s="322">
        <v>90</v>
      </c>
      <c r="AD318" s="322">
        <v>90</v>
      </c>
      <c r="AE318" s="322">
        <v>90</v>
      </c>
      <c r="AF318" s="322">
        <v>90</v>
      </c>
      <c r="AG318" s="322">
        <v>90</v>
      </c>
      <c r="AH318" s="322">
        <v>90</v>
      </c>
      <c r="AI318" s="322">
        <v>90</v>
      </c>
      <c r="AJ318" s="322">
        <v>90</v>
      </c>
      <c r="AK318" s="322">
        <v>90</v>
      </c>
      <c r="AL318" s="322">
        <v>90</v>
      </c>
      <c r="AM318" s="322">
        <v>90</v>
      </c>
      <c r="AN318" s="322">
        <v>90</v>
      </c>
      <c r="AO318" s="322">
        <v>90</v>
      </c>
      <c r="AP318" s="322">
        <v>90</v>
      </c>
      <c r="AQ318" s="323">
        <v>90</v>
      </c>
    </row>
    <row r="319" spans="2:43" ht="19.95" customHeight="1" x14ac:dyDescent="0.4">
      <c r="B319" s="269">
        <v>316</v>
      </c>
      <c r="C319" s="270" t="s">
        <v>1663</v>
      </c>
      <c r="D319" s="270" t="s">
        <v>1664</v>
      </c>
      <c r="E319" s="271">
        <v>1737</v>
      </c>
      <c r="F319" s="272"/>
      <c r="G319" s="422" t="s">
        <v>1665</v>
      </c>
      <c r="H319" s="1339"/>
      <c r="I319" s="624" t="s">
        <v>1665</v>
      </c>
      <c r="J319" s="621" t="s">
        <v>1665</v>
      </c>
      <c r="K319" s="621" t="s">
        <v>1665</v>
      </c>
      <c r="L319" s="621" t="s">
        <v>1665</v>
      </c>
      <c r="M319" s="621" t="s">
        <v>1665</v>
      </c>
      <c r="N319" s="621" t="s">
        <v>1665</v>
      </c>
      <c r="O319" s="621" t="s">
        <v>1665</v>
      </c>
      <c r="P319" s="621" t="s">
        <v>1665</v>
      </c>
      <c r="Q319" s="621" t="s">
        <v>1665</v>
      </c>
      <c r="R319" s="621" t="s">
        <v>1665</v>
      </c>
      <c r="S319" s="621" t="s">
        <v>1665</v>
      </c>
      <c r="T319" s="621" t="s">
        <v>1665</v>
      </c>
      <c r="U319" s="621" t="s">
        <v>1665</v>
      </c>
      <c r="V319" s="621" t="s">
        <v>1665</v>
      </c>
      <c r="W319" s="621" t="s">
        <v>1665</v>
      </c>
      <c r="X319" s="621" t="s">
        <v>1665</v>
      </c>
      <c r="Y319" s="621" t="s">
        <v>1665</v>
      </c>
      <c r="Z319" s="621" t="s">
        <v>1665</v>
      </c>
      <c r="AA319" s="621" t="s">
        <v>1665</v>
      </c>
      <c r="AB319" s="621" t="s">
        <v>1665</v>
      </c>
      <c r="AC319" s="621" t="s">
        <v>1665</v>
      </c>
      <c r="AD319" s="621" t="s">
        <v>1665</v>
      </c>
      <c r="AE319" s="621" t="s">
        <v>1665</v>
      </c>
      <c r="AF319" s="621" t="s">
        <v>1665</v>
      </c>
      <c r="AG319" s="621" t="s">
        <v>1665</v>
      </c>
      <c r="AH319" s="621" t="s">
        <v>1665</v>
      </c>
      <c r="AI319" s="621" t="s">
        <v>1665</v>
      </c>
      <c r="AJ319" s="621" t="s">
        <v>1665</v>
      </c>
      <c r="AK319" s="621" t="s">
        <v>1665</v>
      </c>
      <c r="AL319" s="621" t="s">
        <v>1665</v>
      </c>
      <c r="AM319" s="621" t="s">
        <v>1665</v>
      </c>
      <c r="AN319" s="621" t="s">
        <v>1665</v>
      </c>
      <c r="AO319" s="621" t="s">
        <v>1665</v>
      </c>
      <c r="AP319" s="621" t="s">
        <v>1665</v>
      </c>
      <c r="AQ319" s="622" t="s">
        <v>1665</v>
      </c>
    </row>
    <row r="320" spans="2:43" ht="19.95" customHeight="1" x14ac:dyDescent="0.4">
      <c r="B320" s="269">
        <v>317</v>
      </c>
      <c r="C320" s="270" t="s">
        <v>1666</v>
      </c>
      <c r="D320" s="270" t="s">
        <v>1667</v>
      </c>
      <c r="E320" s="271">
        <v>1766</v>
      </c>
      <c r="F320" s="272" t="s">
        <v>200</v>
      </c>
      <c r="G320" s="422">
        <v>200</v>
      </c>
      <c r="H320" s="1339"/>
      <c r="I320" s="624">
        <v>200</v>
      </c>
      <c r="J320" s="621">
        <v>200</v>
      </c>
      <c r="K320" s="621">
        <v>200</v>
      </c>
      <c r="L320" s="621">
        <v>200</v>
      </c>
      <c r="M320" s="621">
        <v>200</v>
      </c>
      <c r="N320" s="621">
        <v>200</v>
      </c>
      <c r="O320" s="621">
        <v>200</v>
      </c>
      <c r="P320" s="621">
        <v>200</v>
      </c>
      <c r="Q320" s="621">
        <v>200</v>
      </c>
      <c r="R320" s="621">
        <v>200</v>
      </c>
      <c r="S320" s="621">
        <v>200</v>
      </c>
      <c r="T320" s="621">
        <v>200</v>
      </c>
      <c r="U320" s="621">
        <v>200</v>
      </c>
      <c r="V320" s="621">
        <v>200</v>
      </c>
      <c r="W320" s="621">
        <v>200</v>
      </c>
      <c r="X320" s="621">
        <v>200</v>
      </c>
      <c r="Y320" s="621">
        <v>200</v>
      </c>
      <c r="Z320" s="621">
        <v>200</v>
      </c>
      <c r="AA320" s="621">
        <v>200</v>
      </c>
      <c r="AB320" s="621">
        <v>200</v>
      </c>
      <c r="AC320" s="621">
        <v>200</v>
      </c>
      <c r="AD320" s="621">
        <v>200</v>
      </c>
      <c r="AE320" s="621">
        <v>200</v>
      </c>
      <c r="AF320" s="621">
        <v>200</v>
      </c>
      <c r="AG320" s="621">
        <v>200</v>
      </c>
      <c r="AH320" s="621">
        <v>200</v>
      </c>
      <c r="AI320" s="621">
        <v>200</v>
      </c>
      <c r="AJ320" s="621">
        <v>200</v>
      </c>
      <c r="AK320" s="621">
        <v>200</v>
      </c>
      <c r="AL320" s="621">
        <v>200</v>
      </c>
      <c r="AM320" s="621">
        <v>200</v>
      </c>
      <c r="AN320" s="621">
        <v>200</v>
      </c>
      <c r="AO320" s="621">
        <v>200</v>
      </c>
      <c r="AP320" s="621">
        <v>200</v>
      </c>
      <c r="AQ320" s="622">
        <v>200</v>
      </c>
    </row>
    <row r="321" spans="2:43" ht="19.95" customHeight="1" x14ac:dyDescent="0.4">
      <c r="B321" s="269">
        <v>318</v>
      </c>
      <c r="C321" s="270" t="s">
        <v>1668</v>
      </c>
      <c r="D321" s="270" t="s">
        <v>1669</v>
      </c>
      <c r="E321" s="271">
        <v>1748</v>
      </c>
      <c r="F321" s="272" t="s">
        <v>1670</v>
      </c>
      <c r="G321" s="810">
        <v>1.5</v>
      </c>
      <c r="H321" s="1339"/>
      <c r="I321" s="321">
        <v>1.5</v>
      </c>
      <c r="J321" s="322">
        <v>1.5</v>
      </c>
      <c r="K321" s="322">
        <v>1.5</v>
      </c>
      <c r="L321" s="322">
        <v>1.5</v>
      </c>
      <c r="M321" s="322">
        <v>1.5</v>
      </c>
      <c r="N321" s="322">
        <v>1.5</v>
      </c>
      <c r="O321" s="322">
        <v>1.5</v>
      </c>
      <c r="P321" s="322">
        <v>1.5</v>
      </c>
      <c r="Q321" s="322">
        <v>1.5</v>
      </c>
      <c r="R321" s="322">
        <v>1.5</v>
      </c>
      <c r="S321" s="322">
        <v>1.5</v>
      </c>
      <c r="T321" s="322">
        <v>1.5</v>
      </c>
      <c r="U321" s="322">
        <v>1.5</v>
      </c>
      <c r="V321" s="322">
        <v>1.5</v>
      </c>
      <c r="W321" s="322">
        <v>1.5</v>
      </c>
      <c r="X321" s="322">
        <v>1.5</v>
      </c>
      <c r="Y321" s="322">
        <v>1.5</v>
      </c>
      <c r="Z321" s="322">
        <v>1.5</v>
      </c>
      <c r="AA321" s="322">
        <v>1.5</v>
      </c>
      <c r="AB321" s="322">
        <v>1.5</v>
      </c>
      <c r="AC321" s="322">
        <v>1.5</v>
      </c>
      <c r="AD321" s="322">
        <v>1.5</v>
      </c>
      <c r="AE321" s="322">
        <v>1.5</v>
      </c>
      <c r="AF321" s="322">
        <v>1.5</v>
      </c>
      <c r="AG321" s="322">
        <v>1.5</v>
      </c>
      <c r="AH321" s="322">
        <v>1.5</v>
      </c>
      <c r="AI321" s="322">
        <v>1.5</v>
      </c>
      <c r="AJ321" s="322">
        <v>1.5</v>
      </c>
      <c r="AK321" s="322">
        <v>1.5</v>
      </c>
      <c r="AL321" s="322">
        <v>1.5</v>
      </c>
      <c r="AM321" s="322">
        <v>1.5</v>
      </c>
      <c r="AN321" s="322">
        <v>1.5</v>
      </c>
      <c r="AO321" s="322">
        <v>1.5</v>
      </c>
      <c r="AP321" s="322">
        <v>1.5</v>
      </c>
      <c r="AQ321" s="323">
        <v>1.5</v>
      </c>
    </row>
    <row r="322" spans="2:43" ht="19.95" customHeight="1" x14ac:dyDescent="0.4">
      <c r="B322" s="269">
        <v>319</v>
      </c>
      <c r="C322" s="270" t="s">
        <v>1671</v>
      </c>
      <c r="D322" s="270" t="s">
        <v>1672</v>
      </c>
      <c r="E322" s="271">
        <v>1749</v>
      </c>
      <c r="F322" s="272"/>
      <c r="G322" s="715" t="s">
        <v>1665</v>
      </c>
      <c r="H322" s="1339"/>
      <c r="I322" s="335" t="s">
        <v>1665</v>
      </c>
      <c r="J322" s="336" t="s">
        <v>1665</v>
      </c>
      <c r="K322" s="336" t="s">
        <v>1665</v>
      </c>
      <c r="L322" s="336" t="s">
        <v>1665</v>
      </c>
      <c r="M322" s="336" t="s">
        <v>1665</v>
      </c>
      <c r="N322" s="336" t="s">
        <v>1665</v>
      </c>
      <c r="O322" s="336" t="s">
        <v>1665</v>
      </c>
      <c r="P322" s="336" t="s">
        <v>1665</v>
      </c>
      <c r="Q322" s="336" t="s">
        <v>1665</v>
      </c>
      <c r="R322" s="336" t="s">
        <v>1665</v>
      </c>
      <c r="S322" s="336" t="s">
        <v>1665</v>
      </c>
      <c r="T322" s="336" t="s">
        <v>1665</v>
      </c>
      <c r="U322" s="336" t="s">
        <v>1665</v>
      </c>
      <c r="V322" s="336" t="s">
        <v>1665</v>
      </c>
      <c r="W322" s="336" t="s">
        <v>1665</v>
      </c>
      <c r="X322" s="336" t="s">
        <v>1665</v>
      </c>
      <c r="Y322" s="336" t="s">
        <v>1665</v>
      </c>
      <c r="Z322" s="336" t="s">
        <v>1665</v>
      </c>
      <c r="AA322" s="336" t="s">
        <v>1665</v>
      </c>
      <c r="AB322" s="336" t="s">
        <v>1665</v>
      </c>
      <c r="AC322" s="336" t="s">
        <v>1665</v>
      </c>
      <c r="AD322" s="336" t="s">
        <v>1665</v>
      </c>
      <c r="AE322" s="336" t="s">
        <v>1665</v>
      </c>
      <c r="AF322" s="336" t="s">
        <v>1665</v>
      </c>
      <c r="AG322" s="336" t="s">
        <v>1665</v>
      </c>
      <c r="AH322" s="336" t="s">
        <v>1665</v>
      </c>
      <c r="AI322" s="336" t="s">
        <v>1665</v>
      </c>
      <c r="AJ322" s="336" t="s">
        <v>1665</v>
      </c>
      <c r="AK322" s="336" t="s">
        <v>1665</v>
      </c>
      <c r="AL322" s="336" t="s">
        <v>1665</v>
      </c>
      <c r="AM322" s="336" t="s">
        <v>1665</v>
      </c>
      <c r="AN322" s="336" t="s">
        <v>1665</v>
      </c>
      <c r="AO322" s="336" t="s">
        <v>1665</v>
      </c>
      <c r="AP322" s="336" t="s">
        <v>1665</v>
      </c>
      <c r="AQ322" s="337" t="s">
        <v>1665</v>
      </c>
    </row>
    <row r="323" spans="2:43" x14ac:dyDescent="0.4">
      <c r="B323" s="269">
        <v>320</v>
      </c>
      <c r="C323" s="270" t="s">
        <v>1673</v>
      </c>
      <c r="D323" s="270" t="s">
        <v>1674</v>
      </c>
      <c r="E323" s="271">
        <v>1761</v>
      </c>
      <c r="F323" s="272" t="s">
        <v>39</v>
      </c>
      <c r="G323" s="812">
        <v>0</v>
      </c>
      <c r="H323" s="1339"/>
      <c r="I323" s="335">
        <v>0</v>
      </c>
      <c r="J323" s="336">
        <v>0</v>
      </c>
      <c r="K323" s="336">
        <v>0</v>
      </c>
      <c r="L323" s="336">
        <v>0</v>
      </c>
      <c r="M323" s="336">
        <v>0</v>
      </c>
      <c r="N323" s="336">
        <v>0</v>
      </c>
      <c r="O323" s="336">
        <v>0</v>
      </c>
      <c r="P323" s="336">
        <v>0</v>
      </c>
      <c r="Q323" s="336">
        <v>0</v>
      </c>
      <c r="R323" s="336">
        <v>0</v>
      </c>
      <c r="S323" s="336">
        <v>0</v>
      </c>
      <c r="T323" s="336">
        <v>0</v>
      </c>
      <c r="U323" s="336">
        <v>0</v>
      </c>
      <c r="V323" s="336">
        <v>0</v>
      </c>
      <c r="W323" s="336">
        <v>0</v>
      </c>
      <c r="X323" s="336">
        <v>0</v>
      </c>
      <c r="Y323" s="336">
        <v>0</v>
      </c>
      <c r="Z323" s="336">
        <v>0</v>
      </c>
      <c r="AA323" s="336">
        <v>0</v>
      </c>
      <c r="AB323" s="336">
        <v>0</v>
      </c>
      <c r="AC323" s="336">
        <v>0</v>
      </c>
      <c r="AD323" s="336">
        <v>0</v>
      </c>
      <c r="AE323" s="336">
        <v>0</v>
      </c>
      <c r="AF323" s="336">
        <v>0</v>
      </c>
      <c r="AG323" s="336">
        <v>0</v>
      </c>
      <c r="AH323" s="336">
        <v>0</v>
      </c>
      <c r="AI323" s="336">
        <v>0</v>
      </c>
      <c r="AJ323" s="336">
        <v>0</v>
      </c>
      <c r="AK323" s="336">
        <v>0</v>
      </c>
      <c r="AL323" s="336">
        <v>0</v>
      </c>
      <c r="AM323" s="336">
        <v>0</v>
      </c>
      <c r="AN323" s="336">
        <v>0</v>
      </c>
      <c r="AO323" s="336">
        <v>0</v>
      </c>
      <c r="AP323" s="336">
        <v>0</v>
      </c>
      <c r="AQ323" s="337">
        <v>0</v>
      </c>
    </row>
    <row r="324" spans="2:43" x14ac:dyDescent="0.4">
      <c r="B324" s="269">
        <v>321</v>
      </c>
      <c r="C324" s="270" t="s">
        <v>1675</v>
      </c>
      <c r="D324" s="270" t="s">
        <v>1676</v>
      </c>
      <c r="E324" s="271">
        <v>1769</v>
      </c>
      <c r="F324" s="272" t="s">
        <v>39</v>
      </c>
      <c r="G324" s="810">
        <v>100</v>
      </c>
      <c r="H324" s="1339"/>
      <c r="I324" s="321">
        <v>100</v>
      </c>
      <c r="J324" s="322">
        <v>100</v>
      </c>
      <c r="K324" s="322">
        <v>100</v>
      </c>
      <c r="L324" s="322">
        <v>100</v>
      </c>
      <c r="M324" s="322">
        <v>100</v>
      </c>
      <c r="N324" s="322">
        <v>100</v>
      </c>
      <c r="O324" s="322">
        <v>100</v>
      </c>
      <c r="P324" s="322">
        <v>100</v>
      </c>
      <c r="Q324" s="322">
        <v>100</v>
      </c>
      <c r="R324" s="322">
        <v>100</v>
      </c>
      <c r="S324" s="322">
        <v>100</v>
      </c>
      <c r="T324" s="322">
        <v>100</v>
      </c>
      <c r="U324" s="322">
        <v>100</v>
      </c>
      <c r="V324" s="322">
        <v>100</v>
      </c>
      <c r="W324" s="322">
        <v>100</v>
      </c>
      <c r="X324" s="322">
        <v>100</v>
      </c>
      <c r="Y324" s="322">
        <v>100</v>
      </c>
      <c r="Z324" s="322">
        <v>100</v>
      </c>
      <c r="AA324" s="322">
        <v>100</v>
      </c>
      <c r="AB324" s="322">
        <v>100</v>
      </c>
      <c r="AC324" s="322">
        <v>100</v>
      </c>
      <c r="AD324" s="322">
        <v>100</v>
      </c>
      <c r="AE324" s="322">
        <v>100</v>
      </c>
      <c r="AF324" s="322">
        <v>100</v>
      </c>
      <c r="AG324" s="322">
        <v>100</v>
      </c>
      <c r="AH324" s="322">
        <v>100</v>
      </c>
      <c r="AI324" s="322">
        <v>100</v>
      </c>
      <c r="AJ324" s="322">
        <v>100</v>
      </c>
      <c r="AK324" s="322">
        <v>100</v>
      </c>
      <c r="AL324" s="322">
        <v>100</v>
      </c>
      <c r="AM324" s="322">
        <v>100</v>
      </c>
      <c r="AN324" s="322">
        <v>100</v>
      </c>
      <c r="AO324" s="322">
        <v>100</v>
      </c>
      <c r="AP324" s="322">
        <v>100</v>
      </c>
      <c r="AQ324" s="323">
        <v>100</v>
      </c>
    </row>
    <row r="325" spans="2:43" ht="19.95" customHeight="1" x14ac:dyDescent="0.4">
      <c r="B325" s="269">
        <v>322</v>
      </c>
      <c r="C325" s="270" t="s">
        <v>1677</v>
      </c>
      <c r="D325" s="270" t="s">
        <v>1678</v>
      </c>
      <c r="E325" s="271">
        <v>680</v>
      </c>
      <c r="F325" s="272"/>
      <c r="G325" s="287" t="s">
        <v>1184</v>
      </c>
      <c r="H325" s="1339"/>
      <c r="I325" s="324" t="s">
        <v>1184</v>
      </c>
      <c r="J325" s="325" t="s">
        <v>1184</v>
      </c>
      <c r="K325" s="325" t="s">
        <v>1184</v>
      </c>
      <c r="L325" s="325" t="s">
        <v>1184</v>
      </c>
      <c r="M325" s="325" t="s">
        <v>1184</v>
      </c>
      <c r="N325" s="325" t="s">
        <v>1184</v>
      </c>
      <c r="O325" s="325" t="s">
        <v>1184</v>
      </c>
      <c r="P325" s="325" t="s">
        <v>1184</v>
      </c>
      <c r="Q325" s="325" t="s">
        <v>1184</v>
      </c>
      <c r="R325" s="325" t="s">
        <v>1184</v>
      </c>
      <c r="S325" s="325" t="s">
        <v>1184</v>
      </c>
      <c r="T325" s="325" t="s">
        <v>1184</v>
      </c>
      <c r="U325" s="325" t="s">
        <v>1184</v>
      </c>
      <c r="V325" s="325" t="s">
        <v>1184</v>
      </c>
      <c r="W325" s="325" t="s">
        <v>1184</v>
      </c>
      <c r="X325" s="325" t="s">
        <v>1184</v>
      </c>
      <c r="Y325" s="325" t="s">
        <v>1184</v>
      </c>
      <c r="Z325" s="325" t="s">
        <v>1184</v>
      </c>
      <c r="AA325" s="325" t="s">
        <v>1184</v>
      </c>
      <c r="AB325" s="325" t="s">
        <v>1184</v>
      </c>
      <c r="AC325" s="325" t="s">
        <v>1184</v>
      </c>
      <c r="AD325" s="325" t="s">
        <v>1184</v>
      </c>
      <c r="AE325" s="325" t="s">
        <v>1184</v>
      </c>
      <c r="AF325" s="325" t="s">
        <v>1184</v>
      </c>
      <c r="AG325" s="325" t="s">
        <v>1184</v>
      </c>
      <c r="AH325" s="325" t="s">
        <v>1184</v>
      </c>
      <c r="AI325" s="325" t="s">
        <v>1184</v>
      </c>
      <c r="AJ325" s="325" t="s">
        <v>1184</v>
      </c>
      <c r="AK325" s="325" t="s">
        <v>1184</v>
      </c>
      <c r="AL325" s="325" t="s">
        <v>1184</v>
      </c>
      <c r="AM325" s="325" t="s">
        <v>1184</v>
      </c>
      <c r="AN325" s="325" t="s">
        <v>1184</v>
      </c>
      <c r="AO325" s="325" t="s">
        <v>1184</v>
      </c>
      <c r="AP325" s="325" t="s">
        <v>1184</v>
      </c>
      <c r="AQ325" s="326" t="s">
        <v>1184</v>
      </c>
    </row>
    <row r="326" spans="2:43" ht="19.95" customHeight="1" x14ac:dyDescent="0.4">
      <c r="B326" s="269">
        <v>323</v>
      </c>
      <c r="C326" s="270" t="s">
        <v>1679</v>
      </c>
      <c r="D326" s="270" t="s">
        <v>1680</v>
      </c>
      <c r="E326" s="271">
        <v>696</v>
      </c>
      <c r="F326" s="272" t="s">
        <v>23</v>
      </c>
      <c r="G326" s="810">
        <v>0</v>
      </c>
      <c r="H326" s="1339"/>
      <c r="I326" s="321">
        <v>0</v>
      </c>
      <c r="J326" s="322">
        <v>0</v>
      </c>
      <c r="K326" s="322">
        <v>0</v>
      </c>
      <c r="L326" s="322">
        <v>0</v>
      </c>
      <c r="M326" s="322">
        <v>0</v>
      </c>
      <c r="N326" s="322">
        <v>0</v>
      </c>
      <c r="O326" s="322">
        <v>0</v>
      </c>
      <c r="P326" s="322">
        <v>0</v>
      </c>
      <c r="Q326" s="322">
        <v>0</v>
      </c>
      <c r="R326" s="322">
        <v>0</v>
      </c>
      <c r="S326" s="322">
        <v>0</v>
      </c>
      <c r="T326" s="322">
        <v>0</v>
      </c>
      <c r="U326" s="322">
        <v>0</v>
      </c>
      <c r="V326" s="322">
        <v>0</v>
      </c>
      <c r="W326" s="322">
        <v>0</v>
      </c>
      <c r="X326" s="322">
        <v>0</v>
      </c>
      <c r="Y326" s="322">
        <v>0</v>
      </c>
      <c r="Z326" s="322">
        <v>0</v>
      </c>
      <c r="AA326" s="322">
        <v>0</v>
      </c>
      <c r="AB326" s="322">
        <v>0</v>
      </c>
      <c r="AC326" s="322">
        <v>0</v>
      </c>
      <c r="AD326" s="322">
        <v>0</v>
      </c>
      <c r="AE326" s="322">
        <v>0</v>
      </c>
      <c r="AF326" s="322">
        <v>0</v>
      </c>
      <c r="AG326" s="322">
        <v>0</v>
      </c>
      <c r="AH326" s="322">
        <v>0</v>
      </c>
      <c r="AI326" s="322">
        <v>0</v>
      </c>
      <c r="AJ326" s="322">
        <v>0</v>
      </c>
      <c r="AK326" s="322">
        <v>0</v>
      </c>
      <c r="AL326" s="322">
        <v>0</v>
      </c>
      <c r="AM326" s="322">
        <v>0</v>
      </c>
      <c r="AN326" s="322">
        <v>0</v>
      </c>
      <c r="AO326" s="322">
        <v>0</v>
      </c>
      <c r="AP326" s="322">
        <v>0</v>
      </c>
      <c r="AQ326" s="323">
        <v>0</v>
      </c>
    </row>
    <row r="327" spans="2:43" ht="19.95" customHeight="1" x14ac:dyDescent="0.4">
      <c r="B327" s="269">
        <v>324</v>
      </c>
      <c r="C327" s="270" t="s">
        <v>1681</v>
      </c>
      <c r="D327" s="270" t="s">
        <v>1682</v>
      </c>
      <c r="E327" s="271">
        <v>1783</v>
      </c>
      <c r="F327" s="272" t="s">
        <v>23</v>
      </c>
      <c r="G327" s="723">
        <v>0.1</v>
      </c>
      <c r="H327" s="1339"/>
      <c r="I327" s="728">
        <v>0.1</v>
      </c>
      <c r="J327" s="729">
        <v>0.1</v>
      </c>
      <c r="K327" s="729">
        <v>0.1</v>
      </c>
      <c r="L327" s="729">
        <v>0.1</v>
      </c>
      <c r="M327" s="729">
        <v>0.1</v>
      </c>
      <c r="N327" s="729">
        <v>0.1</v>
      </c>
      <c r="O327" s="729">
        <v>0.1</v>
      </c>
      <c r="P327" s="729">
        <v>0.1</v>
      </c>
      <c r="Q327" s="729">
        <v>0.1</v>
      </c>
      <c r="R327" s="729">
        <v>0.1</v>
      </c>
      <c r="S327" s="729">
        <v>0.1</v>
      </c>
      <c r="T327" s="729">
        <v>0.1</v>
      </c>
      <c r="U327" s="729">
        <v>0.1</v>
      </c>
      <c r="V327" s="729">
        <v>0.1</v>
      </c>
      <c r="W327" s="729">
        <v>0.1</v>
      </c>
      <c r="X327" s="729">
        <v>0.1</v>
      </c>
      <c r="Y327" s="729">
        <v>0.1</v>
      </c>
      <c r="Z327" s="729">
        <v>0.1</v>
      </c>
      <c r="AA327" s="729">
        <v>0.1</v>
      </c>
      <c r="AB327" s="729">
        <v>0.1</v>
      </c>
      <c r="AC327" s="729">
        <v>0.1</v>
      </c>
      <c r="AD327" s="729">
        <v>0.1</v>
      </c>
      <c r="AE327" s="729">
        <v>0.1</v>
      </c>
      <c r="AF327" s="729">
        <v>0.1</v>
      </c>
      <c r="AG327" s="729">
        <v>0.1</v>
      </c>
      <c r="AH327" s="729">
        <v>0.1</v>
      </c>
      <c r="AI327" s="729">
        <v>0.1</v>
      </c>
      <c r="AJ327" s="729">
        <v>0.1</v>
      </c>
      <c r="AK327" s="729">
        <v>0.1</v>
      </c>
      <c r="AL327" s="729">
        <v>0.1</v>
      </c>
      <c r="AM327" s="729">
        <v>0.1</v>
      </c>
      <c r="AN327" s="729">
        <v>0.1</v>
      </c>
      <c r="AO327" s="729">
        <v>0.1</v>
      </c>
      <c r="AP327" s="729">
        <v>0.1</v>
      </c>
      <c r="AQ327" s="730">
        <v>0.1</v>
      </c>
    </row>
    <row r="328" spans="2:43" ht="19.95" customHeight="1" thickBot="1" x14ac:dyDescent="0.45">
      <c r="B328" s="291">
        <v>325</v>
      </c>
      <c r="C328" s="292" t="s">
        <v>1683</v>
      </c>
      <c r="D328" s="292" t="s">
        <v>1684</v>
      </c>
      <c r="E328" s="293">
        <v>1784</v>
      </c>
      <c r="F328" s="294" t="s">
        <v>23</v>
      </c>
      <c r="G328" s="450">
        <v>5000</v>
      </c>
      <c r="H328" s="1340"/>
      <c r="I328" s="625">
        <v>5000</v>
      </c>
      <c r="J328" s="626">
        <v>5000</v>
      </c>
      <c r="K328" s="626">
        <v>5000</v>
      </c>
      <c r="L328" s="626">
        <v>5000</v>
      </c>
      <c r="M328" s="626">
        <v>5000</v>
      </c>
      <c r="N328" s="626">
        <v>5000</v>
      </c>
      <c r="O328" s="626">
        <v>5000</v>
      </c>
      <c r="P328" s="626">
        <v>5000</v>
      </c>
      <c r="Q328" s="626">
        <v>5000</v>
      </c>
      <c r="R328" s="626">
        <v>5000</v>
      </c>
      <c r="S328" s="626">
        <v>5000</v>
      </c>
      <c r="T328" s="626">
        <v>5000</v>
      </c>
      <c r="U328" s="626">
        <v>5000</v>
      </c>
      <c r="V328" s="626">
        <v>5000</v>
      </c>
      <c r="W328" s="626">
        <v>5000</v>
      </c>
      <c r="X328" s="626">
        <v>5000</v>
      </c>
      <c r="Y328" s="626">
        <v>5000</v>
      </c>
      <c r="Z328" s="626">
        <v>5000</v>
      </c>
      <c r="AA328" s="626">
        <v>5000</v>
      </c>
      <c r="AB328" s="626">
        <v>5000</v>
      </c>
      <c r="AC328" s="626">
        <v>5000</v>
      </c>
      <c r="AD328" s="626">
        <v>5000</v>
      </c>
      <c r="AE328" s="626">
        <v>5000</v>
      </c>
      <c r="AF328" s="626">
        <v>5000</v>
      </c>
      <c r="AG328" s="626">
        <v>5000</v>
      </c>
      <c r="AH328" s="626">
        <v>5000</v>
      </c>
      <c r="AI328" s="626">
        <v>5000</v>
      </c>
      <c r="AJ328" s="626">
        <v>5000</v>
      </c>
      <c r="AK328" s="626">
        <v>5000</v>
      </c>
      <c r="AL328" s="626">
        <v>5000</v>
      </c>
      <c r="AM328" s="626">
        <v>5000</v>
      </c>
      <c r="AN328" s="626">
        <v>5000</v>
      </c>
      <c r="AO328" s="626">
        <v>5000</v>
      </c>
      <c r="AP328" s="626">
        <v>5000</v>
      </c>
      <c r="AQ328" s="627">
        <v>5000</v>
      </c>
    </row>
    <row r="329" spans="2:43" ht="19.95" customHeight="1" x14ac:dyDescent="0.4">
      <c r="B329" s="264">
        <v>326</v>
      </c>
      <c r="C329" s="265" t="s">
        <v>1685</v>
      </c>
      <c r="D329" s="265" t="s">
        <v>1686</v>
      </c>
      <c r="E329" s="266">
        <v>1413</v>
      </c>
      <c r="F329" s="267" t="s">
        <v>23</v>
      </c>
      <c r="G329" s="455">
        <v>800</v>
      </c>
      <c r="H329" s="1303" t="s">
        <v>2549</v>
      </c>
      <c r="I329" s="623">
        <v>800</v>
      </c>
      <c r="J329" s="619">
        <v>800</v>
      </c>
      <c r="K329" s="619">
        <v>800</v>
      </c>
      <c r="L329" s="619">
        <v>800</v>
      </c>
      <c r="M329" s="619">
        <v>800</v>
      </c>
      <c r="N329" s="619">
        <v>800</v>
      </c>
      <c r="O329" s="619">
        <v>800</v>
      </c>
      <c r="P329" s="619">
        <v>800</v>
      </c>
      <c r="Q329" s="619">
        <v>800</v>
      </c>
      <c r="R329" s="619">
        <v>800</v>
      </c>
      <c r="S329" s="619">
        <v>800</v>
      </c>
      <c r="T329" s="619">
        <v>800</v>
      </c>
      <c r="U329" s="619">
        <v>800</v>
      </c>
      <c r="V329" s="619">
        <v>800</v>
      </c>
      <c r="W329" s="619">
        <v>800</v>
      </c>
      <c r="X329" s="619">
        <v>800</v>
      </c>
      <c r="Y329" s="619">
        <v>800</v>
      </c>
      <c r="Z329" s="619">
        <v>800</v>
      </c>
      <c r="AA329" s="619">
        <v>800</v>
      </c>
      <c r="AB329" s="619">
        <v>800</v>
      </c>
      <c r="AC329" s="619">
        <v>800</v>
      </c>
      <c r="AD329" s="619">
        <v>800</v>
      </c>
      <c r="AE329" s="619">
        <v>800</v>
      </c>
      <c r="AF329" s="619">
        <v>800</v>
      </c>
      <c r="AG329" s="619">
        <v>800</v>
      </c>
      <c r="AH329" s="619">
        <v>800</v>
      </c>
      <c r="AI329" s="619">
        <v>800</v>
      </c>
      <c r="AJ329" s="619">
        <v>800</v>
      </c>
      <c r="AK329" s="619">
        <v>800</v>
      </c>
      <c r="AL329" s="619">
        <v>800</v>
      </c>
      <c r="AM329" s="619">
        <v>800</v>
      </c>
      <c r="AN329" s="619">
        <v>800</v>
      </c>
      <c r="AO329" s="619">
        <v>800</v>
      </c>
      <c r="AP329" s="619">
        <v>800</v>
      </c>
      <c r="AQ329" s="620">
        <v>800</v>
      </c>
    </row>
    <row r="330" spans="2:43" x14ac:dyDescent="0.4">
      <c r="B330" s="269">
        <v>327</v>
      </c>
      <c r="C330" s="270" t="s">
        <v>1687</v>
      </c>
      <c r="D330" s="270" t="s">
        <v>1688</v>
      </c>
      <c r="E330" s="271">
        <v>1412</v>
      </c>
      <c r="F330" s="272" t="s">
        <v>23</v>
      </c>
      <c r="G330" s="852">
        <v>100</v>
      </c>
      <c r="H330" s="1339"/>
      <c r="I330" s="624">
        <v>100</v>
      </c>
      <c r="J330" s="621">
        <v>100</v>
      </c>
      <c r="K330" s="621">
        <v>100</v>
      </c>
      <c r="L330" s="621">
        <v>100</v>
      </c>
      <c r="M330" s="621">
        <v>100</v>
      </c>
      <c r="N330" s="621">
        <v>100</v>
      </c>
      <c r="O330" s="621">
        <v>100</v>
      </c>
      <c r="P330" s="621">
        <v>100</v>
      </c>
      <c r="Q330" s="621">
        <v>100</v>
      </c>
      <c r="R330" s="621">
        <v>100</v>
      </c>
      <c r="S330" s="621">
        <v>100</v>
      </c>
      <c r="T330" s="621">
        <v>100</v>
      </c>
      <c r="U330" s="621">
        <v>100</v>
      </c>
      <c r="V330" s="621">
        <v>100</v>
      </c>
      <c r="W330" s="621">
        <v>100</v>
      </c>
      <c r="X330" s="621">
        <v>100</v>
      </c>
      <c r="Y330" s="621">
        <v>100</v>
      </c>
      <c r="Z330" s="621">
        <v>100</v>
      </c>
      <c r="AA330" s="621">
        <v>100</v>
      </c>
      <c r="AB330" s="621">
        <v>100</v>
      </c>
      <c r="AC330" s="621">
        <v>100</v>
      </c>
      <c r="AD330" s="621">
        <v>100</v>
      </c>
      <c r="AE330" s="621">
        <v>100</v>
      </c>
      <c r="AF330" s="621">
        <v>100</v>
      </c>
      <c r="AG330" s="621">
        <v>100</v>
      </c>
      <c r="AH330" s="621">
        <v>100</v>
      </c>
      <c r="AI330" s="621">
        <v>100</v>
      </c>
      <c r="AJ330" s="621">
        <v>100</v>
      </c>
      <c r="AK330" s="621">
        <v>100</v>
      </c>
      <c r="AL330" s="621">
        <v>100</v>
      </c>
      <c r="AM330" s="621">
        <v>100</v>
      </c>
      <c r="AN330" s="621">
        <v>100</v>
      </c>
      <c r="AO330" s="621">
        <v>100</v>
      </c>
      <c r="AP330" s="621">
        <v>100</v>
      </c>
      <c r="AQ330" s="622">
        <v>100</v>
      </c>
    </row>
    <row r="331" spans="2:43" ht="19.95" customHeight="1" x14ac:dyDescent="0.4">
      <c r="B331" s="269">
        <v>328</v>
      </c>
      <c r="C331" s="270" t="s">
        <v>1689</v>
      </c>
      <c r="D331" s="270" t="s">
        <v>268</v>
      </c>
      <c r="E331" s="271">
        <v>1414</v>
      </c>
      <c r="F331" s="272" t="s">
        <v>23</v>
      </c>
      <c r="G331" s="852">
        <v>50</v>
      </c>
      <c r="H331" s="1339"/>
      <c r="I331" s="624">
        <v>50</v>
      </c>
      <c r="J331" s="621">
        <v>50</v>
      </c>
      <c r="K331" s="621">
        <v>50</v>
      </c>
      <c r="L331" s="621">
        <v>50</v>
      </c>
      <c r="M331" s="621">
        <v>50</v>
      </c>
      <c r="N331" s="621">
        <v>50</v>
      </c>
      <c r="O331" s="621">
        <v>50</v>
      </c>
      <c r="P331" s="621">
        <v>50</v>
      </c>
      <c r="Q331" s="621">
        <v>50</v>
      </c>
      <c r="R331" s="621">
        <v>50</v>
      </c>
      <c r="S331" s="621">
        <v>50</v>
      </c>
      <c r="T331" s="621">
        <v>50</v>
      </c>
      <c r="U331" s="621">
        <v>50</v>
      </c>
      <c r="V331" s="621">
        <v>50</v>
      </c>
      <c r="W331" s="621">
        <v>50</v>
      </c>
      <c r="X331" s="621">
        <v>50</v>
      </c>
      <c r="Y331" s="621">
        <v>50</v>
      </c>
      <c r="Z331" s="621">
        <v>50</v>
      </c>
      <c r="AA331" s="621">
        <v>50</v>
      </c>
      <c r="AB331" s="621">
        <v>50</v>
      </c>
      <c r="AC331" s="621">
        <v>50</v>
      </c>
      <c r="AD331" s="621">
        <v>50</v>
      </c>
      <c r="AE331" s="621">
        <v>50</v>
      </c>
      <c r="AF331" s="621">
        <v>50</v>
      </c>
      <c r="AG331" s="621">
        <v>50</v>
      </c>
      <c r="AH331" s="621">
        <v>50</v>
      </c>
      <c r="AI331" s="621">
        <v>50</v>
      </c>
      <c r="AJ331" s="621">
        <v>50</v>
      </c>
      <c r="AK331" s="621">
        <v>50</v>
      </c>
      <c r="AL331" s="621">
        <v>50</v>
      </c>
      <c r="AM331" s="621">
        <v>50</v>
      </c>
      <c r="AN331" s="621">
        <v>50</v>
      </c>
      <c r="AO331" s="621">
        <v>50</v>
      </c>
      <c r="AP331" s="621">
        <v>50</v>
      </c>
      <c r="AQ331" s="622">
        <v>50</v>
      </c>
    </row>
    <row r="332" spans="2:43" x14ac:dyDescent="0.4">
      <c r="B332" s="269">
        <v>329</v>
      </c>
      <c r="C332" s="270" t="s">
        <v>1690</v>
      </c>
      <c r="D332" s="270" t="s">
        <v>1691</v>
      </c>
      <c r="E332" s="271">
        <v>1720</v>
      </c>
      <c r="F332" s="272" t="s">
        <v>23</v>
      </c>
      <c r="G332" s="852">
        <v>150</v>
      </c>
      <c r="H332" s="1339"/>
      <c r="I332" s="624">
        <v>150</v>
      </c>
      <c r="J332" s="621">
        <v>150</v>
      </c>
      <c r="K332" s="621">
        <v>150</v>
      </c>
      <c r="L332" s="621">
        <v>150</v>
      </c>
      <c r="M332" s="621">
        <v>150</v>
      </c>
      <c r="N332" s="621">
        <v>150</v>
      </c>
      <c r="O332" s="621">
        <v>150</v>
      </c>
      <c r="P332" s="621">
        <v>150</v>
      </c>
      <c r="Q332" s="621">
        <v>150</v>
      </c>
      <c r="R332" s="621">
        <v>150</v>
      </c>
      <c r="S332" s="621">
        <v>150</v>
      </c>
      <c r="T332" s="621">
        <v>150</v>
      </c>
      <c r="U332" s="621">
        <v>150</v>
      </c>
      <c r="V332" s="621">
        <v>150</v>
      </c>
      <c r="W332" s="621">
        <v>150</v>
      </c>
      <c r="X332" s="621">
        <v>150</v>
      </c>
      <c r="Y332" s="621">
        <v>150</v>
      </c>
      <c r="Z332" s="621">
        <v>150</v>
      </c>
      <c r="AA332" s="621">
        <v>150</v>
      </c>
      <c r="AB332" s="621">
        <v>150</v>
      </c>
      <c r="AC332" s="621">
        <v>150</v>
      </c>
      <c r="AD332" s="621">
        <v>150</v>
      </c>
      <c r="AE332" s="621">
        <v>150</v>
      </c>
      <c r="AF332" s="621">
        <v>150</v>
      </c>
      <c r="AG332" s="621">
        <v>150</v>
      </c>
      <c r="AH332" s="621">
        <v>150</v>
      </c>
      <c r="AI332" s="621">
        <v>150</v>
      </c>
      <c r="AJ332" s="621">
        <v>150</v>
      </c>
      <c r="AK332" s="621">
        <v>150</v>
      </c>
      <c r="AL332" s="621">
        <v>150</v>
      </c>
      <c r="AM332" s="621">
        <v>150</v>
      </c>
      <c r="AN332" s="621">
        <v>150</v>
      </c>
      <c r="AO332" s="621">
        <v>150</v>
      </c>
      <c r="AP332" s="621">
        <v>150</v>
      </c>
      <c r="AQ332" s="622">
        <v>150</v>
      </c>
    </row>
    <row r="333" spans="2:43" ht="19.95" customHeight="1" x14ac:dyDescent="0.4">
      <c r="B333" s="269">
        <v>330</v>
      </c>
      <c r="C333" s="270" t="s">
        <v>1692</v>
      </c>
      <c r="D333" s="270" t="s">
        <v>1693</v>
      </c>
      <c r="E333" s="271">
        <v>1550</v>
      </c>
      <c r="F333" s="272" t="s">
        <v>23</v>
      </c>
      <c r="G333" s="852">
        <v>5000</v>
      </c>
      <c r="H333" s="1339"/>
      <c r="I333" s="624">
        <v>5000</v>
      </c>
      <c r="J333" s="621">
        <v>5000</v>
      </c>
      <c r="K333" s="621">
        <v>5000</v>
      </c>
      <c r="L333" s="621">
        <v>5000</v>
      </c>
      <c r="M333" s="621">
        <v>5000</v>
      </c>
      <c r="N333" s="621">
        <v>5000</v>
      </c>
      <c r="O333" s="621">
        <v>5000</v>
      </c>
      <c r="P333" s="621">
        <v>5000</v>
      </c>
      <c r="Q333" s="621">
        <v>5000</v>
      </c>
      <c r="R333" s="621">
        <v>5000</v>
      </c>
      <c r="S333" s="621">
        <v>5000</v>
      </c>
      <c r="T333" s="621">
        <v>5000</v>
      </c>
      <c r="U333" s="621">
        <v>5000</v>
      </c>
      <c r="V333" s="621">
        <v>5000</v>
      </c>
      <c r="W333" s="621">
        <v>5000</v>
      </c>
      <c r="X333" s="621">
        <v>5000</v>
      </c>
      <c r="Y333" s="621">
        <v>5000</v>
      </c>
      <c r="Z333" s="621">
        <v>5000</v>
      </c>
      <c r="AA333" s="621">
        <v>5000</v>
      </c>
      <c r="AB333" s="621">
        <v>5000</v>
      </c>
      <c r="AC333" s="621">
        <v>5000</v>
      </c>
      <c r="AD333" s="621">
        <v>5000</v>
      </c>
      <c r="AE333" s="621">
        <v>5000</v>
      </c>
      <c r="AF333" s="621">
        <v>5000</v>
      </c>
      <c r="AG333" s="621">
        <v>5000</v>
      </c>
      <c r="AH333" s="621">
        <v>5000</v>
      </c>
      <c r="AI333" s="621">
        <v>5000</v>
      </c>
      <c r="AJ333" s="621">
        <v>5000</v>
      </c>
      <c r="AK333" s="621">
        <v>5000</v>
      </c>
      <c r="AL333" s="621">
        <v>5000</v>
      </c>
      <c r="AM333" s="621">
        <v>5000</v>
      </c>
      <c r="AN333" s="621">
        <v>5000</v>
      </c>
      <c r="AO333" s="621">
        <v>5000</v>
      </c>
      <c r="AP333" s="621">
        <v>5000</v>
      </c>
      <c r="AQ333" s="622">
        <v>5000</v>
      </c>
    </row>
    <row r="334" spans="2:43" ht="19.95" customHeight="1" x14ac:dyDescent="0.4">
      <c r="B334" s="269">
        <v>331</v>
      </c>
      <c r="C334" s="270" t="s">
        <v>1694</v>
      </c>
      <c r="D334" s="270" t="s">
        <v>1695</v>
      </c>
      <c r="E334" s="271">
        <v>1797</v>
      </c>
      <c r="F334" s="272" t="s">
        <v>23</v>
      </c>
      <c r="G334" s="852">
        <v>800</v>
      </c>
      <c r="H334" s="1339"/>
      <c r="I334" s="624">
        <v>800</v>
      </c>
      <c r="J334" s="621">
        <v>800</v>
      </c>
      <c r="K334" s="621">
        <v>800</v>
      </c>
      <c r="L334" s="621">
        <v>800</v>
      </c>
      <c r="M334" s="621">
        <v>800</v>
      </c>
      <c r="N334" s="621">
        <v>800</v>
      </c>
      <c r="O334" s="621">
        <v>800</v>
      </c>
      <c r="P334" s="621">
        <v>800</v>
      </c>
      <c r="Q334" s="621">
        <v>800</v>
      </c>
      <c r="R334" s="621">
        <v>800</v>
      </c>
      <c r="S334" s="621">
        <v>800</v>
      </c>
      <c r="T334" s="621">
        <v>800</v>
      </c>
      <c r="U334" s="621">
        <v>800</v>
      </c>
      <c r="V334" s="621">
        <v>800</v>
      </c>
      <c r="W334" s="621">
        <v>800</v>
      </c>
      <c r="X334" s="621">
        <v>800</v>
      </c>
      <c r="Y334" s="621">
        <v>800</v>
      </c>
      <c r="Z334" s="621">
        <v>800</v>
      </c>
      <c r="AA334" s="621">
        <v>800</v>
      </c>
      <c r="AB334" s="621">
        <v>800</v>
      </c>
      <c r="AC334" s="621">
        <v>800</v>
      </c>
      <c r="AD334" s="621">
        <v>800</v>
      </c>
      <c r="AE334" s="621">
        <v>800</v>
      </c>
      <c r="AF334" s="621">
        <v>800</v>
      </c>
      <c r="AG334" s="621">
        <v>800</v>
      </c>
      <c r="AH334" s="621">
        <v>800</v>
      </c>
      <c r="AI334" s="621">
        <v>800</v>
      </c>
      <c r="AJ334" s="621">
        <v>800</v>
      </c>
      <c r="AK334" s="621">
        <v>800</v>
      </c>
      <c r="AL334" s="621">
        <v>800</v>
      </c>
      <c r="AM334" s="621">
        <v>800</v>
      </c>
      <c r="AN334" s="621">
        <v>800</v>
      </c>
      <c r="AO334" s="621">
        <v>800</v>
      </c>
      <c r="AP334" s="621">
        <v>800</v>
      </c>
      <c r="AQ334" s="622">
        <v>800</v>
      </c>
    </row>
    <row r="335" spans="2:43" ht="19.95" customHeight="1" x14ac:dyDescent="0.4">
      <c r="B335" s="269">
        <v>332</v>
      </c>
      <c r="C335" s="270" t="s">
        <v>1696</v>
      </c>
      <c r="D335" s="270" t="s">
        <v>1697</v>
      </c>
      <c r="E335" s="271">
        <v>1551</v>
      </c>
      <c r="F335" s="272" t="s">
        <v>23</v>
      </c>
      <c r="G335" s="852">
        <v>900</v>
      </c>
      <c r="H335" s="1339"/>
      <c r="I335" s="624">
        <v>900</v>
      </c>
      <c r="J335" s="621">
        <v>900</v>
      </c>
      <c r="K335" s="621">
        <v>900</v>
      </c>
      <c r="L335" s="621">
        <v>900</v>
      </c>
      <c r="M335" s="621">
        <v>900</v>
      </c>
      <c r="N335" s="621">
        <v>900</v>
      </c>
      <c r="O335" s="621">
        <v>900</v>
      </c>
      <c r="P335" s="621">
        <v>900</v>
      </c>
      <c r="Q335" s="621">
        <v>900</v>
      </c>
      <c r="R335" s="621">
        <v>900</v>
      </c>
      <c r="S335" s="621">
        <v>900</v>
      </c>
      <c r="T335" s="621">
        <v>900</v>
      </c>
      <c r="U335" s="621">
        <v>900</v>
      </c>
      <c r="V335" s="621">
        <v>900</v>
      </c>
      <c r="W335" s="621">
        <v>900</v>
      </c>
      <c r="X335" s="621">
        <v>900</v>
      </c>
      <c r="Y335" s="621">
        <v>900</v>
      </c>
      <c r="Z335" s="621">
        <v>900</v>
      </c>
      <c r="AA335" s="621">
        <v>900</v>
      </c>
      <c r="AB335" s="621">
        <v>900</v>
      </c>
      <c r="AC335" s="621">
        <v>900</v>
      </c>
      <c r="AD335" s="621">
        <v>900</v>
      </c>
      <c r="AE335" s="621">
        <v>900</v>
      </c>
      <c r="AF335" s="621">
        <v>900</v>
      </c>
      <c r="AG335" s="621">
        <v>900</v>
      </c>
      <c r="AH335" s="621">
        <v>900</v>
      </c>
      <c r="AI335" s="621">
        <v>900</v>
      </c>
      <c r="AJ335" s="621">
        <v>900</v>
      </c>
      <c r="AK335" s="621">
        <v>900</v>
      </c>
      <c r="AL335" s="621">
        <v>900</v>
      </c>
      <c r="AM335" s="621">
        <v>900</v>
      </c>
      <c r="AN335" s="621">
        <v>900</v>
      </c>
      <c r="AO335" s="621">
        <v>900</v>
      </c>
      <c r="AP335" s="621">
        <v>900</v>
      </c>
      <c r="AQ335" s="622">
        <v>900</v>
      </c>
    </row>
    <row r="336" spans="2:43" ht="19.95" customHeight="1" x14ac:dyDescent="0.4">
      <c r="B336" s="269">
        <v>333</v>
      </c>
      <c r="C336" s="270" t="s">
        <v>1698</v>
      </c>
      <c r="D336" s="270" t="s">
        <v>1699</v>
      </c>
      <c r="E336" s="271">
        <v>1552</v>
      </c>
      <c r="F336" s="272" t="s">
        <v>23</v>
      </c>
      <c r="G336" s="852">
        <v>900</v>
      </c>
      <c r="H336" s="1339"/>
      <c r="I336" s="624">
        <v>900</v>
      </c>
      <c r="J336" s="621">
        <v>900</v>
      </c>
      <c r="K336" s="621">
        <v>900</v>
      </c>
      <c r="L336" s="621">
        <v>900</v>
      </c>
      <c r="M336" s="621">
        <v>900</v>
      </c>
      <c r="N336" s="621">
        <v>900</v>
      </c>
      <c r="O336" s="621">
        <v>900</v>
      </c>
      <c r="P336" s="621">
        <v>900</v>
      </c>
      <c r="Q336" s="621">
        <v>900</v>
      </c>
      <c r="R336" s="621">
        <v>900</v>
      </c>
      <c r="S336" s="621">
        <v>900</v>
      </c>
      <c r="T336" s="621">
        <v>900</v>
      </c>
      <c r="U336" s="621">
        <v>900</v>
      </c>
      <c r="V336" s="621">
        <v>900</v>
      </c>
      <c r="W336" s="621">
        <v>900</v>
      </c>
      <c r="X336" s="621">
        <v>900</v>
      </c>
      <c r="Y336" s="621">
        <v>900</v>
      </c>
      <c r="Z336" s="621">
        <v>900</v>
      </c>
      <c r="AA336" s="621">
        <v>900</v>
      </c>
      <c r="AB336" s="621">
        <v>900</v>
      </c>
      <c r="AC336" s="621">
        <v>900</v>
      </c>
      <c r="AD336" s="621">
        <v>900</v>
      </c>
      <c r="AE336" s="621">
        <v>900</v>
      </c>
      <c r="AF336" s="621">
        <v>900</v>
      </c>
      <c r="AG336" s="621">
        <v>900</v>
      </c>
      <c r="AH336" s="621">
        <v>900</v>
      </c>
      <c r="AI336" s="621">
        <v>900</v>
      </c>
      <c r="AJ336" s="621">
        <v>900</v>
      </c>
      <c r="AK336" s="621">
        <v>900</v>
      </c>
      <c r="AL336" s="621">
        <v>900</v>
      </c>
      <c r="AM336" s="621">
        <v>900</v>
      </c>
      <c r="AN336" s="621">
        <v>900</v>
      </c>
      <c r="AO336" s="621">
        <v>900</v>
      </c>
      <c r="AP336" s="621">
        <v>900</v>
      </c>
      <c r="AQ336" s="622">
        <v>900</v>
      </c>
    </row>
    <row r="337" spans="2:43" ht="19.95" customHeight="1" x14ac:dyDescent="0.4">
      <c r="B337" s="269">
        <v>334</v>
      </c>
      <c r="C337" s="270" t="s">
        <v>1700</v>
      </c>
      <c r="D337" s="270" t="s">
        <v>269</v>
      </c>
      <c r="E337" s="271">
        <v>1738</v>
      </c>
      <c r="F337" s="272" t="s">
        <v>39</v>
      </c>
      <c r="G337" s="851">
        <v>10</v>
      </c>
      <c r="H337" s="1339"/>
      <c r="I337" s="321">
        <v>10</v>
      </c>
      <c r="J337" s="322">
        <v>10</v>
      </c>
      <c r="K337" s="322">
        <v>10</v>
      </c>
      <c r="L337" s="322">
        <v>10</v>
      </c>
      <c r="M337" s="322">
        <v>10</v>
      </c>
      <c r="N337" s="322">
        <v>10</v>
      </c>
      <c r="O337" s="322">
        <v>10</v>
      </c>
      <c r="P337" s="322">
        <v>10</v>
      </c>
      <c r="Q337" s="322">
        <v>10</v>
      </c>
      <c r="R337" s="322">
        <v>10</v>
      </c>
      <c r="S337" s="322">
        <v>10</v>
      </c>
      <c r="T337" s="322">
        <v>10</v>
      </c>
      <c r="U337" s="322">
        <v>10</v>
      </c>
      <c r="V337" s="322">
        <v>10</v>
      </c>
      <c r="W337" s="322">
        <v>10</v>
      </c>
      <c r="X337" s="322">
        <v>10</v>
      </c>
      <c r="Y337" s="322">
        <v>10</v>
      </c>
      <c r="Z337" s="322">
        <v>10</v>
      </c>
      <c r="AA337" s="322">
        <v>10</v>
      </c>
      <c r="AB337" s="322">
        <v>10</v>
      </c>
      <c r="AC337" s="322">
        <v>10</v>
      </c>
      <c r="AD337" s="322">
        <v>10</v>
      </c>
      <c r="AE337" s="322">
        <v>10</v>
      </c>
      <c r="AF337" s="322">
        <v>10</v>
      </c>
      <c r="AG337" s="322">
        <v>10</v>
      </c>
      <c r="AH337" s="322">
        <v>10</v>
      </c>
      <c r="AI337" s="322">
        <v>10</v>
      </c>
      <c r="AJ337" s="322">
        <v>10</v>
      </c>
      <c r="AK337" s="322">
        <v>10</v>
      </c>
      <c r="AL337" s="322">
        <v>10</v>
      </c>
      <c r="AM337" s="322">
        <v>10</v>
      </c>
      <c r="AN337" s="322">
        <v>10</v>
      </c>
      <c r="AO337" s="322">
        <v>10</v>
      </c>
      <c r="AP337" s="322">
        <v>10</v>
      </c>
      <c r="AQ337" s="323">
        <v>10</v>
      </c>
    </row>
    <row r="338" spans="2:43" ht="19.95" customHeight="1" thickBot="1" x14ac:dyDescent="0.45">
      <c r="B338" s="291">
        <v>335</v>
      </c>
      <c r="C338" s="292" t="s">
        <v>1701</v>
      </c>
      <c r="D338" s="292" t="s">
        <v>270</v>
      </c>
      <c r="E338" s="293">
        <v>1553</v>
      </c>
      <c r="F338" s="294" t="s">
        <v>1</v>
      </c>
      <c r="G338" s="853">
        <v>1.5</v>
      </c>
      <c r="H338" s="1340"/>
      <c r="I338" s="725">
        <v>1.5</v>
      </c>
      <c r="J338" s="726">
        <v>1.5</v>
      </c>
      <c r="K338" s="726">
        <v>1.5</v>
      </c>
      <c r="L338" s="726">
        <v>1.5</v>
      </c>
      <c r="M338" s="726">
        <v>1.5</v>
      </c>
      <c r="N338" s="726">
        <v>1.5</v>
      </c>
      <c r="O338" s="726">
        <v>1.5</v>
      </c>
      <c r="P338" s="726">
        <v>1.5</v>
      </c>
      <c r="Q338" s="726">
        <v>1.5</v>
      </c>
      <c r="R338" s="726">
        <v>1.5</v>
      </c>
      <c r="S338" s="726">
        <v>1.5</v>
      </c>
      <c r="T338" s="726">
        <v>1.5</v>
      </c>
      <c r="U338" s="726">
        <v>1.5</v>
      </c>
      <c r="V338" s="726">
        <v>1.5</v>
      </c>
      <c r="W338" s="726">
        <v>1.5</v>
      </c>
      <c r="X338" s="726">
        <v>1.5</v>
      </c>
      <c r="Y338" s="726">
        <v>1.5</v>
      </c>
      <c r="Z338" s="726">
        <v>1.5</v>
      </c>
      <c r="AA338" s="726">
        <v>1.5</v>
      </c>
      <c r="AB338" s="726">
        <v>1.5</v>
      </c>
      <c r="AC338" s="726">
        <v>1.5</v>
      </c>
      <c r="AD338" s="726">
        <v>1.5</v>
      </c>
      <c r="AE338" s="726">
        <v>1.5</v>
      </c>
      <c r="AF338" s="726">
        <v>1.5</v>
      </c>
      <c r="AG338" s="726">
        <v>1.5</v>
      </c>
      <c r="AH338" s="726">
        <v>1.5</v>
      </c>
      <c r="AI338" s="726">
        <v>1.5</v>
      </c>
      <c r="AJ338" s="726">
        <v>1.5</v>
      </c>
      <c r="AK338" s="726">
        <v>1.5</v>
      </c>
      <c r="AL338" s="726">
        <v>1.5</v>
      </c>
      <c r="AM338" s="726">
        <v>1.5</v>
      </c>
      <c r="AN338" s="726">
        <v>1.5</v>
      </c>
      <c r="AO338" s="726">
        <v>1.5</v>
      </c>
      <c r="AP338" s="726">
        <v>1.5</v>
      </c>
      <c r="AQ338" s="727">
        <v>1.5</v>
      </c>
    </row>
    <row r="339" spans="2:43" ht="19.95" customHeight="1" x14ac:dyDescent="0.4">
      <c r="B339" s="264">
        <v>336</v>
      </c>
      <c r="C339" s="265" t="s">
        <v>1702</v>
      </c>
      <c r="D339" s="265" t="s">
        <v>1703</v>
      </c>
      <c r="E339" s="266">
        <v>1610</v>
      </c>
      <c r="F339" s="267" t="s">
        <v>23</v>
      </c>
      <c r="G339" s="455">
        <v>0</v>
      </c>
      <c r="H339" s="456"/>
      <c r="I339" s="623">
        <v>0</v>
      </c>
      <c r="J339" s="619">
        <v>0</v>
      </c>
      <c r="K339" s="619">
        <v>0</v>
      </c>
      <c r="L339" s="619">
        <v>0</v>
      </c>
      <c r="M339" s="619">
        <v>0</v>
      </c>
      <c r="N339" s="619">
        <v>0</v>
      </c>
      <c r="O339" s="619">
        <v>0</v>
      </c>
      <c r="P339" s="619">
        <v>0</v>
      </c>
      <c r="Q339" s="619">
        <v>0</v>
      </c>
      <c r="R339" s="619">
        <v>0</v>
      </c>
      <c r="S339" s="619">
        <v>0</v>
      </c>
      <c r="T339" s="619">
        <v>0</v>
      </c>
      <c r="U339" s="619">
        <v>0</v>
      </c>
      <c r="V339" s="619">
        <v>0</v>
      </c>
      <c r="W339" s="619">
        <v>0</v>
      </c>
      <c r="X339" s="619">
        <v>0</v>
      </c>
      <c r="Y339" s="619">
        <v>0</v>
      </c>
      <c r="Z339" s="619">
        <v>0</v>
      </c>
      <c r="AA339" s="619">
        <v>0</v>
      </c>
      <c r="AB339" s="619">
        <v>0</v>
      </c>
      <c r="AC339" s="619">
        <v>0</v>
      </c>
      <c r="AD339" s="619">
        <v>0</v>
      </c>
      <c r="AE339" s="619">
        <v>0</v>
      </c>
      <c r="AF339" s="619">
        <v>0</v>
      </c>
      <c r="AG339" s="619">
        <v>0</v>
      </c>
      <c r="AH339" s="619">
        <v>0</v>
      </c>
      <c r="AI339" s="619">
        <v>0</v>
      </c>
      <c r="AJ339" s="619">
        <v>0</v>
      </c>
      <c r="AK339" s="619">
        <v>0</v>
      </c>
      <c r="AL339" s="619">
        <v>0</v>
      </c>
      <c r="AM339" s="619">
        <v>0</v>
      </c>
      <c r="AN339" s="619">
        <v>0</v>
      </c>
      <c r="AO339" s="619">
        <v>0</v>
      </c>
      <c r="AP339" s="619">
        <v>0</v>
      </c>
      <c r="AQ339" s="620">
        <v>0</v>
      </c>
    </row>
    <row r="340" spans="2:43" ht="19.95" customHeight="1" x14ac:dyDescent="0.4">
      <c r="B340" s="269">
        <v>337</v>
      </c>
      <c r="C340" s="270" t="s">
        <v>1704</v>
      </c>
      <c r="D340" s="270" t="s">
        <v>1705</v>
      </c>
      <c r="E340" s="271">
        <v>1740</v>
      </c>
      <c r="F340" s="272" t="s">
        <v>23</v>
      </c>
      <c r="G340" s="422">
        <v>0</v>
      </c>
      <c r="H340" s="837"/>
      <c r="I340" s="624">
        <v>0</v>
      </c>
      <c r="J340" s="621">
        <v>0</v>
      </c>
      <c r="K340" s="621">
        <v>0</v>
      </c>
      <c r="L340" s="621">
        <v>0</v>
      </c>
      <c r="M340" s="621">
        <v>0</v>
      </c>
      <c r="N340" s="621">
        <v>0</v>
      </c>
      <c r="O340" s="621">
        <v>0</v>
      </c>
      <c r="P340" s="621">
        <v>0</v>
      </c>
      <c r="Q340" s="621">
        <v>0</v>
      </c>
      <c r="R340" s="621">
        <v>0</v>
      </c>
      <c r="S340" s="621">
        <v>0</v>
      </c>
      <c r="T340" s="621">
        <v>0</v>
      </c>
      <c r="U340" s="621">
        <v>0</v>
      </c>
      <c r="V340" s="621">
        <v>0</v>
      </c>
      <c r="W340" s="621">
        <v>0</v>
      </c>
      <c r="X340" s="621">
        <v>0</v>
      </c>
      <c r="Y340" s="621">
        <v>0</v>
      </c>
      <c r="Z340" s="621">
        <v>0</v>
      </c>
      <c r="AA340" s="621">
        <v>0</v>
      </c>
      <c r="AB340" s="621">
        <v>0</v>
      </c>
      <c r="AC340" s="621">
        <v>0</v>
      </c>
      <c r="AD340" s="621">
        <v>0</v>
      </c>
      <c r="AE340" s="621">
        <v>0</v>
      </c>
      <c r="AF340" s="621">
        <v>0</v>
      </c>
      <c r="AG340" s="621">
        <v>0</v>
      </c>
      <c r="AH340" s="621">
        <v>0</v>
      </c>
      <c r="AI340" s="621">
        <v>0</v>
      </c>
      <c r="AJ340" s="621">
        <v>0</v>
      </c>
      <c r="AK340" s="621">
        <v>0</v>
      </c>
      <c r="AL340" s="621">
        <v>0</v>
      </c>
      <c r="AM340" s="621">
        <v>0</v>
      </c>
      <c r="AN340" s="621">
        <v>0</v>
      </c>
      <c r="AO340" s="621">
        <v>0</v>
      </c>
      <c r="AP340" s="621">
        <v>0</v>
      </c>
      <c r="AQ340" s="622">
        <v>0</v>
      </c>
    </row>
    <row r="341" spans="2:43" ht="19.95" customHeight="1" x14ac:dyDescent="0.4">
      <c r="B341" s="269">
        <v>338</v>
      </c>
      <c r="C341" s="270" t="s">
        <v>1706</v>
      </c>
      <c r="D341" s="270" t="s">
        <v>1707</v>
      </c>
      <c r="E341" s="271">
        <v>1760</v>
      </c>
      <c r="F341" s="272" t="s">
        <v>23</v>
      </c>
      <c r="G341" s="422">
        <v>0</v>
      </c>
      <c r="H341" s="837"/>
      <c r="I341" s="624">
        <v>0</v>
      </c>
      <c r="J341" s="621">
        <v>0</v>
      </c>
      <c r="K341" s="621">
        <v>0</v>
      </c>
      <c r="L341" s="621">
        <v>0</v>
      </c>
      <c r="M341" s="621">
        <v>0</v>
      </c>
      <c r="N341" s="621">
        <v>0</v>
      </c>
      <c r="O341" s="621">
        <v>0</v>
      </c>
      <c r="P341" s="621">
        <v>0</v>
      </c>
      <c r="Q341" s="621">
        <v>0</v>
      </c>
      <c r="R341" s="621">
        <v>0</v>
      </c>
      <c r="S341" s="621">
        <v>0</v>
      </c>
      <c r="T341" s="621">
        <v>0</v>
      </c>
      <c r="U341" s="621">
        <v>0</v>
      </c>
      <c r="V341" s="621">
        <v>0</v>
      </c>
      <c r="W341" s="621">
        <v>0</v>
      </c>
      <c r="X341" s="621">
        <v>0</v>
      </c>
      <c r="Y341" s="621">
        <v>0</v>
      </c>
      <c r="Z341" s="621">
        <v>0</v>
      </c>
      <c r="AA341" s="621">
        <v>0</v>
      </c>
      <c r="AB341" s="621">
        <v>0</v>
      </c>
      <c r="AC341" s="621">
        <v>0</v>
      </c>
      <c r="AD341" s="621">
        <v>0</v>
      </c>
      <c r="AE341" s="621">
        <v>0</v>
      </c>
      <c r="AF341" s="621">
        <v>0</v>
      </c>
      <c r="AG341" s="621">
        <v>0</v>
      </c>
      <c r="AH341" s="621">
        <v>0</v>
      </c>
      <c r="AI341" s="621">
        <v>0</v>
      </c>
      <c r="AJ341" s="621">
        <v>0</v>
      </c>
      <c r="AK341" s="621">
        <v>0</v>
      </c>
      <c r="AL341" s="621">
        <v>0</v>
      </c>
      <c r="AM341" s="621">
        <v>0</v>
      </c>
      <c r="AN341" s="621">
        <v>0</v>
      </c>
      <c r="AO341" s="621">
        <v>0</v>
      </c>
      <c r="AP341" s="621">
        <v>0</v>
      </c>
      <c r="AQ341" s="622">
        <v>0</v>
      </c>
    </row>
    <row r="342" spans="2:43" ht="19.95" customHeight="1" x14ac:dyDescent="0.4">
      <c r="B342" s="269">
        <v>339</v>
      </c>
      <c r="C342" s="270" t="s">
        <v>1708</v>
      </c>
      <c r="D342" s="270" t="s">
        <v>1709</v>
      </c>
      <c r="E342" s="271">
        <v>1763</v>
      </c>
      <c r="F342" s="272" t="s">
        <v>1</v>
      </c>
      <c r="G342" s="810">
        <v>0</v>
      </c>
      <c r="H342" s="279"/>
      <c r="I342" s="321">
        <v>0</v>
      </c>
      <c r="J342" s="322">
        <v>0</v>
      </c>
      <c r="K342" s="322">
        <v>0</v>
      </c>
      <c r="L342" s="322">
        <v>0</v>
      </c>
      <c r="M342" s="322">
        <v>0</v>
      </c>
      <c r="N342" s="322">
        <v>0</v>
      </c>
      <c r="O342" s="322">
        <v>0</v>
      </c>
      <c r="P342" s="322">
        <v>0</v>
      </c>
      <c r="Q342" s="322">
        <v>0</v>
      </c>
      <c r="R342" s="322">
        <v>0</v>
      </c>
      <c r="S342" s="322">
        <v>0</v>
      </c>
      <c r="T342" s="322">
        <v>0</v>
      </c>
      <c r="U342" s="322">
        <v>0</v>
      </c>
      <c r="V342" s="322">
        <v>0</v>
      </c>
      <c r="W342" s="322">
        <v>0</v>
      </c>
      <c r="X342" s="322">
        <v>0</v>
      </c>
      <c r="Y342" s="322">
        <v>0</v>
      </c>
      <c r="Z342" s="322">
        <v>0</v>
      </c>
      <c r="AA342" s="322">
        <v>0</v>
      </c>
      <c r="AB342" s="322">
        <v>0</v>
      </c>
      <c r="AC342" s="322">
        <v>0</v>
      </c>
      <c r="AD342" s="322">
        <v>0</v>
      </c>
      <c r="AE342" s="322">
        <v>0</v>
      </c>
      <c r="AF342" s="322">
        <v>0</v>
      </c>
      <c r="AG342" s="322">
        <v>0</v>
      </c>
      <c r="AH342" s="322">
        <v>0</v>
      </c>
      <c r="AI342" s="322">
        <v>0</v>
      </c>
      <c r="AJ342" s="322">
        <v>0</v>
      </c>
      <c r="AK342" s="322">
        <v>0</v>
      </c>
      <c r="AL342" s="322">
        <v>0</v>
      </c>
      <c r="AM342" s="322">
        <v>0</v>
      </c>
      <c r="AN342" s="322">
        <v>0</v>
      </c>
      <c r="AO342" s="322">
        <v>0</v>
      </c>
      <c r="AP342" s="322">
        <v>0</v>
      </c>
      <c r="AQ342" s="323">
        <v>0</v>
      </c>
    </row>
    <row r="343" spans="2:43" ht="19.95" customHeight="1" x14ac:dyDescent="0.4">
      <c r="B343" s="269">
        <v>340</v>
      </c>
      <c r="C343" s="270" t="s">
        <v>1710</v>
      </c>
      <c r="D343" s="270" t="s">
        <v>1711</v>
      </c>
      <c r="E343" s="271">
        <v>1764</v>
      </c>
      <c r="F343" s="272" t="s">
        <v>39</v>
      </c>
      <c r="G343" s="422">
        <v>0</v>
      </c>
      <c r="H343" s="837"/>
      <c r="I343" s="624">
        <v>0</v>
      </c>
      <c r="J343" s="621">
        <v>0</v>
      </c>
      <c r="K343" s="621">
        <v>0</v>
      </c>
      <c r="L343" s="621">
        <v>0</v>
      </c>
      <c r="M343" s="621">
        <v>0</v>
      </c>
      <c r="N343" s="621">
        <v>0</v>
      </c>
      <c r="O343" s="621">
        <v>0</v>
      </c>
      <c r="P343" s="621">
        <v>0</v>
      </c>
      <c r="Q343" s="621">
        <v>0</v>
      </c>
      <c r="R343" s="621">
        <v>0</v>
      </c>
      <c r="S343" s="621">
        <v>0</v>
      </c>
      <c r="T343" s="621">
        <v>0</v>
      </c>
      <c r="U343" s="621">
        <v>0</v>
      </c>
      <c r="V343" s="621">
        <v>0</v>
      </c>
      <c r="W343" s="621">
        <v>0</v>
      </c>
      <c r="X343" s="621">
        <v>0</v>
      </c>
      <c r="Y343" s="621">
        <v>0</v>
      </c>
      <c r="Z343" s="621">
        <v>0</v>
      </c>
      <c r="AA343" s="621">
        <v>0</v>
      </c>
      <c r="AB343" s="621">
        <v>0</v>
      </c>
      <c r="AC343" s="621">
        <v>0</v>
      </c>
      <c r="AD343" s="621">
        <v>0</v>
      </c>
      <c r="AE343" s="621">
        <v>0</v>
      </c>
      <c r="AF343" s="621">
        <v>0</v>
      </c>
      <c r="AG343" s="621">
        <v>0</v>
      </c>
      <c r="AH343" s="621">
        <v>0</v>
      </c>
      <c r="AI343" s="621">
        <v>0</v>
      </c>
      <c r="AJ343" s="621">
        <v>0</v>
      </c>
      <c r="AK343" s="621">
        <v>0</v>
      </c>
      <c r="AL343" s="621">
        <v>0</v>
      </c>
      <c r="AM343" s="621">
        <v>0</v>
      </c>
      <c r="AN343" s="621">
        <v>0</v>
      </c>
      <c r="AO343" s="621">
        <v>0</v>
      </c>
      <c r="AP343" s="621">
        <v>0</v>
      </c>
      <c r="AQ343" s="622">
        <v>0</v>
      </c>
    </row>
    <row r="344" spans="2:43" ht="19.95" customHeight="1" x14ac:dyDescent="0.4">
      <c r="B344" s="269">
        <v>341</v>
      </c>
      <c r="C344" s="270" t="s">
        <v>1712</v>
      </c>
      <c r="D344" s="270" t="s">
        <v>1713</v>
      </c>
      <c r="E344" s="271">
        <v>1765</v>
      </c>
      <c r="F344" s="272" t="s">
        <v>1714</v>
      </c>
      <c r="G344" s="422">
        <v>0</v>
      </c>
      <c r="H344" s="423"/>
      <c r="I344" s="624">
        <v>0</v>
      </c>
      <c r="J344" s="621">
        <v>0</v>
      </c>
      <c r="K344" s="621">
        <v>0</v>
      </c>
      <c r="L344" s="621">
        <v>0</v>
      </c>
      <c r="M344" s="621">
        <v>0</v>
      </c>
      <c r="N344" s="621">
        <v>0</v>
      </c>
      <c r="O344" s="621">
        <v>0</v>
      </c>
      <c r="P344" s="621">
        <v>0</v>
      </c>
      <c r="Q344" s="621">
        <v>0</v>
      </c>
      <c r="R344" s="621">
        <v>0</v>
      </c>
      <c r="S344" s="621">
        <v>0</v>
      </c>
      <c r="T344" s="621">
        <v>0</v>
      </c>
      <c r="U344" s="621">
        <v>0</v>
      </c>
      <c r="V344" s="621">
        <v>0</v>
      </c>
      <c r="W344" s="621">
        <v>0</v>
      </c>
      <c r="X344" s="621">
        <v>0</v>
      </c>
      <c r="Y344" s="621">
        <v>0</v>
      </c>
      <c r="Z344" s="621">
        <v>0</v>
      </c>
      <c r="AA344" s="621">
        <v>0</v>
      </c>
      <c r="AB344" s="621">
        <v>0</v>
      </c>
      <c r="AC344" s="621">
        <v>0</v>
      </c>
      <c r="AD344" s="621">
        <v>0</v>
      </c>
      <c r="AE344" s="621">
        <v>0</v>
      </c>
      <c r="AF344" s="621">
        <v>0</v>
      </c>
      <c r="AG344" s="621">
        <v>0</v>
      </c>
      <c r="AH344" s="621">
        <v>0</v>
      </c>
      <c r="AI344" s="621">
        <v>0</v>
      </c>
      <c r="AJ344" s="621">
        <v>0</v>
      </c>
      <c r="AK344" s="621">
        <v>0</v>
      </c>
      <c r="AL344" s="621">
        <v>0</v>
      </c>
      <c r="AM344" s="621">
        <v>0</v>
      </c>
      <c r="AN344" s="621">
        <v>0</v>
      </c>
      <c r="AO344" s="621">
        <v>0</v>
      </c>
      <c r="AP344" s="621">
        <v>0</v>
      </c>
      <c r="AQ344" s="622">
        <v>0</v>
      </c>
    </row>
    <row r="345" spans="2:43" ht="19.95" customHeight="1" x14ac:dyDescent="0.4">
      <c r="B345" s="269">
        <v>342</v>
      </c>
      <c r="C345" s="270" t="s">
        <v>1715</v>
      </c>
      <c r="D345" s="270" t="s">
        <v>1716</v>
      </c>
      <c r="E345" s="271">
        <v>1770</v>
      </c>
      <c r="F345" s="272" t="s">
        <v>1</v>
      </c>
      <c r="G345" s="812">
        <v>0</v>
      </c>
      <c r="H345" s="274"/>
      <c r="I345" s="335">
        <v>0</v>
      </c>
      <c r="J345" s="336">
        <v>0</v>
      </c>
      <c r="K345" s="336">
        <v>0</v>
      </c>
      <c r="L345" s="336">
        <v>0</v>
      </c>
      <c r="M345" s="336">
        <v>0</v>
      </c>
      <c r="N345" s="336">
        <v>0</v>
      </c>
      <c r="O345" s="336">
        <v>0</v>
      </c>
      <c r="P345" s="336">
        <v>0</v>
      </c>
      <c r="Q345" s="336">
        <v>0</v>
      </c>
      <c r="R345" s="336">
        <v>0</v>
      </c>
      <c r="S345" s="336">
        <v>0</v>
      </c>
      <c r="T345" s="336">
        <v>0</v>
      </c>
      <c r="U345" s="336">
        <v>0</v>
      </c>
      <c r="V345" s="336">
        <v>0</v>
      </c>
      <c r="W345" s="336">
        <v>0</v>
      </c>
      <c r="X345" s="336">
        <v>0</v>
      </c>
      <c r="Y345" s="336">
        <v>0</v>
      </c>
      <c r="Z345" s="336">
        <v>0</v>
      </c>
      <c r="AA345" s="336">
        <v>0</v>
      </c>
      <c r="AB345" s="336">
        <v>0</v>
      </c>
      <c r="AC345" s="336">
        <v>0</v>
      </c>
      <c r="AD345" s="336">
        <v>0</v>
      </c>
      <c r="AE345" s="336">
        <v>0</v>
      </c>
      <c r="AF345" s="336">
        <v>0</v>
      </c>
      <c r="AG345" s="336">
        <v>0</v>
      </c>
      <c r="AH345" s="336">
        <v>0</v>
      </c>
      <c r="AI345" s="336">
        <v>0</v>
      </c>
      <c r="AJ345" s="336">
        <v>0</v>
      </c>
      <c r="AK345" s="336">
        <v>0</v>
      </c>
      <c r="AL345" s="336">
        <v>0</v>
      </c>
      <c r="AM345" s="336">
        <v>0</v>
      </c>
      <c r="AN345" s="336">
        <v>0</v>
      </c>
      <c r="AO345" s="336">
        <v>0</v>
      </c>
      <c r="AP345" s="336">
        <v>0</v>
      </c>
      <c r="AQ345" s="337">
        <v>0</v>
      </c>
    </row>
    <row r="346" spans="2:43" ht="19.95" customHeight="1" x14ac:dyDescent="0.4">
      <c r="B346" s="269">
        <v>343</v>
      </c>
      <c r="C346" s="270" t="s">
        <v>1717</v>
      </c>
      <c r="D346" s="270" t="s">
        <v>1718</v>
      </c>
      <c r="E346" s="271">
        <v>1771</v>
      </c>
      <c r="F346" s="272" t="s">
        <v>200</v>
      </c>
      <c r="G346" s="422">
        <v>0</v>
      </c>
      <c r="H346" s="423"/>
      <c r="I346" s="624">
        <v>0</v>
      </c>
      <c r="J346" s="621">
        <v>0</v>
      </c>
      <c r="K346" s="621">
        <v>0</v>
      </c>
      <c r="L346" s="621">
        <v>0</v>
      </c>
      <c r="M346" s="621">
        <v>0</v>
      </c>
      <c r="N346" s="621">
        <v>0</v>
      </c>
      <c r="O346" s="621">
        <v>0</v>
      </c>
      <c r="P346" s="621">
        <v>0</v>
      </c>
      <c r="Q346" s="621">
        <v>0</v>
      </c>
      <c r="R346" s="621">
        <v>0</v>
      </c>
      <c r="S346" s="621">
        <v>0</v>
      </c>
      <c r="T346" s="621">
        <v>0</v>
      </c>
      <c r="U346" s="621">
        <v>0</v>
      </c>
      <c r="V346" s="621">
        <v>0</v>
      </c>
      <c r="W346" s="621">
        <v>0</v>
      </c>
      <c r="X346" s="621">
        <v>0</v>
      </c>
      <c r="Y346" s="621">
        <v>0</v>
      </c>
      <c r="Z346" s="621">
        <v>0</v>
      </c>
      <c r="AA346" s="621">
        <v>0</v>
      </c>
      <c r="AB346" s="621">
        <v>0</v>
      </c>
      <c r="AC346" s="621">
        <v>0</v>
      </c>
      <c r="AD346" s="621">
        <v>0</v>
      </c>
      <c r="AE346" s="621">
        <v>0</v>
      </c>
      <c r="AF346" s="621">
        <v>0</v>
      </c>
      <c r="AG346" s="621">
        <v>0</v>
      </c>
      <c r="AH346" s="621">
        <v>0</v>
      </c>
      <c r="AI346" s="621">
        <v>0</v>
      </c>
      <c r="AJ346" s="621">
        <v>0</v>
      </c>
      <c r="AK346" s="621">
        <v>0</v>
      </c>
      <c r="AL346" s="621">
        <v>0</v>
      </c>
      <c r="AM346" s="621">
        <v>0</v>
      </c>
      <c r="AN346" s="621">
        <v>0</v>
      </c>
      <c r="AO346" s="621">
        <v>0</v>
      </c>
      <c r="AP346" s="621">
        <v>0</v>
      </c>
      <c r="AQ346" s="622">
        <v>0</v>
      </c>
    </row>
    <row r="347" spans="2:43" ht="19.95" customHeight="1" x14ac:dyDescent="0.4">
      <c r="B347" s="269">
        <v>344</v>
      </c>
      <c r="C347" s="270" t="s">
        <v>1719</v>
      </c>
      <c r="D347" s="270" t="s">
        <v>1720</v>
      </c>
      <c r="E347" s="271">
        <v>1515</v>
      </c>
      <c r="F347" s="272" t="s">
        <v>39</v>
      </c>
      <c r="G347" s="422">
        <v>105</v>
      </c>
      <c r="H347" s="423" t="s">
        <v>2550</v>
      </c>
      <c r="I347" s="624">
        <v>105</v>
      </c>
      <c r="J347" s="621">
        <v>105</v>
      </c>
      <c r="K347" s="621">
        <v>105</v>
      </c>
      <c r="L347" s="621">
        <v>105</v>
      </c>
      <c r="M347" s="621">
        <v>105</v>
      </c>
      <c r="N347" s="621">
        <v>105</v>
      </c>
      <c r="O347" s="621">
        <v>105</v>
      </c>
      <c r="P347" s="621">
        <v>105</v>
      </c>
      <c r="Q347" s="621">
        <v>105</v>
      </c>
      <c r="R347" s="621">
        <v>105</v>
      </c>
      <c r="S347" s="621">
        <v>105</v>
      </c>
      <c r="T347" s="621">
        <v>105</v>
      </c>
      <c r="U347" s="621">
        <v>105</v>
      </c>
      <c r="V347" s="621">
        <v>105</v>
      </c>
      <c r="W347" s="621">
        <v>105</v>
      </c>
      <c r="X347" s="621">
        <v>105</v>
      </c>
      <c r="Y347" s="621">
        <v>105</v>
      </c>
      <c r="Z347" s="621">
        <v>105</v>
      </c>
      <c r="AA347" s="621">
        <v>105</v>
      </c>
      <c r="AB347" s="621">
        <v>105</v>
      </c>
      <c r="AC347" s="621">
        <v>105</v>
      </c>
      <c r="AD347" s="621">
        <v>105</v>
      </c>
      <c r="AE347" s="621">
        <v>105</v>
      </c>
      <c r="AF347" s="621">
        <v>105</v>
      </c>
      <c r="AG347" s="621">
        <v>105</v>
      </c>
      <c r="AH347" s="621">
        <v>105</v>
      </c>
      <c r="AI347" s="621">
        <v>105</v>
      </c>
      <c r="AJ347" s="621">
        <v>105</v>
      </c>
      <c r="AK347" s="621">
        <v>105</v>
      </c>
      <c r="AL347" s="621">
        <v>105</v>
      </c>
      <c r="AM347" s="621">
        <v>105</v>
      </c>
      <c r="AN347" s="621">
        <v>105</v>
      </c>
      <c r="AO347" s="621">
        <v>105</v>
      </c>
      <c r="AP347" s="621">
        <v>105</v>
      </c>
      <c r="AQ347" s="622">
        <v>105</v>
      </c>
    </row>
    <row r="348" spans="2:43" ht="19.95" customHeight="1" x14ac:dyDescent="0.4">
      <c r="B348" s="269">
        <v>345</v>
      </c>
      <c r="C348" s="270" t="s">
        <v>1721</v>
      </c>
      <c r="D348" s="270" t="s">
        <v>1722</v>
      </c>
      <c r="E348" s="271">
        <v>655</v>
      </c>
      <c r="F348" s="449" t="s">
        <v>39</v>
      </c>
      <c r="G348" s="422">
        <v>100</v>
      </c>
      <c r="H348" s="423" t="s">
        <v>2551</v>
      </c>
      <c r="I348" s="624">
        <v>100</v>
      </c>
      <c r="J348" s="621">
        <v>100</v>
      </c>
      <c r="K348" s="621">
        <v>100</v>
      </c>
      <c r="L348" s="621">
        <v>100</v>
      </c>
      <c r="M348" s="621">
        <v>100</v>
      </c>
      <c r="N348" s="621">
        <v>100</v>
      </c>
      <c r="O348" s="621">
        <v>100</v>
      </c>
      <c r="P348" s="621">
        <v>100</v>
      </c>
      <c r="Q348" s="621">
        <v>100</v>
      </c>
      <c r="R348" s="621">
        <v>100</v>
      </c>
      <c r="S348" s="621">
        <v>100</v>
      </c>
      <c r="T348" s="621">
        <v>100</v>
      </c>
      <c r="U348" s="621">
        <v>100</v>
      </c>
      <c r="V348" s="621">
        <v>100</v>
      </c>
      <c r="W348" s="621">
        <v>100</v>
      </c>
      <c r="X348" s="621">
        <v>100</v>
      </c>
      <c r="Y348" s="621">
        <v>100</v>
      </c>
      <c r="Z348" s="621">
        <v>100</v>
      </c>
      <c r="AA348" s="621">
        <v>100</v>
      </c>
      <c r="AB348" s="621">
        <v>100</v>
      </c>
      <c r="AC348" s="621">
        <v>100</v>
      </c>
      <c r="AD348" s="621">
        <v>100</v>
      </c>
      <c r="AE348" s="621">
        <v>100</v>
      </c>
      <c r="AF348" s="621">
        <v>100</v>
      </c>
      <c r="AG348" s="621">
        <v>100</v>
      </c>
      <c r="AH348" s="621">
        <v>100</v>
      </c>
      <c r="AI348" s="621">
        <v>100</v>
      </c>
      <c r="AJ348" s="621">
        <v>100</v>
      </c>
      <c r="AK348" s="621">
        <v>100</v>
      </c>
      <c r="AL348" s="621">
        <v>100</v>
      </c>
      <c r="AM348" s="621">
        <v>100</v>
      </c>
      <c r="AN348" s="621">
        <v>100</v>
      </c>
      <c r="AO348" s="621">
        <v>100</v>
      </c>
      <c r="AP348" s="621">
        <v>100</v>
      </c>
      <c r="AQ348" s="622">
        <v>100</v>
      </c>
    </row>
    <row r="349" spans="2:43" ht="19.95" customHeight="1" x14ac:dyDescent="0.4">
      <c r="B349" s="269">
        <v>346</v>
      </c>
      <c r="C349" s="270" t="s">
        <v>1723</v>
      </c>
      <c r="D349" s="270" t="s">
        <v>1724</v>
      </c>
      <c r="E349" s="271">
        <v>1591</v>
      </c>
      <c r="F349" s="272" t="s">
        <v>1</v>
      </c>
      <c r="G349" s="810">
        <v>0</v>
      </c>
      <c r="H349" s="279"/>
      <c r="I349" s="321">
        <v>0</v>
      </c>
      <c r="J349" s="322">
        <v>0</v>
      </c>
      <c r="K349" s="322">
        <v>0</v>
      </c>
      <c r="L349" s="322">
        <v>0</v>
      </c>
      <c r="M349" s="322">
        <v>0</v>
      </c>
      <c r="N349" s="322">
        <v>0</v>
      </c>
      <c r="O349" s="322">
        <v>0</v>
      </c>
      <c r="P349" s="322">
        <v>0</v>
      </c>
      <c r="Q349" s="322">
        <v>0</v>
      </c>
      <c r="R349" s="322">
        <v>0</v>
      </c>
      <c r="S349" s="322">
        <v>0</v>
      </c>
      <c r="T349" s="322">
        <v>0</v>
      </c>
      <c r="U349" s="322">
        <v>0</v>
      </c>
      <c r="V349" s="322">
        <v>0</v>
      </c>
      <c r="W349" s="322">
        <v>0</v>
      </c>
      <c r="X349" s="322">
        <v>0</v>
      </c>
      <c r="Y349" s="322">
        <v>0</v>
      </c>
      <c r="Z349" s="322">
        <v>0</v>
      </c>
      <c r="AA349" s="322">
        <v>0</v>
      </c>
      <c r="AB349" s="322">
        <v>0</v>
      </c>
      <c r="AC349" s="322">
        <v>0</v>
      </c>
      <c r="AD349" s="322">
        <v>0</v>
      </c>
      <c r="AE349" s="322">
        <v>0</v>
      </c>
      <c r="AF349" s="322">
        <v>0</v>
      </c>
      <c r="AG349" s="322">
        <v>0</v>
      </c>
      <c r="AH349" s="322">
        <v>0</v>
      </c>
      <c r="AI349" s="322">
        <v>0</v>
      </c>
      <c r="AJ349" s="322">
        <v>0</v>
      </c>
      <c r="AK349" s="322">
        <v>0</v>
      </c>
      <c r="AL349" s="322">
        <v>0</v>
      </c>
      <c r="AM349" s="322">
        <v>0</v>
      </c>
      <c r="AN349" s="322">
        <v>0</v>
      </c>
      <c r="AO349" s="322">
        <v>0</v>
      </c>
      <c r="AP349" s="322">
        <v>0</v>
      </c>
      <c r="AQ349" s="323">
        <v>0</v>
      </c>
    </row>
    <row r="350" spans="2:43" x14ac:dyDescent="0.4">
      <c r="B350" s="269">
        <v>347</v>
      </c>
      <c r="C350" s="270" t="s">
        <v>1725</v>
      </c>
      <c r="D350" s="270" t="s">
        <v>1726</v>
      </c>
      <c r="E350" s="271">
        <v>1811</v>
      </c>
      <c r="F350" s="272" t="s">
        <v>1</v>
      </c>
      <c r="G350" s="812">
        <v>0</v>
      </c>
      <c r="H350" s="410"/>
      <c r="I350" s="335">
        <v>0</v>
      </c>
      <c r="J350" s="336">
        <v>0</v>
      </c>
      <c r="K350" s="336">
        <v>0</v>
      </c>
      <c r="L350" s="336">
        <v>0</v>
      </c>
      <c r="M350" s="336">
        <v>0</v>
      </c>
      <c r="N350" s="336">
        <v>0</v>
      </c>
      <c r="O350" s="336">
        <v>0</v>
      </c>
      <c r="P350" s="336">
        <v>0</v>
      </c>
      <c r="Q350" s="336">
        <v>0</v>
      </c>
      <c r="R350" s="336">
        <v>0</v>
      </c>
      <c r="S350" s="336">
        <v>0</v>
      </c>
      <c r="T350" s="336">
        <v>0</v>
      </c>
      <c r="U350" s="336">
        <v>0</v>
      </c>
      <c r="V350" s="336">
        <v>0</v>
      </c>
      <c r="W350" s="336">
        <v>0</v>
      </c>
      <c r="X350" s="336">
        <v>0</v>
      </c>
      <c r="Y350" s="336">
        <v>0</v>
      </c>
      <c r="Z350" s="336">
        <v>0</v>
      </c>
      <c r="AA350" s="336">
        <v>0</v>
      </c>
      <c r="AB350" s="336">
        <v>0</v>
      </c>
      <c r="AC350" s="336">
        <v>0</v>
      </c>
      <c r="AD350" s="336">
        <v>0</v>
      </c>
      <c r="AE350" s="336">
        <v>0</v>
      </c>
      <c r="AF350" s="336">
        <v>0</v>
      </c>
      <c r="AG350" s="336">
        <v>0</v>
      </c>
      <c r="AH350" s="336">
        <v>0</v>
      </c>
      <c r="AI350" s="336">
        <v>0</v>
      </c>
      <c r="AJ350" s="336">
        <v>0</v>
      </c>
      <c r="AK350" s="336">
        <v>0</v>
      </c>
      <c r="AL350" s="336">
        <v>0</v>
      </c>
      <c r="AM350" s="336">
        <v>0</v>
      </c>
      <c r="AN350" s="336">
        <v>0</v>
      </c>
      <c r="AO350" s="336">
        <v>0</v>
      </c>
      <c r="AP350" s="336">
        <v>0</v>
      </c>
      <c r="AQ350" s="337">
        <v>0</v>
      </c>
    </row>
    <row r="351" spans="2:43" ht="19.95" customHeight="1" x14ac:dyDescent="0.4">
      <c r="B351" s="269">
        <v>348</v>
      </c>
      <c r="C351" s="270" t="s">
        <v>1727</v>
      </c>
      <c r="D351" s="270" t="s">
        <v>1728</v>
      </c>
      <c r="E351" s="271">
        <v>1558</v>
      </c>
      <c r="F351" s="272" t="s">
        <v>23</v>
      </c>
      <c r="G351" s="422">
        <v>1</v>
      </c>
      <c r="H351" s="423"/>
      <c r="I351" s="624">
        <v>1</v>
      </c>
      <c r="J351" s="621">
        <v>1</v>
      </c>
      <c r="K351" s="621">
        <v>1</v>
      </c>
      <c r="L351" s="621">
        <v>1</v>
      </c>
      <c r="M351" s="621">
        <v>1</v>
      </c>
      <c r="N351" s="621">
        <v>1</v>
      </c>
      <c r="O351" s="621">
        <v>1</v>
      </c>
      <c r="P351" s="621">
        <v>1</v>
      </c>
      <c r="Q351" s="621">
        <v>1</v>
      </c>
      <c r="R351" s="621">
        <v>1</v>
      </c>
      <c r="S351" s="621">
        <v>1</v>
      </c>
      <c r="T351" s="621">
        <v>1</v>
      </c>
      <c r="U351" s="621">
        <v>1</v>
      </c>
      <c r="V351" s="621">
        <v>1</v>
      </c>
      <c r="W351" s="621">
        <v>1</v>
      </c>
      <c r="X351" s="621">
        <v>1</v>
      </c>
      <c r="Y351" s="621">
        <v>1</v>
      </c>
      <c r="Z351" s="621">
        <v>1</v>
      </c>
      <c r="AA351" s="621">
        <v>1</v>
      </c>
      <c r="AB351" s="621">
        <v>1</v>
      </c>
      <c r="AC351" s="621">
        <v>1</v>
      </c>
      <c r="AD351" s="621">
        <v>1</v>
      </c>
      <c r="AE351" s="621">
        <v>1</v>
      </c>
      <c r="AF351" s="621">
        <v>1</v>
      </c>
      <c r="AG351" s="621">
        <v>1</v>
      </c>
      <c r="AH351" s="621">
        <v>1</v>
      </c>
      <c r="AI351" s="621">
        <v>1</v>
      </c>
      <c r="AJ351" s="621">
        <v>1</v>
      </c>
      <c r="AK351" s="621">
        <v>1</v>
      </c>
      <c r="AL351" s="621">
        <v>1</v>
      </c>
      <c r="AM351" s="621">
        <v>1</v>
      </c>
      <c r="AN351" s="621">
        <v>1</v>
      </c>
      <c r="AO351" s="621">
        <v>1</v>
      </c>
      <c r="AP351" s="621">
        <v>1</v>
      </c>
      <c r="AQ351" s="622">
        <v>1</v>
      </c>
    </row>
    <row r="352" spans="2:43" ht="19.95" customHeight="1" thickBot="1" x14ac:dyDescent="0.45">
      <c r="B352" s="291">
        <v>349</v>
      </c>
      <c r="C352" s="292" t="s">
        <v>1729</v>
      </c>
      <c r="D352" s="292" t="s">
        <v>1730</v>
      </c>
      <c r="E352" s="293">
        <v>1559</v>
      </c>
      <c r="F352" s="294" t="s">
        <v>23</v>
      </c>
      <c r="G352" s="450">
        <v>1</v>
      </c>
      <c r="H352" s="855"/>
      <c r="I352" s="625">
        <v>1</v>
      </c>
      <c r="J352" s="626">
        <v>1</v>
      </c>
      <c r="K352" s="626">
        <v>1</v>
      </c>
      <c r="L352" s="626">
        <v>1</v>
      </c>
      <c r="M352" s="626">
        <v>1</v>
      </c>
      <c r="N352" s="626">
        <v>1</v>
      </c>
      <c r="O352" s="626">
        <v>1</v>
      </c>
      <c r="P352" s="626">
        <v>1</v>
      </c>
      <c r="Q352" s="626">
        <v>1</v>
      </c>
      <c r="R352" s="626">
        <v>1</v>
      </c>
      <c r="S352" s="626">
        <v>1</v>
      </c>
      <c r="T352" s="626">
        <v>1</v>
      </c>
      <c r="U352" s="626">
        <v>1</v>
      </c>
      <c r="V352" s="626">
        <v>1</v>
      </c>
      <c r="W352" s="626">
        <v>1</v>
      </c>
      <c r="X352" s="626">
        <v>1</v>
      </c>
      <c r="Y352" s="626">
        <v>1</v>
      </c>
      <c r="Z352" s="626">
        <v>1</v>
      </c>
      <c r="AA352" s="626">
        <v>1</v>
      </c>
      <c r="AB352" s="626">
        <v>1</v>
      </c>
      <c r="AC352" s="626">
        <v>1</v>
      </c>
      <c r="AD352" s="626">
        <v>1</v>
      </c>
      <c r="AE352" s="626">
        <v>1</v>
      </c>
      <c r="AF352" s="626">
        <v>1</v>
      </c>
      <c r="AG352" s="626">
        <v>1</v>
      </c>
      <c r="AH352" s="626">
        <v>1</v>
      </c>
      <c r="AI352" s="626">
        <v>1</v>
      </c>
      <c r="AJ352" s="626">
        <v>1</v>
      </c>
      <c r="AK352" s="626">
        <v>1</v>
      </c>
      <c r="AL352" s="626">
        <v>1</v>
      </c>
      <c r="AM352" s="626">
        <v>1</v>
      </c>
      <c r="AN352" s="626">
        <v>1</v>
      </c>
      <c r="AO352" s="626">
        <v>1</v>
      </c>
      <c r="AP352" s="626">
        <v>1</v>
      </c>
      <c r="AQ352" s="627">
        <v>1</v>
      </c>
    </row>
    <row r="353" spans="2:43" ht="19.95" customHeight="1" x14ac:dyDescent="0.4">
      <c r="B353" s="264">
        <v>350</v>
      </c>
      <c r="C353" s="265" t="s">
        <v>1731</v>
      </c>
      <c r="D353" s="265" t="s">
        <v>244</v>
      </c>
      <c r="E353" s="266">
        <v>1355</v>
      </c>
      <c r="F353" s="267" t="s">
        <v>39</v>
      </c>
      <c r="G353" s="701">
        <v>10</v>
      </c>
      <c r="H353" s="1341" t="s">
        <v>2552</v>
      </c>
      <c r="I353" s="826">
        <v>10</v>
      </c>
      <c r="J353" s="827">
        <v>10</v>
      </c>
      <c r="K353" s="827">
        <v>10</v>
      </c>
      <c r="L353" s="827">
        <v>10</v>
      </c>
      <c r="M353" s="827">
        <v>10</v>
      </c>
      <c r="N353" s="827">
        <v>10</v>
      </c>
      <c r="O353" s="827">
        <v>10</v>
      </c>
      <c r="P353" s="827">
        <v>10</v>
      </c>
      <c r="Q353" s="827">
        <v>10</v>
      </c>
      <c r="R353" s="827">
        <v>10</v>
      </c>
      <c r="S353" s="827">
        <v>10</v>
      </c>
      <c r="T353" s="827">
        <v>10</v>
      </c>
      <c r="U353" s="827">
        <v>10</v>
      </c>
      <c r="V353" s="827">
        <v>10</v>
      </c>
      <c r="W353" s="827">
        <v>10</v>
      </c>
      <c r="X353" s="827">
        <v>10</v>
      </c>
      <c r="Y353" s="827">
        <v>10</v>
      </c>
      <c r="Z353" s="827">
        <v>10</v>
      </c>
      <c r="AA353" s="827">
        <v>10</v>
      </c>
      <c r="AB353" s="827">
        <v>10</v>
      </c>
      <c r="AC353" s="827">
        <v>10</v>
      </c>
      <c r="AD353" s="827">
        <v>10</v>
      </c>
      <c r="AE353" s="827">
        <v>10</v>
      </c>
      <c r="AF353" s="827">
        <v>10</v>
      </c>
      <c r="AG353" s="827">
        <v>10</v>
      </c>
      <c r="AH353" s="827">
        <v>10</v>
      </c>
      <c r="AI353" s="827">
        <v>10</v>
      </c>
      <c r="AJ353" s="827">
        <v>10</v>
      </c>
      <c r="AK353" s="827">
        <v>10</v>
      </c>
      <c r="AL353" s="827">
        <v>10</v>
      </c>
      <c r="AM353" s="827">
        <v>10</v>
      </c>
      <c r="AN353" s="827">
        <v>10</v>
      </c>
      <c r="AO353" s="827">
        <v>10</v>
      </c>
      <c r="AP353" s="827">
        <v>10</v>
      </c>
      <c r="AQ353" s="828">
        <v>10</v>
      </c>
    </row>
    <row r="354" spans="2:43" ht="19.95" customHeight="1" x14ac:dyDescent="0.4">
      <c r="B354" s="269">
        <v>351</v>
      </c>
      <c r="C354" s="270" t="s">
        <v>1732</v>
      </c>
      <c r="D354" s="270" t="s">
        <v>245</v>
      </c>
      <c r="E354" s="271">
        <v>1356</v>
      </c>
      <c r="F354" s="272" t="s">
        <v>39</v>
      </c>
      <c r="G354" s="869">
        <v>20</v>
      </c>
      <c r="H354" s="1307"/>
      <c r="I354" s="321">
        <v>20</v>
      </c>
      <c r="J354" s="322">
        <v>20</v>
      </c>
      <c r="K354" s="322">
        <v>20</v>
      </c>
      <c r="L354" s="322">
        <v>20</v>
      </c>
      <c r="M354" s="322">
        <v>20</v>
      </c>
      <c r="N354" s="322">
        <v>20</v>
      </c>
      <c r="O354" s="322">
        <v>20</v>
      </c>
      <c r="P354" s="322">
        <v>20</v>
      </c>
      <c r="Q354" s="322">
        <v>20</v>
      </c>
      <c r="R354" s="322">
        <v>20</v>
      </c>
      <c r="S354" s="322">
        <v>20</v>
      </c>
      <c r="T354" s="322">
        <v>20</v>
      </c>
      <c r="U354" s="322">
        <v>20</v>
      </c>
      <c r="V354" s="322">
        <v>20</v>
      </c>
      <c r="W354" s="322">
        <v>20</v>
      </c>
      <c r="X354" s="322">
        <v>20</v>
      </c>
      <c r="Y354" s="322">
        <v>20</v>
      </c>
      <c r="Z354" s="322">
        <v>20</v>
      </c>
      <c r="AA354" s="322">
        <v>20</v>
      </c>
      <c r="AB354" s="322">
        <v>20</v>
      </c>
      <c r="AC354" s="322">
        <v>20</v>
      </c>
      <c r="AD354" s="322">
        <v>20</v>
      </c>
      <c r="AE354" s="322">
        <v>20</v>
      </c>
      <c r="AF354" s="322">
        <v>20</v>
      </c>
      <c r="AG354" s="322">
        <v>20</v>
      </c>
      <c r="AH354" s="322">
        <v>20</v>
      </c>
      <c r="AI354" s="322">
        <v>20</v>
      </c>
      <c r="AJ354" s="322">
        <v>20</v>
      </c>
      <c r="AK354" s="322">
        <v>20</v>
      </c>
      <c r="AL354" s="322">
        <v>20</v>
      </c>
      <c r="AM354" s="322">
        <v>20</v>
      </c>
      <c r="AN354" s="322">
        <v>20</v>
      </c>
      <c r="AO354" s="322">
        <v>20</v>
      </c>
      <c r="AP354" s="322">
        <v>20</v>
      </c>
      <c r="AQ354" s="323">
        <v>20</v>
      </c>
    </row>
    <row r="355" spans="2:43" ht="19.95" customHeight="1" x14ac:dyDescent="0.4">
      <c r="B355" s="269">
        <v>352</v>
      </c>
      <c r="C355" s="270" t="s">
        <v>1733</v>
      </c>
      <c r="D355" s="270" t="s">
        <v>246</v>
      </c>
      <c r="E355" s="271">
        <v>1357</v>
      </c>
      <c r="F355" s="272" t="s">
        <v>39</v>
      </c>
      <c r="G355" s="810">
        <v>30</v>
      </c>
      <c r="H355" s="1307"/>
      <c r="I355" s="321">
        <v>30</v>
      </c>
      <c r="J355" s="322">
        <v>30</v>
      </c>
      <c r="K355" s="322">
        <v>30</v>
      </c>
      <c r="L355" s="322">
        <v>30</v>
      </c>
      <c r="M355" s="322">
        <v>30</v>
      </c>
      <c r="N355" s="322">
        <v>30</v>
      </c>
      <c r="O355" s="322">
        <v>30</v>
      </c>
      <c r="P355" s="322">
        <v>30</v>
      </c>
      <c r="Q355" s="322">
        <v>30</v>
      </c>
      <c r="R355" s="322">
        <v>30</v>
      </c>
      <c r="S355" s="322">
        <v>30</v>
      </c>
      <c r="T355" s="322">
        <v>30</v>
      </c>
      <c r="U355" s="322">
        <v>30</v>
      </c>
      <c r="V355" s="322">
        <v>30</v>
      </c>
      <c r="W355" s="322">
        <v>30</v>
      </c>
      <c r="X355" s="322">
        <v>30</v>
      </c>
      <c r="Y355" s="322">
        <v>30</v>
      </c>
      <c r="Z355" s="322">
        <v>30</v>
      </c>
      <c r="AA355" s="322">
        <v>30</v>
      </c>
      <c r="AB355" s="322">
        <v>30</v>
      </c>
      <c r="AC355" s="322">
        <v>30</v>
      </c>
      <c r="AD355" s="322">
        <v>30</v>
      </c>
      <c r="AE355" s="322">
        <v>30</v>
      </c>
      <c r="AF355" s="322">
        <v>30</v>
      </c>
      <c r="AG355" s="322">
        <v>30</v>
      </c>
      <c r="AH355" s="322">
        <v>30</v>
      </c>
      <c r="AI355" s="322">
        <v>30</v>
      </c>
      <c r="AJ355" s="322">
        <v>30</v>
      </c>
      <c r="AK355" s="322">
        <v>30</v>
      </c>
      <c r="AL355" s="322">
        <v>30</v>
      </c>
      <c r="AM355" s="322">
        <v>30</v>
      </c>
      <c r="AN355" s="322">
        <v>30</v>
      </c>
      <c r="AO355" s="322">
        <v>30</v>
      </c>
      <c r="AP355" s="322">
        <v>30</v>
      </c>
      <c r="AQ355" s="323">
        <v>30</v>
      </c>
    </row>
    <row r="356" spans="2:43" ht="19.95" customHeight="1" x14ac:dyDescent="0.4">
      <c r="B356" s="269">
        <v>353</v>
      </c>
      <c r="C356" s="270" t="s">
        <v>1734</v>
      </c>
      <c r="D356" s="270" t="s">
        <v>1735</v>
      </c>
      <c r="E356" s="271">
        <v>1358</v>
      </c>
      <c r="F356" s="272" t="s">
        <v>39</v>
      </c>
      <c r="G356" s="810">
        <v>40</v>
      </c>
      <c r="H356" s="1307"/>
      <c r="I356" s="321">
        <v>40</v>
      </c>
      <c r="J356" s="322">
        <v>40</v>
      </c>
      <c r="K356" s="322">
        <v>40</v>
      </c>
      <c r="L356" s="322">
        <v>40</v>
      </c>
      <c r="M356" s="322">
        <v>40</v>
      </c>
      <c r="N356" s="322">
        <v>40</v>
      </c>
      <c r="O356" s="322">
        <v>40</v>
      </c>
      <c r="P356" s="322">
        <v>40</v>
      </c>
      <c r="Q356" s="322">
        <v>40</v>
      </c>
      <c r="R356" s="322">
        <v>40</v>
      </c>
      <c r="S356" s="322">
        <v>40</v>
      </c>
      <c r="T356" s="322">
        <v>40</v>
      </c>
      <c r="U356" s="322">
        <v>40</v>
      </c>
      <c r="V356" s="322">
        <v>40</v>
      </c>
      <c r="W356" s="322">
        <v>40</v>
      </c>
      <c r="X356" s="322">
        <v>40</v>
      </c>
      <c r="Y356" s="322">
        <v>40</v>
      </c>
      <c r="Z356" s="322">
        <v>40</v>
      </c>
      <c r="AA356" s="322">
        <v>40</v>
      </c>
      <c r="AB356" s="322">
        <v>40</v>
      </c>
      <c r="AC356" s="322">
        <v>40</v>
      </c>
      <c r="AD356" s="322">
        <v>40</v>
      </c>
      <c r="AE356" s="322">
        <v>40</v>
      </c>
      <c r="AF356" s="322">
        <v>40</v>
      </c>
      <c r="AG356" s="322">
        <v>40</v>
      </c>
      <c r="AH356" s="322">
        <v>40</v>
      </c>
      <c r="AI356" s="322">
        <v>40</v>
      </c>
      <c r="AJ356" s="322">
        <v>40</v>
      </c>
      <c r="AK356" s="322">
        <v>40</v>
      </c>
      <c r="AL356" s="322">
        <v>40</v>
      </c>
      <c r="AM356" s="322">
        <v>40</v>
      </c>
      <c r="AN356" s="322">
        <v>40</v>
      </c>
      <c r="AO356" s="322">
        <v>40</v>
      </c>
      <c r="AP356" s="322">
        <v>40</v>
      </c>
      <c r="AQ356" s="323">
        <v>40</v>
      </c>
    </row>
    <row r="357" spans="2:43" ht="19.95" customHeight="1" x14ac:dyDescent="0.4">
      <c r="B357" s="269">
        <v>354</v>
      </c>
      <c r="C357" s="270" t="s">
        <v>1736</v>
      </c>
      <c r="D357" s="270" t="s">
        <v>247</v>
      </c>
      <c r="E357" s="271">
        <v>1359</v>
      </c>
      <c r="F357" s="272" t="s">
        <v>39</v>
      </c>
      <c r="G357" s="810">
        <v>50</v>
      </c>
      <c r="H357" s="1307"/>
      <c r="I357" s="321">
        <v>50</v>
      </c>
      <c r="J357" s="322">
        <v>50</v>
      </c>
      <c r="K357" s="322">
        <v>50</v>
      </c>
      <c r="L357" s="322">
        <v>50</v>
      </c>
      <c r="M357" s="322">
        <v>50</v>
      </c>
      <c r="N357" s="322">
        <v>50</v>
      </c>
      <c r="O357" s="322">
        <v>50</v>
      </c>
      <c r="P357" s="322">
        <v>50</v>
      </c>
      <c r="Q357" s="322">
        <v>50</v>
      </c>
      <c r="R357" s="322">
        <v>50</v>
      </c>
      <c r="S357" s="322">
        <v>50</v>
      </c>
      <c r="T357" s="322">
        <v>50</v>
      </c>
      <c r="U357" s="322">
        <v>50</v>
      </c>
      <c r="V357" s="322">
        <v>50</v>
      </c>
      <c r="W357" s="322">
        <v>50</v>
      </c>
      <c r="X357" s="322">
        <v>50</v>
      </c>
      <c r="Y357" s="322">
        <v>50</v>
      </c>
      <c r="Z357" s="322">
        <v>50</v>
      </c>
      <c r="AA357" s="322">
        <v>50</v>
      </c>
      <c r="AB357" s="322">
        <v>50</v>
      </c>
      <c r="AC357" s="322">
        <v>50</v>
      </c>
      <c r="AD357" s="322">
        <v>50</v>
      </c>
      <c r="AE357" s="322">
        <v>50</v>
      </c>
      <c r="AF357" s="322">
        <v>50</v>
      </c>
      <c r="AG357" s="322">
        <v>50</v>
      </c>
      <c r="AH357" s="322">
        <v>50</v>
      </c>
      <c r="AI357" s="322">
        <v>50</v>
      </c>
      <c r="AJ357" s="322">
        <v>50</v>
      </c>
      <c r="AK357" s="322">
        <v>50</v>
      </c>
      <c r="AL357" s="322">
        <v>50</v>
      </c>
      <c r="AM357" s="322">
        <v>50</v>
      </c>
      <c r="AN357" s="322">
        <v>50</v>
      </c>
      <c r="AO357" s="322">
        <v>50</v>
      </c>
      <c r="AP357" s="322">
        <v>50</v>
      </c>
      <c r="AQ357" s="323">
        <v>50</v>
      </c>
    </row>
    <row r="358" spans="2:43" ht="19.95" customHeight="1" x14ac:dyDescent="0.4">
      <c r="B358" s="269">
        <v>355</v>
      </c>
      <c r="C358" s="270" t="s">
        <v>1737</v>
      </c>
      <c r="D358" s="270" t="s">
        <v>248</v>
      </c>
      <c r="E358" s="271">
        <v>1360</v>
      </c>
      <c r="F358" s="272" t="s">
        <v>39</v>
      </c>
      <c r="G358" s="810">
        <v>60</v>
      </c>
      <c r="H358" s="1307"/>
      <c r="I358" s="321">
        <v>60</v>
      </c>
      <c r="J358" s="322">
        <v>60</v>
      </c>
      <c r="K358" s="322">
        <v>60</v>
      </c>
      <c r="L358" s="322">
        <v>60</v>
      </c>
      <c r="M358" s="322">
        <v>60</v>
      </c>
      <c r="N358" s="322">
        <v>60</v>
      </c>
      <c r="O358" s="322">
        <v>60</v>
      </c>
      <c r="P358" s="322">
        <v>60</v>
      </c>
      <c r="Q358" s="322">
        <v>60</v>
      </c>
      <c r="R358" s="322">
        <v>60</v>
      </c>
      <c r="S358" s="322">
        <v>60</v>
      </c>
      <c r="T358" s="322">
        <v>60</v>
      </c>
      <c r="U358" s="322">
        <v>60</v>
      </c>
      <c r="V358" s="322">
        <v>60</v>
      </c>
      <c r="W358" s="322">
        <v>60</v>
      </c>
      <c r="X358" s="322">
        <v>60</v>
      </c>
      <c r="Y358" s="322">
        <v>60</v>
      </c>
      <c r="Z358" s="322">
        <v>60</v>
      </c>
      <c r="AA358" s="322">
        <v>60</v>
      </c>
      <c r="AB358" s="322">
        <v>60</v>
      </c>
      <c r="AC358" s="322">
        <v>60</v>
      </c>
      <c r="AD358" s="322">
        <v>60</v>
      </c>
      <c r="AE358" s="322">
        <v>60</v>
      </c>
      <c r="AF358" s="322">
        <v>60</v>
      </c>
      <c r="AG358" s="322">
        <v>60</v>
      </c>
      <c r="AH358" s="322">
        <v>60</v>
      </c>
      <c r="AI358" s="322">
        <v>60</v>
      </c>
      <c r="AJ358" s="322">
        <v>60</v>
      </c>
      <c r="AK358" s="322">
        <v>60</v>
      </c>
      <c r="AL358" s="322">
        <v>60</v>
      </c>
      <c r="AM358" s="322">
        <v>60</v>
      </c>
      <c r="AN358" s="322">
        <v>60</v>
      </c>
      <c r="AO358" s="322">
        <v>60</v>
      </c>
      <c r="AP358" s="322">
        <v>60</v>
      </c>
      <c r="AQ358" s="323">
        <v>60</v>
      </c>
    </row>
    <row r="359" spans="2:43" ht="19.95" customHeight="1" x14ac:dyDescent="0.4">
      <c r="B359" s="269">
        <v>356</v>
      </c>
      <c r="C359" s="270" t="s">
        <v>1738</v>
      </c>
      <c r="D359" s="270" t="s">
        <v>249</v>
      </c>
      <c r="E359" s="271">
        <v>1361</v>
      </c>
      <c r="F359" s="272" t="s">
        <v>39</v>
      </c>
      <c r="G359" s="810">
        <v>70</v>
      </c>
      <c r="H359" s="1307"/>
      <c r="I359" s="321">
        <v>70</v>
      </c>
      <c r="J359" s="322">
        <v>70</v>
      </c>
      <c r="K359" s="322">
        <v>70</v>
      </c>
      <c r="L359" s="322">
        <v>70</v>
      </c>
      <c r="M359" s="322">
        <v>70</v>
      </c>
      <c r="N359" s="322">
        <v>70</v>
      </c>
      <c r="O359" s="322">
        <v>70</v>
      </c>
      <c r="P359" s="322">
        <v>70</v>
      </c>
      <c r="Q359" s="322">
        <v>70</v>
      </c>
      <c r="R359" s="322">
        <v>70</v>
      </c>
      <c r="S359" s="322">
        <v>70</v>
      </c>
      <c r="T359" s="322">
        <v>70</v>
      </c>
      <c r="U359" s="322">
        <v>70</v>
      </c>
      <c r="V359" s="322">
        <v>70</v>
      </c>
      <c r="W359" s="322">
        <v>70</v>
      </c>
      <c r="X359" s="322">
        <v>70</v>
      </c>
      <c r="Y359" s="322">
        <v>70</v>
      </c>
      <c r="Z359" s="322">
        <v>70</v>
      </c>
      <c r="AA359" s="322">
        <v>70</v>
      </c>
      <c r="AB359" s="322">
        <v>70</v>
      </c>
      <c r="AC359" s="322">
        <v>70</v>
      </c>
      <c r="AD359" s="322">
        <v>70</v>
      </c>
      <c r="AE359" s="322">
        <v>70</v>
      </c>
      <c r="AF359" s="322">
        <v>70</v>
      </c>
      <c r="AG359" s="322">
        <v>70</v>
      </c>
      <c r="AH359" s="322">
        <v>70</v>
      </c>
      <c r="AI359" s="322">
        <v>70</v>
      </c>
      <c r="AJ359" s="322">
        <v>70</v>
      </c>
      <c r="AK359" s="322">
        <v>70</v>
      </c>
      <c r="AL359" s="322">
        <v>70</v>
      </c>
      <c r="AM359" s="322">
        <v>70</v>
      </c>
      <c r="AN359" s="322">
        <v>70</v>
      </c>
      <c r="AO359" s="322">
        <v>70</v>
      </c>
      <c r="AP359" s="322">
        <v>70</v>
      </c>
      <c r="AQ359" s="323">
        <v>70</v>
      </c>
    </row>
    <row r="360" spans="2:43" ht="19.95" customHeight="1" x14ac:dyDescent="0.4">
      <c r="B360" s="269">
        <v>357</v>
      </c>
      <c r="C360" s="270" t="s">
        <v>1739</v>
      </c>
      <c r="D360" s="270" t="s">
        <v>250</v>
      </c>
      <c r="E360" s="271">
        <v>1362</v>
      </c>
      <c r="F360" s="272" t="s">
        <v>39</v>
      </c>
      <c r="G360" s="810">
        <v>80</v>
      </c>
      <c r="H360" s="1307"/>
      <c r="I360" s="321">
        <v>80</v>
      </c>
      <c r="J360" s="322">
        <v>80</v>
      </c>
      <c r="K360" s="322">
        <v>80</v>
      </c>
      <c r="L360" s="322">
        <v>80</v>
      </c>
      <c r="M360" s="322">
        <v>80</v>
      </c>
      <c r="N360" s="322">
        <v>80</v>
      </c>
      <c r="O360" s="322">
        <v>80</v>
      </c>
      <c r="P360" s="322">
        <v>80</v>
      </c>
      <c r="Q360" s="322">
        <v>80</v>
      </c>
      <c r="R360" s="322">
        <v>80</v>
      </c>
      <c r="S360" s="322">
        <v>80</v>
      </c>
      <c r="T360" s="322">
        <v>80</v>
      </c>
      <c r="U360" s="322">
        <v>80</v>
      </c>
      <c r="V360" s="322">
        <v>80</v>
      </c>
      <c r="W360" s="322">
        <v>80</v>
      </c>
      <c r="X360" s="322">
        <v>80</v>
      </c>
      <c r="Y360" s="322">
        <v>80</v>
      </c>
      <c r="Z360" s="322">
        <v>80</v>
      </c>
      <c r="AA360" s="322">
        <v>80</v>
      </c>
      <c r="AB360" s="322">
        <v>80</v>
      </c>
      <c r="AC360" s="322">
        <v>80</v>
      </c>
      <c r="AD360" s="322">
        <v>80</v>
      </c>
      <c r="AE360" s="322">
        <v>80</v>
      </c>
      <c r="AF360" s="322">
        <v>80</v>
      </c>
      <c r="AG360" s="322">
        <v>80</v>
      </c>
      <c r="AH360" s="322">
        <v>80</v>
      </c>
      <c r="AI360" s="322">
        <v>80</v>
      </c>
      <c r="AJ360" s="322">
        <v>80</v>
      </c>
      <c r="AK360" s="322">
        <v>80</v>
      </c>
      <c r="AL360" s="322">
        <v>80</v>
      </c>
      <c r="AM360" s="322">
        <v>80</v>
      </c>
      <c r="AN360" s="322">
        <v>80</v>
      </c>
      <c r="AO360" s="322">
        <v>80</v>
      </c>
      <c r="AP360" s="322">
        <v>80</v>
      </c>
      <c r="AQ360" s="323">
        <v>80</v>
      </c>
    </row>
    <row r="361" spans="2:43" ht="19.95" customHeight="1" x14ac:dyDescent="0.4">
      <c r="B361" s="269">
        <v>358</v>
      </c>
      <c r="C361" s="270" t="s">
        <v>1740</v>
      </c>
      <c r="D361" s="270" t="s">
        <v>251</v>
      </c>
      <c r="E361" s="271">
        <v>1363</v>
      </c>
      <c r="F361" s="272" t="s">
        <v>39</v>
      </c>
      <c r="G361" s="810">
        <v>90</v>
      </c>
      <c r="H361" s="1307"/>
      <c r="I361" s="321">
        <v>90</v>
      </c>
      <c r="J361" s="322">
        <v>90</v>
      </c>
      <c r="K361" s="322">
        <v>90</v>
      </c>
      <c r="L361" s="322">
        <v>90</v>
      </c>
      <c r="M361" s="322">
        <v>90</v>
      </c>
      <c r="N361" s="322">
        <v>90</v>
      </c>
      <c r="O361" s="322">
        <v>90</v>
      </c>
      <c r="P361" s="322">
        <v>90</v>
      </c>
      <c r="Q361" s="322">
        <v>90</v>
      </c>
      <c r="R361" s="322">
        <v>90</v>
      </c>
      <c r="S361" s="322">
        <v>90</v>
      </c>
      <c r="T361" s="322">
        <v>90</v>
      </c>
      <c r="U361" s="322">
        <v>90</v>
      </c>
      <c r="V361" s="322">
        <v>90</v>
      </c>
      <c r="W361" s="322">
        <v>90</v>
      </c>
      <c r="X361" s="322">
        <v>90</v>
      </c>
      <c r="Y361" s="322">
        <v>90</v>
      </c>
      <c r="Z361" s="322">
        <v>90</v>
      </c>
      <c r="AA361" s="322">
        <v>90</v>
      </c>
      <c r="AB361" s="322">
        <v>90</v>
      </c>
      <c r="AC361" s="322">
        <v>90</v>
      </c>
      <c r="AD361" s="322">
        <v>90</v>
      </c>
      <c r="AE361" s="322">
        <v>90</v>
      </c>
      <c r="AF361" s="322">
        <v>90</v>
      </c>
      <c r="AG361" s="322">
        <v>90</v>
      </c>
      <c r="AH361" s="322">
        <v>90</v>
      </c>
      <c r="AI361" s="322">
        <v>90</v>
      </c>
      <c r="AJ361" s="322">
        <v>90</v>
      </c>
      <c r="AK361" s="322">
        <v>90</v>
      </c>
      <c r="AL361" s="322">
        <v>90</v>
      </c>
      <c r="AM361" s="322">
        <v>90</v>
      </c>
      <c r="AN361" s="322">
        <v>90</v>
      </c>
      <c r="AO361" s="322">
        <v>90</v>
      </c>
      <c r="AP361" s="322">
        <v>90</v>
      </c>
      <c r="AQ361" s="323">
        <v>90</v>
      </c>
    </row>
    <row r="362" spans="2:43" ht="19.95" customHeight="1" x14ac:dyDescent="0.4">
      <c r="B362" s="269">
        <v>359</v>
      </c>
      <c r="C362" s="270" t="s">
        <v>1741</v>
      </c>
      <c r="D362" s="270" t="s">
        <v>252</v>
      </c>
      <c r="E362" s="271">
        <v>1364</v>
      </c>
      <c r="F362" s="272" t="s">
        <v>39</v>
      </c>
      <c r="G362" s="810">
        <v>100</v>
      </c>
      <c r="H362" s="1307"/>
      <c r="I362" s="321">
        <v>100</v>
      </c>
      <c r="J362" s="322">
        <v>100</v>
      </c>
      <c r="K362" s="322">
        <v>100</v>
      </c>
      <c r="L362" s="322">
        <v>100</v>
      </c>
      <c r="M362" s="322">
        <v>100</v>
      </c>
      <c r="N362" s="322">
        <v>100</v>
      </c>
      <c r="O362" s="322">
        <v>100</v>
      </c>
      <c r="P362" s="322">
        <v>100</v>
      </c>
      <c r="Q362" s="322">
        <v>100</v>
      </c>
      <c r="R362" s="322">
        <v>100</v>
      </c>
      <c r="S362" s="322">
        <v>100</v>
      </c>
      <c r="T362" s="322">
        <v>100</v>
      </c>
      <c r="U362" s="322">
        <v>100</v>
      </c>
      <c r="V362" s="322">
        <v>100</v>
      </c>
      <c r="W362" s="322">
        <v>100</v>
      </c>
      <c r="X362" s="322">
        <v>100</v>
      </c>
      <c r="Y362" s="322">
        <v>100</v>
      </c>
      <c r="Z362" s="322">
        <v>100</v>
      </c>
      <c r="AA362" s="322">
        <v>100</v>
      </c>
      <c r="AB362" s="322">
        <v>100</v>
      </c>
      <c r="AC362" s="322">
        <v>100</v>
      </c>
      <c r="AD362" s="322">
        <v>100</v>
      </c>
      <c r="AE362" s="322">
        <v>100</v>
      </c>
      <c r="AF362" s="322">
        <v>100</v>
      </c>
      <c r="AG362" s="322">
        <v>100</v>
      </c>
      <c r="AH362" s="322">
        <v>100</v>
      </c>
      <c r="AI362" s="322">
        <v>100</v>
      </c>
      <c r="AJ362" s="322">
        <v>100</v>
      </c>
      <c r="AK362" s="322">
        <v>100</v>
      </c>
      <c r="AL362" s="322">
        <v>100</v>
      </c>
      <c r="AM362" s="322">
        <v>100</v>
      </c>
      <c r="AN362" s="322">
        <v>100</v>
      </c>
      <c r="AO362" s="322">
        <v>100</v>
      </c>
      <c r="AP362" s="322">
        <v>100</v>
      </c>
      <c r="AQ362" s="323">
        <v>100</v>
      </c>
    </row>
    <row r="363" spans="2:43" ht="19.95" customHeight="1" x14ac:dyDescent="0.4">
      <c r="B363" s="269">
        <v>360</v>
      </c>
      <c r="C363" s="270" t="s">
        <v>1742</v>
      </c>
      <c r="D363" s="270" t="s">
        <v>253</v>
      </c>
      <c r="E363" s="271">
        <v>1365</v>
      </c>
      <c r="F363" s="272" t="s">
        <v>39</v>
      </c>
      <c r="G363" s="810">
        <v>110</v>
      </c>
      <c r="H363" s="1307"/>
      <c r="I363" s="321">
        <v>110</v>
      </c>
      <c r="J363" s="322">
        <v>110</v>
      </c>
      <c r="K363" s="322">
        <v>110</v>
      </c>
      <c r="L363" s="322">
        <v>110</v>
      </c>
      <c r="M363" s="322">
        <v>110</v>
      </c>
      <c r="N363" s="322">
        <v>110</v>
      </c>
      <c r="O363" s="322">
        <v>110</v>
      </c>
      <c r="P363" s="322">
        <v>110</v>
      </c>
      <c r="Q363" s="322">
        <v>110</v>
      </c>
      <c r="R363" s="322">
        <v>110</v>
      </c>
      <c r="S363" s="322">
        <v>110</v>
      </c>
      <c r="T363" s="322">
        <v>110</v>
      </c>
      <c r="U363" s="322">
        <v>110</v>
      </c>
      <c r="V363" s="322">
        <v>110</v>
      </c>
      <c r="W363" s="322">
        <v>110</v>
      </c>
      <c r="X363" s="322">
        <v>110</v>
      </c>
      <c r="Y363" s="322">
        <v>110</v>
      </c>
      <c r="Z363" s="322">
        <v>110</v>
      </c>
      <c r="AA363" s="322">
        <v>110</v>
      </c>
      <c r="AB363" s="322">
        <v>110</v>
      </c>
      <c r="AC363" s="322">
        <v>110</v>
      </c>
      <c r="AD363" s="322">
        <v>110</v>
      </c>
      <c r="AE363" s="322">
        <v>110</v>
      </c>
      <c r="AF363" s="322">
        <v>110</v>
      </c>
      <c r="AG363" s="322">
        <v>110</v>
      </c>
      <c r="AH363" s="322">
        <v>110</v>
      </c>
      <c r="AI363" s="322">
        <v>110</v>
      </c>
      <c r="AJ363" s="322">
        <v>110</v>
      </c>
      <c r="AK363" s="322">
        <v>110</v>
      </c>
      <c r="AL363" s="322">
        <v>110</v>
      </c>
      <c r="AM363" s="322">
        <v>110</v>
      </c>
      <c r="AN363" s="322">
        <v>110</v>
      </c>
      <c r="AO363" s="322">
        <v>110</v>
      </c>
      <c r="AP363" s="322">
        <v>110</v>
      </c>
      <c r="AQ363" s="323">
        <v>110</v>
      </c>
    </row>
    <row r="364" spans="2:43" ht="19.95" customHeight="1" x14ac:dyDescent="0.4">
      <c r="B364" s="269">
        <v>361</v>
      </c>
      <c r="C364" s="270" t="s">
        <v>1743</v>
      </c>
      <c r="D364" s="270" t="s">
        <v>254</v>
      </c>
      <c r="E364" s="271">
        <v>1366</v>
      </c>
      <c r="F364" s="272" t="s">
        <v>39</v>
      </c>
      <c r="G364" s="869">
        <v>120</v>
      </c>
      <c r="H364" s="1307"/>
      <c r="I364" s="321">
        <v>120</v>
      </c>
      <c r="J364" s="322">
        <v>120</v>
      </c>
      <c r="K364" s="322">
        <v>120</v>
      </c>
      <c r="L364" s="322">
        <v>120</v>
      </c>
      <c r="M364" s="322">
        <v>120</v>
      </c>
      <c r="N364" s="322">
        <v>120</v>
      </c>
      <c r="O364" s="322">
        <v>120</v>
      </c>
      <c r="P364" s="322">
        <v>120</v>
      </c>
      <c r="Q364" s="322">
        <v>120</v>
      </c>
      <c r="R364" s="322">
        <v>120</v>
      </c>
      <c r="S364" s="322">
        <v>120</v>
      </c>
      <c r="T364" s="322">
        <v>120</v>
      </c>
      <c r="U364" s="322">
        <v>120</v>
      </c>
      <c r="V364" s="322">
        <v>120</v>
      </c>
      <c r="W364" s="322">
        <v>120</v>
      </c>
      <c r="X364" s="322">
        <v>120</v>
      </c>
      <c r="Y364" s="322">
        <v>120</v>
      </c>
      <c r="Z364" s="322">
        <v>120</v>
      </c>
      <c r="AA364" s="322">
        <v>120</v>
      </c>
      <c r="AB364" s="322">
        <v>120</v>
      </c>
      <c r="AC364" s="322">
        <v>120</v>
      </c>
      <c r="AD364" s="322">
        <v>120</v>
      </c>
      <c r="AE364" s="322">
        <v>120</v>
      </c>
      <c r="AF364" s="322">
        <v>120</v>
      </c>
      <c r="AG364" s="322">
        <v>120</v>
      </c>
      <c r="AH364" s="322">
        <v>120</v>
      </c>
      <c r="AI364" s="322">
        <v>120</v>
      </c>
      <c r="AJ364" s="322">
        <v>120</v>
      </c>
      <c r="AK364" s="322">
        <v>120</v>
      </c>
      <c r="AL364" s="322">
        <v>120</v>
      </c>
      <c r="AM364" s="322">
        <v>120</v>
      </c>
      <c r="AN364" s="322">
        <v>120</v>
      </c>
      <c r="AO364" s="322">
        <v>120</v>
      </c>
      <c r="AP364" s="322">
        <v>120</v>
      </c>
      <c r="AQ364" s="323">
        <v>120</v>
      </c>
    </row>
    <row r="365" spans="2:43" ht="19.95" customHeight="1" x14ac:dyDescent="0.4">
      <c r="B365" s="269">
        <v>362</v>
      </c>
      <c r="C365" s="270" t="s">
        <v>1744</v>
      </c>
      <c r="D365" s="270" t="s">
        <v>255</v>
      </c>
      <c r="E365" s="271">
        <v>1367</v>
      </c>
      <c r="F365" s="272" t="s">
        <v>39</v>
      </c>
      <c r="G365" s="869">
        <v>130</v>
      </c>
      <c r="H365" s="1307"/>
      <c r="I365" s="321">
        <v>130</v>
      </c>
      <c r="J365" s="322">
        <v>130</v>
      </c>
      <c r="K365" s="322">
        <v>130</v>
      </c>
      <c r="L365" s="322">
        <v>130</v>
      </c>
      <c r="M365" s="322">
        <v>130</v>
      </c>
      <c r="N365" s="322">
        <v>130</v>
      </c>
      <c r="O365" s="322">
        <v>130</v>
      </c>
      <c r="P365" s="322">
        <v>130</v>
      </c>
      <c r="Q365" s="322">
        <v>130</v>
      </c>
      <c r="R365" s="322">
        <v>130</v>
      </c>
      <c r="S365" s="322">
        <v>130</v>
      </c>
      <c r="T365" s="322">
        <v>130</v>
      </c>
      <c r="U365" s="322">
        <v>130</v>
      </c>
      <c r="V365" s="322">
        <v>130</v>
      </c>
      <c r="W365" s="322">
        <v>130</v>
      </c>
      <c r="X365" s="322">
        <v>130</v>
      </c>
      <c r="Y365" s="322">
        <v>130</v>
      </c>
      <c r="Z365" s="322">
        <v>130</v>
      </c>
      <c r="AA365" s="322">
        <v>130</v>
      </c>
      <c r="AB365" s="322">
        <v>130</v>
      </c>
      <c r="AC365" s="322">
        <v>130</v>
      </c>
      <c r="AD365" s="322">
        <v>130</v>
      </c>
      <c r="AE365" s="322">
        <v>130</v>
      </c>
      <c r="AF365" s="322">
        <v>130</v>
      </c>
      <c r="AG365" s="322">
        <v>130</v>
      </c>
      <c r="AH365" s="322">
        <v>130</v>
      </c>
      <c r="AI365" s="322">
        <v>130</v>
      </c>
      <c r="AJ365" s="322">
        <v>130</v>
      </c>
      <c r="AK365" s="322">
        <v>130</v>
      </c>
      <c r="AL365" s="322">
        <v>130</v>
      </c>
      <c r="AM365" s="322">
        <v>130</v>
      </c>
      <c r="AN365" s="322">
        <v>130</v>
      </c>
      <c r="AO365" s="322">
        <v>130</v>
      </c>
      <c r="AP365" s="322">
        <v>130</v>
      </c>
      <c r="AQ365" s="323">
        <v>130</v>
      </c>
    </row>
    <row r="366" spans="2:43" ht="19.95" customHeight="1" x14ac:dyDescent="0.4">
      <c r="B366" s="269">
        <v>363</v>
      </c>
      <c r="C366" s="270" t="s">
        <v>1745</v>
      </c>
      <c r="D366" s="270" t="s">
        <v>256</v>
      </c>
      <c r="E366" s="271">
        <v>1368</v>
      </c>
      <c r="F366" s="272" t="s">
        <v>39</v>
      </c>
      <c r="G366" s="810">
        <v>140</v>
      </c>
      <c r="H366" s="1307"/>
      <c r="I366" s="321">
        <v>140</v>
      </c>
      <c r="J366" s="322">
        <v>140</v>
      </c>
      <c r="K366" s="322">
        <v>140</v>
      </c>
      <c r="L366" s="322">
        <v>140</v>
      </c>
      <c r="M366" s="322">
        <v>140</v>
      </c>
      <c r="N366" s="322">
        <v>140</v>
      </c>
      <c r="O366" s="322">
        <v>140</v>
      </c>
      <c r="P366" s="322">
        <v>140</v>
      </c>
      <c r="Q366" s="322">
        <v>140</v>
      </c>
      <c r="R366" s="322">
        <v>140</v>
      </c>
      <c r="S366" s="322">
        <v>140</v>
      </c>
      <c r="T366" s="322">
        <v>140</v>
      </c>
      <c r="U366" s="322">
        <v>140</v>
      </c>
      <c r="V366" s="322">
        <v>140</v>
      </c>
      <c r="W366" s="322">
        <v>140</v>
      </c>
      <c r="X366" s="322">
        <v>140</v>
      </c>
      <c r="Y366" s="322">
        <v>140</v>
      </c>
      <c r="Z366" s="322">
        <v>140</v>
      </c>
      <c r="AA366" s="322">
        <v>140</v>
      </c>
      <c r="AB366" s="322">
        <v>140</v>
      </c>
      <c r="AC366" s="322">
        <v>140</v>
      </c>
      <c r="AD366" s="322">
        <v>140</v>
      </c>
      <c r="AE366" s="322">
        <v>140</v>
      </c>
      <c r="AF366" s="322">
        <v>140</v>
      </c>
      <c r="AG366" s="322">
        <v>140</v>
      </c>
      <c r="AH366" s="322">
        <v>140</v>
      </c>
      <c r="AI366" s="322">
        <v>140</v>
      </c>
      <c r="AJ366" s="322">
        <v>140</v>
      </c>
      <c r="AK366" s="322">
        <v>140</v>
      </c>
      <c r="AL366" s="322">
        <v>140</v>
      </c>
      <c r="AM366" s="322">
        <v>140</v>
      </c>
      <c r="AN366" s="322">
        <v>140</v>
      </c>
      <c r="AO366" s="322">
        <v>140</v>
      </c>
      <c r="AP366" s="322">
        <v>140</v>
      </c>
      <c r="AQ366" s="323">
        <v>140</v>
      </c>
    </row>
    <row r="367" spans="2:43" ht="19.95" customHeight="1" x14ac:dyDescent="0.4">
      <c r="B367" s="269">
        <v>364</v>
      </c>
      <c r="C367" s="270" t="s">
        <v>1746</v>
      </c>
      <c r="D367" s="270" t="s">
        <v>257</v>
      </c>
      <c r="E367" s="271">
        <v>1369</v>
      </c>
      <c r="F367" s="272" t="s">
        <v>39</v>
      </c>
      <c r="G367" s="810">
        <v>150</v>
      </c>
      <c r="H367" s="1307"/>
      <c r="I367" s="321">
        <v>150</v>
      </c>
      <c r="J367" s="322">
        <v>150</v>
      </c>
      <c r="K367" s="322">
        <v>150</v>
      </c>
      <c r="L367" s="322">
        <v>150</v>
      </c>
      <c r="M367" s="322">
        <v>150</v>
      </c>
      <c r="N367" s="322">
        <v>150</v>
      </c>
      <c r="O367" s="322">
        <v>150</v>
      </c>
      <c r="P367" s="322">
        <v>150</v>
      </c>
      <c r="Q367" s="322">
        <v>150</v>
      </c>
      <c r="R367" s="322">
        <v>150</v>
      </c>
      <c r="S367" s="322">
        <v>150</v>
      </c>
      <c r="T367" s="322">
        <v>150</v>
      </c>
      <c r="U367" s="322">
        <v>150</v>
      </c>
      <c r="V367" s="322">
        <v>150</v>
      </c>
      <c r="W367" s="322">
        <v>150</v>
      </c>
      <c r="X367" s="322">
        <v>150</v>
      </c>
      <c r="Y367" s="322">
        <v>150</v>
      </c>
      <c r="Z367" s="322">
        <v>150</v>
      </c>
      <c r="AA367" s="322">
        <v>150</v>
      </c>
      <c r="AB367" s="322">
        <v>150</v>
      </c>
      <c r="AC367" s="322">
        <v>150</v>
      </c>
      <c r="AD367" s="322">
        <v>150</v>
      </c>
      <c r="AE367" s="322">
        <v>150</v>
      </c>
      <c r="AF367" s="322">
        <v>150</v>
      </c>
      <c r="AG367" s="322">
        <v>150</v>
      </c>
      <c r="AH367" s="322">
        <v>150</v>
      </c>
      <c r="AI367" s="322">
        <v>150</v>
      </c>
      <c r="AJ367" s="322">
        <v>150</v>
      </c>
      <c r="AK367" s="322">
        <v>150</v>
      </c>
      <c r="AL367" s="322">
        <v>150</v>
      </c>
      <c r="AM367" s="322">
        <v>150</v>
      </c>
      <c r="AN367" s="322">
        <v>150</v>
      </c>
      <c r="AO367" s="322">
        <v>150</v>
      </c>
      <c r="AP367" s="322">
        <v>150</v>
      </c>
      <c r="AQ367" s="323">
        <v>150</v>
      </c>
    </row>
    <row r="368" spans="2:43" ht="19.95" customHeight="1" x14ac:dyDescent="0.4">
      <c r="B368" s="269">
        <v>365</v>
      </c>
      <c r="C368" s="270" t="s">
        <v>1747</v>
      </c>
      <c r="D368" s="270" t="s">
        <v>258</v>
      </c>
      <c r="E368" s="271">
        <v>662</v>
      </c>
      <c r="F368" s="272" t="s">
        <v>23</v>
      </c>
      <c r="G368" s="422">
        <v>0</v>
      </c>
      <c r="H368" s="1307"/>
      <c r="I368" s="624">
        <v>0</v>
      </c>
      <c r="J368" s="621">
        <v>0</v>
      </c>
      <c r="K368" s="621">
        <v>0</v>
      </c>
      <c r="L368" s="621">
        <v>0</v>
      </c>
      <c r="M368" s="621">
        <v>0</v>
      </c>
      <c r="N368" s="621">
        <v>0</v>
      </c>
      <c r="O368" s="621">
        <v>0</v>
      </c>
      <c r="P368" s="621">
        <v>0</v>
      </c>
      <c r="Q368" s="621">
        <v>0</v>
      </c>
      <c r="R368" s="621">
        <v>0</v>
      </c>
      <c r="S368" s="621">
        <v>0</v>
      </c>
      <c r="T368" s="621">
        <v>0</v>
      </c>
      <c r="U368" s="621">
        <v>0</v>
      </c>
      <c r="V368" s="621">
        <v>0</v>
      </c>
      <c r="W368" s="621">
        <v>0</v>
      </c>
      <c r="X368" s="621">
        <v>0</v>
      </c>
      <c r="Y368" s="621">
        <v>0</v>
      </c>
      <c r="Z368" s="621">
        <v>0</v>
      </c>
      <c r="AA368" s="621">
        <v>0</v>
      </c>
      <c r="AB368" s="621">
        <v>0</v>
      </c>
      <c r="AC368" s="621">
        <v>0</v>
      </c>
      <c r="AD368" s="621">
        <v>0</v>
      </c>
      <c r="AE368" s="621">
        <v>0</v>
      </c>
      <c r="AF368" s="621">
        <v>0</v>
      </c>
      <c r="AG368" s="621">
        <v>0</v>
      </c>
      <c r="AH368" s="621">
        <v>0</v>
      </c>
      <c r="AI368" s="621">
        <v>0</v>
      </c>
      <c r="AJ368" s="621">
        <v>0</v>
      </c>
      <c r="AK368" s="621">
        <v>0</v>
      </c>
      <c r="AL368" s="621">
        <v>0</v>
      </c>
      <c r="AM368" s="621">
        <v>0</v>
      </c>
      <c r="AN368" s="621">
        <v>0</v>
      </c>
      <c r="AO368" s="621">
        <v>0</v>
      </c>
      <c r="AP368" s="621">
        <v>0</v>
      </c>
      <c r="AQ368" s="622">
        <v>0</v>
      </c>
    </row>
    <row r="369" spans="2:43" ht="19.95" customHeight="1" x14ac:dyDescent="0.4">
      <c r="B369" s="269">
        <v>366</v>
      </c>
      <c r="C369" s="270" t="s">
        <v>1748</v>
      </c>
      <c r="D369" s="270" t="s">
        <v>259</v>
      </c>
      <c r="E369" s="271">
        <v>664</v>
      </c>
      <c r="F369" s="272" t="s">
        <v>23</v>
      </c>
      <c r="G369" s="422">
        <v>0</v>
      </c>
      <c r="H369" s="1307"/>
      <c r="I369" s="624">
        <v>0</v>
      </c>
      <c r="J369" s="621">
        <v>0</v>
      </c>
      <c r="K369" s="621">
        <v>0</v>
      </c>
      <c r="L369" s="621">
        <v>0</v>
      </c>
      <c r="M369" s="621">
        <v>0</v>
      </c>
      <c r="N369" s="621">
        <v>0</v>
      </c>
      <c r="O369" s="621">
        <v>0</v>
      </c>
      <c r="P369" s="621">
        <v>0</v>
      </c>
      <c r="Q369" s="621">
        <v>0</v>
      </c>
      <c r="R369" s="621">
        <v>0</v>
      </c>
      <c r="S369" s="621">
        <v>0</v>
      </c>
      <c r="T369" s="621">
        <v>0</v>
      </c>
      <c r="U369" s="621">
        <v>0</v>
      </c>
      <c r="V369" s="621">
        <v>0</v>
      </c>
      <c r="W369" s="621">
        <v>0</v>
      </c>
      <c r="X369" s="621">
        <v>0</v>
      </c>
      <c r="Y369" s="621">
        <v>0</v>
      </c>
      <c r="Z369" s="621">
        <v>0</v>
      </c>
      <c r="AA369" s="621">
        <v>0</v>
      </c>
      <c r="AB369" s="621">
        <v>0</v>
      </c>
      <c r="AC369" s="621">
        <v>0</v>
      </c>
      <c r="AD369" s="621">
        <v>0</v>
      </c>
      <c r="AE369" s="621">
        <v>0</v>
      </c>
      <c r="AF369" s="621">
        <v>0</v>
      </c>
      <c r="AG369" s="621">
        <v>0</v>
      </c>
      <c r="AH369" s="621">
        <v>0</v>
      </c>
      <c r="AI369" s="621">
        <v>0</v>
      </c>
      <c r="AJ369" s="621">
        <v>0</v>
      </c>
      <c r="AK369" s="621">
        <v>0</v>
      </c>
      <c r="AL369" s="621">
        <v>0</v>
      </c>
      <c r="AM369" s="621">
        <v>0</v>
      </c>
      <c r="AN369" s="621">
        <v>0</v>
      </c>
      <c r="AO369" s="621">
        <v>0</v>
      </c>
      <c r="AP369" s="621">
        <v>0</v>
      </c>
      <c r="AQ369" s="622">
        <v>0</v>
      </c>
    </row>
    <row r="370" spans="2:43" ht="19.95" customHeight="1" x14ac:dyDescent="0.4">
      <c r="B370" s="269">
        <v>367</v>
      </c>
      <c r="C370" s="270" t="s">
        <v>1749</v>
      </c>
      <c r="D370" s="270" t="s">
        <v>260</v>
      </c>
      <c r="E370" s="271">
        <v>665</v>
      </c>
      <c r="F370" s="272" t="s">
        <v>23</v>
      </c>
      <c r="G370" s="422">
        <v>0</v>
      </c>
      <c r="H370" s="1307"/>
      <c r="I370" s="624">
        <v>0</v>
      </c>
      <c r="J370" s="621">
        <v>0</v>
      </c>
      <c r="K370" s="621">
        <v>0</v>
      </c>
      <c r="L370" s="621">
        <v>0</v>
      </c>
      <c r="M370" s="621">
        <v>0</v>
      </c>
      <c r="N370" s="621">
        <v>0</v>
      </c>
      <c r="O370" s="621">
        <v>0</v>
      </c>
      <c r="P370" s="621">
        <v>0</v>
      </c>
      <c r="Q370" s="621">
        <v>0</v>
      </c>
      <c r="R370" s="621">
        <v>0</v>
      </c>
      <c r="S370" s="621">
        <v>0</v>
      </c>
      <c r="T370" s="621">
        <v>0</v>
      </c>
      <c r="U370" s="621">
        <v>0</v>
      </c>
      <c r="V370" s="621">
        <v>0</v>
      </c>
      <c r="W370" s="621">
        <v>0</v>
      </c>
      <c r="X370" s="621">
        <v>0</v>
      </c>
      <c r="Y370" s="621">
        <v>0</v>
      </c>
      <c r="Z370" s="621">
        <v>0</v>
      </c>
      <c r="AA370" s="621">
        <v>0</v>
      </c>
      <c r="AB370" s="621">
        <v>0</v>
      </c>
      <c r="AC370" s="621">
        <v>0</v>
      </c>
      <c r="AD370" s="621">
        <v>0</v>
      </c>
      <c r="AE370" s="621">
        <v>0</v>
      </c>
      <c r="AF370" s="621">
        <v>0</v>
      </c>
      <c r="AG370" s="621">
        <v>0</v>
      </c>
      <c r="AH370" s="621">
        <v>0</v>
      </c>
      <c r="AI370" s="621">
        <v>0</v>
      </c>
      <c r="AJ370" s="621">
        <v>0</v>
      </c>
      <c r="AK370" s="621">
        <v>0</v>
      </c>
      <c r="AL370" s="621">
        <v>0</v>
      </c>
      <c r="AM370" s="621">
        <v>0</v>
      </c>
      <c r="AN370" s="621">
        <v>0</v>
      </c>
      <c r="AO370" s="621">
        <v>0</v>
      </c>
      <c r="AP370" s="621">
        <v>0</v>
      </c>
      <c r="AQ370" s="622">
        <v>0</v>
      </c>
    </row>
    <row r="371" spans="2:43" ht="19.95" customHeight="1" x14ac:dyDescent="0.4">
      <c r="B371" s="269">
        <v>368</v>
      </c>
      <c r="C371" s="270" t="s">
        <v>1750</v>
      </c>
      <c r="D371" s="270" t="s">
        <v>1751</v>
      </c>
      <c r="E371" s="271">
        <v>667</v>
      </c>
      <c r="F371" s="272" t="s">
        <v>23</v>
      </c>
      <c r="G371" s="422">
        <v>100</v>
      </c>
      <c r="H371" s="1307"/>
      <c r="I371" s="624">
        <v>100</v>
      </c>
      <c r="J371" s="621">
        <v>100</v>
      </c>
      <c r="K371" s="621">
        <v>100</v>
      </c>
      <c r="L371" s="621">
        <v>100</v>
      </c>
      <c r="M371" s="621">
        <v>100</v>
      </c>
      <c r="N371" s="621">
        <v>100</v>
      </c>
      <c r="O371" s="621">
        <v>100</v>
      </c>
      <c r="P371" s="621">
        <v>100</v>
      </c>
      <c r="Q371" s="621">
        <v>100</v>
      </c>
      <c r="R371" s="621">
        <v>100</v>
      </c>
      <c r="S371" s="621">
        <v>100</v>
      </c>
      <c r="T371" s="621">
        <v>100</v>
      </c>
      <c r="U371" s="621">
        <v>100</v>
      </c>
      <c r="V371" s="621">
        <v>100</v>
      </c>
      <c r="W371" s="621">
        <v>100</v>
      </c>
      <c r="X371" s="621">
        <v>100</v>
      </c>
      <c r="Y371" s="621">
        <v>100</v>
      </c>
      <c r="Z371" s="621">
        <v>100</v>
      </c>
      <c r="AA371" s="621">
        <v>100</v>
      </c>
      <c r="AB371" s="621">
        <v>100</v>
      </c>
      <c r="AC371" s="621">
        <v>100</v>
      </c>
      <c r="AD371" s="621">
        <v>100</v>
      </c>
      <c r="AE371" s="621">
        <v>100</v>
      </c>
      <c r="AF371" s="621">
        <v>100</v>
      </c>
      <c r="AG371" s="621">
        <v>100</v>
      </c>
      <c r="AH371" s="621">
        <v>100</v>
      </c>
      <c r="AI371" s="621">
        <v>100</v>
      </c>
      <c r="AJ371" s="621">
        <v>100</v>
      </c>
      <c r="AK371" s="621">
        <v>100</v>
      </c>
      <c r="AL371" s="621">
        <v>100</v>
      </c>
      <c r="AM371" s="621">
        <v>100</v>
      </c>
      <c r="AN371" s="621">
        <v>100</v>
      </c>
      <c r="AO371" s="621">
        <v>100</v>
      </c>
      <c r="AP371" s="621">
        <v>100</v>
      </c>
      <c r="AQ371" s="622">
        <v>100</v>
      </c>
    </row>
    <row r="372" spans="2:43" ht="19.95" customHeight="1" x14ac:dyDescent="0.4">
      <c r="B372" s="269">
        <v>369</v>
      </c>
      <c r="C372" s="270" t="s">
        <v>1752</v>
      </c>
      <c r="D372" s="270" t="s">
        <v>262</v>
      </c>
      <c r="E372" s="271">
        <v>673</v>
      </c>
      <c r="F372" s="272" t="s">
        <v>23</v>
      </c>
      <c r="G372" s="422">
        <v>512</v>
      </c>
      <c r="H372" s="1307"/>
      <c r="I372" s="624">
        <v>512</v>
      </c>
      <c r="J372" s="621">
        <v>512</v>
      </c>
      <c r="K372" s="621">
        <v>512</v>
      </c>
      <c r="L372" s="621">
        <v>512</v>
      </c>
      <c r="M372" s="621">
        <v>512</v>
      </c>
      <c r="N372" s="621">
        <v>512</v>
      </c>
      <c r="O372" s="621">
        <v>512</v>
      </c>
      <c r="P372" s="621">
        <v>512</v>
      </c>
      <c r="Q372" s="621">
        <v>512</v>
      </c>
      <c r="R372" s="621">
        <v>512</v>
      </c>
      <c r="S372" s="621">
        <v>512</v>
      </c>
      <c r="T372" s="621">
        <v>512</v>
      </c>
      <c r="U372" s="621">
        <v>512</v>
      </c>
      <c r="V372" s="621">
        <v>512</v>
      </c>
      <c r="W372" s="621">
        <v>512</v>
      </c>
      <c r="X372" s="621">
        <v>512</v>
      </c>
      <c r="Y372" s="621">
        <v>512</v>
      </c>
      <c r="Z372" s="621">
        <v>512</v>
      </c>
      <c r="AA372" s="621">
        <v>512</v>
      </c>
      <c r="AB372" s="621">
        <v>512</v>
      </c>
      <c r="AC372" s="621">
        <v>512</v>
      </c>
      <c r="AD372" s="621">
        <v>512</v>
      </c>
      <c r="AE372" s="621">
        <v>512</v>
      </c>
      <c r="AF372" s="621">
        <v>512</v>
      </c>
      <c r="AG372" s="621">
        <v>512</v>
      </c>
      <c r="AH372" s="621">
        <v>512</v>
      </c>
      <c r="AI372" s="621">
        <v>512</v>
      </c>
      <c r="AJ372" s="621">
        <v>512</v>
      </c>
      <c r="AK372" s="621">
        <v>512</v>
      </c>
      <c r="AL372" s="621">
        <v>512</v>
      </c>
      <c r="AM372" s="621">
        <v>512</v>
      </c>
      <c r="AN372" s="621">
        <v>512</v>
      </c>
      <c r="AO372" s="621">
        <v>512</v>
      </c>
      <c r="AP372" s="621">
        <v>512</v>
      </c>
      <c r="AQ372" s="622">
        <v>512</v>
      </c>
    </row>
    <row r="373" spans="2:43" ht="19.95" customHeight="1" x14ac:dyDescent="0.4">
      <c r="B373" s="269">
        <v>370</v>
      </c>
      <c r="C373" s="270" t="s">
        <v>1753</v>
      </c>
      <c r="D373" s="270" t="s">
        <v>261</v>
      </c>
      <c r="E373" s="271">
        <v>674</v>
      </c>
      <c r="F373" s="272" t="s">
        <v>39</v>
      </c>
      <c r="G373" s="812">
        <v>90</v>
      </c>
      <c r="H373" s="1307"/>
      <c r="I373" s="335">
        <v>90</v>
      </c>
      <c r="J373" s="336">
        <v>90</v>
      </c>
      <c r="K373" s="336">
        <v>90</v>
      </c>
      <c r="L373" s="336">
        <v>90</v>
      </c>
      <c r="M373" s="336">
        <v>90</v>
      </c>
      <c r="N373" s="336">
        <v>90</v>
      </c>
      <c r="O373" s="336">
        <v>90</v>
      </c>
      <c r="P373" s="336">
        <v>90</v>
      </c>
      <c r="Q373" s="336">
        <v>90</v>
      </c>
      <c r="R373" s="336">
        <v>90</v>
      </c>
      <c r="S373" s="336">
        <v>90</v>
      </c>
      <c r="T373" s="336">
        <v>90</v>
      </c>
      <c r="U373" s="336">
        <v>90</v>
      </c>
      <c r="V373" s="336">
        <v>90</v>
      </c>
      <c r="W373" s="336">
        <v>90</v>
      </c>
      <c r="X373" s="336">
        <v>90</v>
      </c>
      <c r="Y373" s="336">
        <v>90</v>
      </c>
      <c r="Z373" s="336">
        <v>90</v>
      </c>
      <c r="AA373" s="336">
        <v>90</v>
      </c>
      <c r="AB373" s="336">
        <v>90</v>
      </c>
      <c r="AC373" s="336">
        <v>90</v>
      </c>
      <c r="AD373" s="336">
        <v>90</v>
      </c>
      <c r="AE373" s="336">
        <v>90</v>
      </c>
      <c r="AF373" s="336">
        <v>90</v>
      </c>
      <c r="AG373" s="336">
        <v>90</v>
      </c>
      <c r="AH373" s="336">
        <v>90</v>
      </c>
      <c r="AI373" s="336">
        <v>90</v>
      </c>
      <c r="AJ373" s="336">
        <v>90</v>
      </c>
      <c r="AK373" s="336">
        <v>90</v>
      </c>
      <c r="AL373" s="336">
        <v>90</v>
      </c>
      <c r="AM373" s="336">
        <v>90</v>
      </c>
      <c r="AN373" s="336">
        <v>90</v>
      </c>
      <c r="AO373" s="336">
        <v>90</v>
      </c>
      <c r="AP373" s="336">
        <v>90</v>
      </c>
      <c r="AQ373" s="337">
        <v>90</v>
      </c>
    </row>
    <row r="374" spans="2:43" ht="19.95" customHeight="1" x14ac:dyDescent="0.4">
      <c r="B374" s="269">
        <v>371</v>
      </c>
      <c r="C374" s="270" t="s">
        <v>1754</v>
      </c>
      <c r="D374" s="270" t="s">
        <v>263</v>
      </c>
      <c r="E374" s="271">
        <v>668</v>
      </c>
      <c r="F374" s="272" t="s">
        <v>23</v>
      </c>
      <c r="G374" s="422">
        <v>10000</v>
      </c>
      <c r="H374" s="1307"/>
      <c r="I374" s="624">
        <v>10000</v>
      </c>
      <c r="J374" s="621">
        <v>10000</v>
      </c>
      <c r="K374" s="621">
        <v>10000</v>
      </c>
      <c r="L374" s="621">
        <v>10000</v>
      </c>
      <c r="M374" s="621">
        <v>10000</v>
      </c>
      <c r="N374" s="621">
        <v>10000</v>
      </c>
      <c r="O374" s="621">
        <v>10000</v>
      </c>
      <c r="P374" s="621">
        <v>10000</v>
      </c>
      <c r="Q374" s="621">
        <v>10000</v>
      </c>
      <c r="R374" s="621">
        <v>10000</v>
      </c>
      <c r="S374" s="621">
        <v>10000</v>
      </c>
      <c r="T374" s="621">
        <v>10000</v>
      </c>
      <c r="U374" s="621">
        <v>10000</v>
      </c>
      <c r="V374" s="621">
        <v>10000</v>
      </c>
      <c r="W374" s="621">
        <v>10000</v>
      </c>
      <c r="X374" s="621">
        <v>10000</v>
      </c>
      <c r="Y374" s="621">
        <v>10000</v>
      </c>
      <c r="Z374" s="621">
        <v>10000</v>
      </c>
      <c r="AA374" s="621">
        <v>10000</v>
      </c>
      <c r="AB374" s="621">
        <v>10000</v>
      </c>
      <c r="AC374" s="621">
        <v>10000</v>
      </c>
      <c r="AD374" s="621">
        <v>10000</v>
      </c>
      <c r="AE374" s="621">
        <v>10000</v>
      </c>
      <c r="AF374" s="621">
        <v>10000</v>
      </c>
      <c r="AG374" s="621">
        <v>10000</v>
      </c>
      <c r="AH374" s="621">
        <v>10000</v>
      </c>
      <c r="AI374" s="621">
        <v>10000</v>
      </c>
      <c r="AJ374" s="621">
        <v>10000</v>
      </c>
      <c r="AK374" s="621">
        <v>10000</v>
      </c>
      <c r="AL374" s="621">
        <v>10000</v>
      </c>
      <c r="AM374" s="621">
        <v>10000</v>
      </c>
      <c r="AN374" s="621">
        <v>10000</v>
      </c>
      <c r="AO374" s="621">
        <v>10000</v>
      </c>
      <c r="AP374" s="621">
        <v>10000</v>
      </c>
      <c r="AQ374" s="622">
        <v>10000</v>
      </c>
    </row>
    <row r="375" spans="2:43" ht="19.95" customHeight="1" x14ac:dyDescent="0.4">
      <c r="B375" s="269">
        <v>372</v>
      </c>
      <c r="C375" s="270" t="s">
        <v>1755</v>
      </c>
      <c r="D375" s="270" t="s">
        <v>264</v>
      </c>
      <c r="E375" s="271">
        <v>669</v>
      </c>
      <c r="F375" s="272" t="s">
        <v>23</v>
      </c>
      <c r="G375" s="422">
        <v>0</v>
      </c>
      <c r="H375" s="1307"/>
      <c r="I375" s="624">
        <v>0</v>
      </c>
      <c r="J375" s="621">
        <v>0</v>
      </c>
      <c r="K375" s="621">
        <v>0</v>
      </c>
      <c r="L375" s="621">
        <v>0</v>
      </c>
      <c r="M375" s="621">
        <v>0</v>
      </c>
      <c r="N375" s="621">
        <v>0</v>
      </c>
      <c r="O375" s="621">
        <v>0</v>
      </c>
      <c r="P375" s="621">
        <v>0</v>
      </c>
      <c r="Q375" s="621">
        <v>0</v>
      </c>
      <c r="R375" s="621">
        <v>0</v>
      </c>
      <c r="S375" s="621">
        <v>0</v>
      </c>
      <c r="T375" s="621">
        <v>0</v>
      </c>
      <c r="U375" s="621">
        <v>0</v>
      </c>
      <c r="V375" s="621">
        <v>0</v>
      </c>
      <c r="W375" s="621">
        <v>0</v>
      </c>
      <c r="X375" s="621">
        <v>0</v>
      </c>
      <c r="Y375" s="621">
        <v>0</v>
      </c>
      <c r="Z375" s="621">
        <v>0</v>
      </c>
      <c r="AA375" s="621">
        <v>0</v>
      </c>
      <c r="AB375" s="621">
        <v>0</v>
      </c>
      <c r="AC375" s="621">
        <v>0</v>
      </c>
      <c r="AD375" s="621">
        <v>0</v>
      </c>
      <c r="AE375" s="621">
        <v>0</v>
      </c>
      <c r="AF375" s="621">
        <v>0</v>
      </c>
      <c r="AG375" s="621">
        <v>0</v>
      </c>
      <c r="AH375" s="621">
        <v>0</v>
      </c>
      <c r="AI375" s="621">
        <v>0</v>
      </c>
      <c r="AJ375" s="621">
        <v>0</v>
      </c>
      <c r="AK375" s="621">
        <v>0</v>
      </c>
      <c r="AL375" s="621">
        <v>0</v>
      </c>
      <c r="AM375" s="621">
        <v>0</v>
      </c>
      <c r="AN375" s="621">
        <v>0</v>
      </c>
      <c r="AO375" s="621">
        <v>0</v>
      </c>
      <c r="AP375" s="621">
        <v>0</v>
      </c>
      <c r="AQ375" s="622">
        <v>0</v>
      </c>
    </row>
    <row r="376" spans="2:43" ht="19.95" customHeight="1" x14ac:dyDescent="0.4">
      <c r="B376" s="269">
        <v>373</v>
      </c>
      <c r="C376" s="270" t="s">
        <v>1756</v>
      </c>
      <c r="D376" s="270" t="s">
        <v>265</v>
      </c>
      <c r="E376" s="271">
        <v>670</v>
      </c>
      <c r="F376" s="272" t="s">
        <v>23</v>
      </c>
      <c r="G376" s="422">
        <v>0</v>
      </c>
      <c r="H376" s="1307"/>
      <c r="I376" s="624">
        <v>0</v>
      </c>
      <c r="J376" s="621">
        <v>0</v>
      </c>
      <c r="K376" s="621">
        <v>0</v>
      </c>
      <c r="L376" s="621">
        <v>0</v>
      </c>
      <c r="M376" s="621">
        <v>0</v>
      </c>
      <c r="N376" s="621">
        <v>0</v>
      </c>
      <c r="O376" s="621">
        <v>0</v>
      </c>
      <c r="P376" s="621">
        <v>0</v>
      </c>
      <c r="Q376" s="621">
        <v>0</v>
      </c>
      <c r="R376" s="621">
        <v>0</v>
      </c>
      <c r="S376" s="621">
        <v>0</v>
      </c>
      <c r="T376" s="621">
        <v>0</v>
      </c>
      <c r="U376" s="621">
        <v>0</v>
      </c>
      <c r="V376" s="621">
        <v>0</v>
      </c>
      <c r="W376" s="621">
        <v>0</v>
      </c>
      <c r="X376" s="621">
        <v>0</v>
      </c>
      <c r="Y376" s="621">
        <v>0</v>
      </c>
      <c r="Z376" s="621">
        <v>0</v>
      </c>
      <c r="AA376" s="621">
        <v>0</v>
      </c>
      <c r="AB376" s="621">
        <v>0</v>
      </c>
      <c r="AC376" s="621">
        <v>0</v>
      </c>
      <c r="AD376" s="621">
        <v>0</v>
      </c>
      <c r="AE376" s="621">
        <v>0</v>
      </c>
      <c r="AF376" s="621">
        <v>0</v>
      </c>
      <c r="AG376" s="621">
        <v>0</v>
      </c>
      <c r="AH376" s="621">
        <v>0</v>
      </c>
      <c r="AI376" s="621">
        <v>0</v>
      </c>
      <c r="AJ376" s="621">
        <v>0</v>
      </c>
      <c r="AK376" s="621">
        <v>0</v>
      </c>
      <c r="AL376" s="621">
        <v>0</v>
      </c>
      <c r="AM376" s="621">
        <v>0</v>
      </c>
      <c r="AN376" s="621">
        <v>0</v>
      </c>
      <c r="AO376" s="621">
        <v>0</v>
      </c>
      <c r="AP376" s="621">
        <v>0</v>
      </c>
      <c r="AQ376" s="622">
        <v>0</v>
      </c>
    </row>
    <row r="377" spans="2:43" ht="19.95" customHeight="1" x14ac:dyDescent="0.4">
      <c r="B377" s="269">
        <v>374</v>
      </c>
      <c r="C377" s="270" t="s">
        <v>1757</v>
      </c>
      <c r="D377" s="270" t="s">
        <v>1758</v>
      </c>
      <c r="E377" s="271">
        <v>1781</v>
      </c>
      <c r="F377" s="272" t="s">
        <v>23</v>
      </c>
      <c r="G377" s="422">
        <v>400</v>
      </c>
      <c r="H377" s="1307"/>
      <c r="I377" s="624">
        <v>400</v>
      </c>
      <c r="J377" s="621">
        <v>400</v>
      </c>
      <c r="K377" s="621">
        <v>400</v>
      </c>
      <c r="L377" s="621">
        <v>400</v>
      </c>
      <c r="M377" s="621">
        <v>400</v>
      </c>
      <c r="N377" s="621">
        <v>400</v>
      </c>
      <c r="O377" s="621">
        <v>400</v>
      </c>
      <c r="P377" s="621">
        <v>400</v>
      </c>
      <c r="Q377" s="621">
        <v>400</v>
      </c>
      <c r="R377" s="621">
        <v>400</v>
      </c>
      <c r="S377" s="621">
        <v>400</v>
      </c>
      <c r="T377" s="621">
        <v>400</v>
      </c>
      <c r="U377" s="621">
        <v>400</v>
      </c>
      <c r="V377" s="621">
        <v>400</v>
      </c>
      <c r="W377" s="621">
        <v>400</v>
      </c>
      <c r="X377" s="621">
        <v>400</v>
      </c>
      <c r="Y377" s="621">
        <v>400</v>
      </c>
      <c r="Z377" s="621">
        <v>400</v>
      </c>
      <c r="AA377" s="621">
        <v>400</v>
      </c>
      <c r="AB377" s="621">
        <v>400</v>
      </c>
      <c r="AC377" s="621">
        <v>400</v>
      </c>
      <c r="AD377" s="621">
        <v>400</v>
      </c>
      <c r="AE377" s="621">
        <v>400</v>
      </c>
      <c r="AF377" s="621">
        <v>400</v>
      </c>
      <c r="AG377" s="621">
        <v>400</v>
      </c>
      <c r="AH377" s="621">
        <v>400</v>
      </c>
      <c r="AI377" s="621">
        <v>400</v>
      </c>
      <c r="AJ377" s="621">
        <v>400</v>
      </c>
      <c r="AK377" s="621">
        <v>400</v>
      </c>
      <c r="AL377" s="621">
        <v>400</v>
      </c>
      <c r="AM377" s="621">
        <v>400</v>
      </c>
      <c r="AN377" s="621">
        <v>400</v>
      </c>
      <c r="AO377" s="621">
        <v>400</v>
      </c>
      <c r="AP377" s="621">
        <v>400</v>
      </c>
      <c r="AQ377" s="622">
        <v>400</v>
      </c>
    </row>
    <row r="378" spans="2:43" ht="19.95" customHeight="1" x14ac:dyDescent="0.4">
      <c r="B378" s="269">
        <v>375</v>
      </c>
      <c r="C378" s="270" t="s">
        <v>1759</v>
      </c>
      <c r="D378" s="270" t="s">
        <v>1760</v>
      </c>
      <c r="E378" s="271">
        <v>1782</v>
      </c>
      <c r="F378" s="272" t="s">
        <v>23</v>
      </c>
      <c r="G378" s="422">
        <v>2000</v>
      </c>
      <c r="H378" s="1307"/>
      <c r="I378" s="624">
        <v>2000</v>
      </c>
      <c r="J378" s="621">
        <v>2000</v>
      </c>
      <c r="K378" s="621">
        <v>2000</v>
      </c>
      <c r="L378" s="621">
        <v>2000</v>
      </c>
      <c r="M378" s="621">
        <v>2000</v>
      </c>
      <c r="N378" s="621">
        <v>2000</v>
      </c>
      <c r="O378" s="621">
        <v>2000</v>
      </c>
      <c r="P378" s="621">
        <v>2000</v>
      </c>
      <c r="Q378" s="621">
        <v>2000</v>
      </c>
      <c r="R378" s="621">
        <v>2000</v>
      </c>
      <c r="S378" s="621">
        <v>2000</v>
      </c>
      <c r="T378" s="621">
        <v>2000</v>
      </c>
      <c r="U378" s="621">
        <v>2000</v>
      </c>
      <c r="V378" s="621">
        <v>2000</v>
      </c>
      <c r="W378" s="621">
        <v>2000</v>
      </c>
      <c r="X378" s="621">
        <v>2000</v>
      </c>
      <c r="Y378" s="621">
        <v>2000</v>
      </c>
      <c r="Z378" s="621">
        <v>2000</v>
      </c>
      <c r="AA378" s="621">
        <v>2000</v>
      </c>
      <c r="AB378" s="621">
        <v>2000</v>
      </c>
      <c r="AC378" s="621">
        <v>2000</v>
      </c>
      <c r="AD378" s="621">
        <v>2000</v>
      </c>
      <c r="AE378" s="621">
        <v>2000</v>
      </c>
      <c r="AF378" s="621">
        <v>2000</v>
      </c>
      <c r="AG378" s="621">
        <v>2000</v>
      </c>
      <c r="AH378" s="621">
        <v>2000</v>
      </c>
      <c r="AI378" s="621">
        <v>2000</v>
      </c>
      <c r="AJ378" s="621">
        <v>2000</v>
      </c>
      <c r="AK378" s="621">
        <v>2000</v>
      </c>
      <c r="AL378" s="621">
        <v>2000</v>
      </c>
      <c r="AM378" s="621">
        <v>2000</v>
      </c>
      <c r="AN378" s="621">
        <v>2000</v>
      </c>
      <c r="AO378" s="621">
        <v>2000</v>
      </c>
      <c r="AP378" s="621">
        <v>2000</v>
      </c>
      <c r="AQ378" s="622">
        <v>2000</v>
      </c>
    </row>
    <row r="379" spans="2:43" ht="19.95" customHeight="1" x14ac:dyDescent="0.4">
      <c r="B379" s="269">
        <v>376</v>
      </c>
      <c r="C379" s="270" t="s">
        <v>1761</v>
      </c>
      <c r="D379" s="270" t="s">
        <v>1762</v>
      </c>
      <c r="E379" s="271">
        <v>671</v>
      </c>
      <c r="F379" s="272" t="s">
        <v>39</v>
      </c>
      <c r="G379" s="812">
        <v>0</v>
      </c>
      <c r="H379" s="1307"/>
      <c r="I379" s="335">
        <v>0</v>
      </c>
      <c r="J379" s="336">
        <v>0</v>
      </c>
      <c r="K379" s="336">
        <v>0</v>
      </c>
      <c r="L379" s="336">
        <v>0</v>
      </c>
      <c r="M379" s="336">
        <v>0</v>
      </c>
      <c r="N379" s="336">
        <v>0</v>
      </c>
      <c r="O379" s="336">
        <v>0</v>
      </c>
      <c r="P379" s="336">
        <v>0</v>
      </c>
      <c r="Q379" s="336">
        <v>0</v>
      </c>
      <c r="R379" s="336">
        <v>0</v>
      </c>
      <c r="S379" s="336">
        <v>0</v>
      </c>
      <c r="T379" s="336">
        <v>0</v>
      </c>
      <c r="U379" s="336">
        <v>0</v>
      </c>
      <c r="V379" s="336">
        <v>0</v>
      </c>
      <c r="W379" s="336">
        <v>0</v>
      </c>
      <c r="X379" s="336">
        <v>0</v>
      </c>
      <c r="Y379" s="336">
        <v>0</v>
      </c>
      <c r="Z379" s="336">
        <v>0</v>
      </c>
      <c r="AA379" s="336">
        <v>0</v>
      </c>
      <c r="AB379" s="336">
        <v>0</v>
      </c>
      <c r="AC379" s="336">
        <v>0</v>
      </c>
      <c r="AD379" s="336">
        <v>0</v>
      </c>
      <c r="AE379" s="336">
        <v>0</v>
      </c>
      <c r="AF379" s="336">
        <v>0</v>
      </c>
      <c r="AG379" s="336">
        <v>0</v>
      </c>
      <c r="AH379" s="336">
        <v>0</v>
      </c>
      <c r="AI379" s="336">
        <v>0</v>
      </c>
      <c r="AJ379" s="336">
        <v>0</v>
      </c>
      <c r="AK379" s="336">
        <v>0</v>
      </c>
      <c r="AL379" s="336">
        <v>0</v>
      </c>
      <c r="AM379" s="336">
        <v>0</v>
      </c>
      <c r="AN379" s="336">
        <v>0</v>
      </c>
      <c r="AO379" s="336">
        <v>0</v>
      </c>
      <c r="AP379" s="336">
        <v>0</v>
      </c>
      <c r="AQ379" s="337">
        <v>0</v>
      </c>
    </row>
    <row r="380" spans="2:43" ht="19.95" customHeight="1" x14ac:dyDescent="0.4">
      <c r="B380" s="269">
        <v>377</v>
      </c>
      <c r="C380" s="270" t="s">
        <v>1763</v>
      </c>
      <c r="D380" s="270" t="s">
        <v>1764</v>
      </c>
      <c r="E380" s="271">
        <v>695</v>
      </c>
      <c r="F380" s="272"/>
      <c r="G380" s="422">
        <v>5000</v>
      </c>
      <c r="H380" s="1307"/>
      <c r="I380" s="624">
        <v>5000</v>
      </c>
      <c r="J380" s="621">
        <v>5000</v>
      </c>
      <c r="K380" s="621">
        <v>5000</v>
      </c>
      <c r="L380" s="621">
        <v>5000</v>
      </c>
      <c r="M380" s="621">
        <v>5000</v>
      </c>
      <c r="N380" s="621">
        <v>5000</v>
      </c>
      <c r="O380" s="621">
        <v>5000</v>
      </c>
      <c r="P380" s="621">
        <v>5000</v>
      </c>
      <c r="Q380" s="621">
        <v>5000</v>
      </c>
      <c r="R380" s="621">
        <v>5000</v>
      </c>
      <c r="S380" s="621">
        <v>5000</v>
      </c>
      <c r="T380" s="621">
        <v>5000</v>
      </c>
      <c r="U380" s="621">
        <v>5000</v>
      </c>
      <c r="V380" s="621">
        <v>5000</v>
      </c>
      <c r="W380" s="621">
        <v>5000</v>
      </c>
      <c r="X380" s="621">
        <v>5000</v>
      </c>
      <c r="Y380" s="621">
        <v>5000</v>
      </c>
      <c r="Z380" s="621">
        <v>5000</v>
      </c>
      <c r="AA380" s="621">
        <v>5000</v>
      </c>
      <c r="AB380" s="621">
        <v>5000</v>
      </c>
      <c r="AC380" s="621">
        <v>5000</v>
      </c>
      <c r="AD380" s="621">
        <v>5000</v>
      </c>
      <c r="AE380" s="621">
        <v>5000</v>
      </c>
      <c r="AF380" s="621">
        <v>5000</v>
      </c>
      <c r="AG380" s="621">
        <v>5000</v>
      </c>
      <c r="AH380" s="621">
        <v>5000</v>
      </c>
      <c r="AI380" s="621">
        <v>5000</v>
      </c>
      <c r="AJ380" s="621">
        <v>5000</v>
      </c>
      <c r="AK380" s="621">
        <v>5000</v>
      </c>
      <c r="AL380" s="621">
        <v>5000</v>
      </c>
      <c r="AM380" s="621">
        <v>5000</v>
      </c>
      <c r="AN380" s="621">
        <v>5000</v>
      </c>
      <c r="AO380" s="621">
        <v>5000</v>
      </c>
      <c r="AP380" s="621">
        <v>5000</v>
      </c>
      <c r="AQ380" s="622">
        <v>5000</v>
      </c>
    </row>
    <row r="381" spans="2:43" ht="19.95" customHeight="1" x14ac:dyDescent="0.4">
      <c r="B381" s="269">
        <v>378</v>
      </c>
      <c r="C381" s="270" t="s">
        <v>1765</v>
      </c>
      <c r="D381" s="270" t="s">
        <v>1766</v>
      </c>
      <c r="E381" s="271">
        <v>1751</v>
      </c>
      <c r="F381" s="272" t="s">
        <v>23</v>
      </c>
      <c r="G381" s="422">
        <v>2000</v>
      </c>
      <c r="H381" s="1307"/>
      <c r="I381" s="624">
        <v>2000</v>
      </c>
      <c r="J381" s="621">
        <v>2000</v>
      </c>
      <c r="K381" s="621">
        <v>2000</v>
      </c>
      <c r="L381" s="621">
        <v>2000</v>
      </c>
      <c r="M381" s="621">
        <v>2000</v>
      </c>
      <c r="N381" s="621">
        <v>2000</v>
      </c>
      <c r="O381" s="621">
        <v>2000</v>
      </c>
      <c r="P381" s="621">
        <v>2000</v>
      </c>
      <c r="Q381" s="621">
        <v>2000</v>
      </c>
      <c r="R381" s="621">
        <v>2000</v>
      </c>
      <c r="S381" s="621">
        <v>2000</v>
      </c>
      <c r="T381" s="621">
        <v>2000</v>
      </c>
      <c r="U381" s="621">
        <v>2000</v>
      </c>
      <c r="V381" s="621">
        <v>2000</v>
      </c>
      <c r="W381" s="621">
        <v>2000</v>
      </c>
      <c r="X381" s="621">
        <v>2000</v>
      </c>
      <c r="Y381" s="621">
        <v>2000</v>
      </c>
      <c r="Z381" s="621">
        <v>2000</v>
      </c>
      <c r="AA381" s="621">
        <v>2000</v>
      </c>
      <c r="AB381" s="621">
        <v>2000</v>
      </c>
      <c r="AC381" s="621">
        <v>2000</v>
      </c>
      <c r="AD381" s="621">
        <v>2000</v>
      </c>
      <c r="AE381" s="621">
        <v>2000</v>
      </c>
      <c r="AF381" s="621">
        <v>2000</v>
      </c>
      <c r="AG381" s="621">
        <v>2000</v>
      </c>
      <c r="AH381" s="621">
        <v>2000</v>
      </c>
      <c r="AI381" s="621">
        <v>2000</v>
      </c>
      <c r="AJ381" s="621">
        <v>2000</v>
      </c>
      <c r="AK381" s="621">
        <v>2000</v>
      </c>
      <c r="AL381" s="621">
        <v>2000</v>
      </c>
      <c r="AM381" s="621">
        <v>2000</v>
      </c>
      <c r="AN381" s="621">
        <v>2000</v>
      </c>
      <c r="AO381" s="621">
        <v>2000</v>
      </c>
      <c r="AP381" s="621">
        <v>2000</v>
      </c>
      <c r="AQ381" s="622">
        <v>2000</v>
      </c>
    </row>
    <row r="382" spans="2:43" ht="19.95" customHeight="1" thickBot="1" x14ac:dyDescent="0.45">
      <c r="B382" s="291">
        <v>379</v>
      </c>
      <c r="C382" s="292" t="s">
        <v>1767</v>
      </c>
      <c r="D382" s="292" t="s">
        <v>1768</v>
      </c>
      <c r="E382" s="293">
        <v>1752</v>
      </c>
      <c r="F382" s="294" t="s">
        <v>23</v>
      </c>
      <c r="G382" s="450">
        <v>100</v>
      </c>
      <c r="H382" s="1342"/>
      <c r="I382" s="625">
        <v>100</v>
      </c>
      <c r="J382" s="626">
        <v>100</v>
      </c>
      <c r="K382" s="626">
        <v>100</v>
      </c>
      <c r="L382" s="626">
        <v>100</v>
      </c>
      <c r="M382" s="626">
        <v>100</v>
      </c>
      <c r="N382" s="626">
        <v>100</v>
      </c>
      <c r="O382" s="626">
        <v>100</v>
      </c>
      <c r="P382" s="626">
        <v>100</v>
      </c>
      <c r="Q382" s="626">
        <v>100</v>
      </c>
      <c r="R382" s="626">
        <v>100</v>
      </c>
      <c r="S382" s="626">
        <v>100</v>
      </c>
      <c r="T382" s="626">
        <v>100</v>
      </c>
      <c r="U382" s="626">
        <v>100</v>
      </c>
      <c r="V382" s="626">
        <v>100</v>
      </c>
      <c r="W382" s="626">
        <v>100</v>
      </c>
      <c r="X382" s="626">
        <v>100</v>
      </c>
      <c r="Y382" s="626">
        <v>100</v>
      </c>
      <c r="Z382" s="626">
        <v>100</v>
      </c>
      <c r="AA382" s="626">
        <v>100</v>
      </c>
      <c r="AB382" s="626">
        <v>100</v>
      </c>
      <c r="AC382" s="626">
        <v>100</v>
      </c>
      <c r="AD382" s="626">
        <v>100</v>
      </c>
      <c r="AE382" s="626">
        <v>100</v>
      </c>
      <c r="AF382" s="626">
        <v>100</v>
      </c>
      <c r="AG382" s="626">
        <v>100</v>
      </c>
      <c r="AH382" s="626">
        <v>100</v>
      </c>
      <c r="AI382" s="626">
        <v>100</v>
      </c>
      <c r="AJ382" s="626">
        <v>100</v>
      </c>
      <c r="AK382" s="626">
        <v>100</v>
      </c>
      <c r="AL382" s="626">
        <v>100</v>
      </c>
      <c r="AM382" s="626">
        <v>100</v>
      </c>
      <c r="AN382" s="626">
        <v>100</v>
      </c>
      <c r="AO382" s="626">
        <v>100</v>
      </c>
      <c r="AP382" s="626">
        <v>100</v>
      </c>
      <c r="AQ382" s="627">
        <v>100</v>
      </c>
    </row>
    <row r="383" spans="2:43" ht="19.95" customHeight="1" x14ac:dyDescent="0.4">
      <c r="B383" s="264">
        <v>380</v>
      </c>
      <c r="C383" s="265" t="s">
        <v>1769</v>
      </c>
      <c r="D383" s="265" t="s">
        <v>1770</v>
      </c>
      <c r="E383" s="266">
        <v>1750</v>
      </c>
      <c r="F383" s="267"/>
      <c r="G383" s="455" t="s">
        <v>1771</v>
      </c>
      <c r="H383" s="1341" t="s">
        <v>2553</v>
      </c>
      <c r="I383" s="623" t="s">
        <v>1771</v>
      </c>
      <c r="J383" s="619" t="s">
        <v>1771</v>
      </c>
      <c r="K383" s="619" t="s">
        <v>1771</v>
      </c>
      <c r="L383" s="619" t="s">
        <v>1771</v>
      </c>
      <c r="M383" s="619" t="s">
        <v>1771</v>
      </c>
      <c r="N383" s="619" t="s">
        <v>1771</v>
      </c>
      <c r="O383" s="619" t="s">
        <v>1771</v>
      </c>
      <c r="P383" s="619" t="s">
        <v>1771</v>
      </c>
      <c r="Q383" s="619" t="s">
        <v>1771</v>
      </c>
      <c r="R383" s="619" t="s">
        <v>1771</v>
      </c>
      <c r="S383" s="619" t="s">
        <v>1771</v>
      </c>
      <c r="T383" s="619" t="s">
        <v>1771</v>
      </c>
      <c r="U383" s="619" t="s">
        <v>1771</v>
      </c>
      <c r="V383" s="619" t="s">
        <v>1771</v>
      </c>
      <c r="W383" s="619" t="s">
        <v>1771</v>
      </c>
      <c r="X383" s="619" t="s">
        <v>1771</v>
      </c>
      <c r="Y383" s="619" t="s">
        <v>1771</v>
      </c>
      <c r="Z383" s="619" t="s">
        <v>1771</v>
      </c>
      <c r="AA383" s="619" t="s">
        <v>1771</v>
      </c>
      <c r="AB383" s="619" t="s">
        <v>1771</v>
      </c>
      <c r="AC383" s="619" t="s">
        <v>1771</v>
      </c>
      <c r="AD383" s="619" t="s">
        <v>1771</v>
      </c>
      <c r="AE383" s="619" t="s">
        <v>1771</v>
      </c>
      <c r="AF383" s="619" t="s">
        <v>1771</v>
      </c>
      <c r="AG383" s="619" t="s">
        <v>1771</v>
      </c>
      <c r="AH383" s="619" t="s">
        <v>1771</v>
      </c>
      <c r="AI383" s="619" t="s">
        <v>1771</v>
      </c>
      <c r="AJ383" s="619" t="s">
        <v>1771</v>
      </c>
      <c r="AK383" s="619" t="s">
        <v>1771</v>
      </c>
      <c r="AL383" s="619" t="s">
        <v>1771</v>
      </c>
      <c r="AM383" s="619" t="s">
        <v>1771</v>
      </c>
      <c r="AN383" s="619" t="s">
        <v>1771</v>
      </c>
      <c r="AO383" s="619" t="s">
        <v>1771</v>
      </c>
      <c r="AP383" s="619" t="s">
        <v>1771</v>
      </c>
      <c r="AQ383" s="620" t="s">
        <v>1771</v>
      </c>
    </row>
    <row r="384" spans="2:43" ht="19.95" customHeight="1" x14ac:dyDescent="0.4">
      <c r="B384" s="269">
        <v>381</v>
      </c>
      <c r="C384" s="270" t="s">
        <v>1772</v>
      </c>
      <c r="D384" s="270" t="s">
        <v>1773</v>
      </c>
      <c r="E384" s="271">
        <v>1554</v>
      </c>
      <c r="F384" s="272" t="s">
        <v>23</v>
      </c>
      <c r="G384" s="422">
        <v>0</v>
      </c>
      <c r="H384" s="1307"/>
      <c r="I384" s="624">
        <v>0</v>
      </c>
      <c r="J384" s="621">
        <v>0</v>
      </c>
      <c r="K384" s="621">
        <v>0</v>
      </c>
      <c r="L384" s="621">
        <v>0</v>
      </c>
      <c r="M384" s="621">
        <v>0</v>
      </c>
      <c r="N384" s="621">
        <v>0</v>
      </c>
      <c r="O384" s="621">
        <v>0</v>
      </c>
      <c r="P384" s="621">
        <v>0</v>
      </c>
      <c r="Q384" s="621">
        <v>0</v>
      </c>
      <c r="R384" s="621">
        <v>0</v>
      </c>
      <c r="S384" s="621">
        <v>0</v>
      </c>
      <c r="T384" s="621">
        <v>0</v>
      </c>
      <c r="U384" s="621">
        <v>0</v>
      </c>
      <c r="V384" s="621">
        <v>0</v>
      </c>
      <c r="W384" s="621">
        <v>0</v>
      </c>
      <c r="X384" s="621">
        <v>0</v>
      </c>
      <c r="Y384" s="621">
        <v>0</v>
      </c>
      <c r="Z384" s="621">
        <v>0</v>
      </c>
      <c r="AA384" s="621">
        <v>0</v>
      </c>
      <c r="AB384" s="621">
        <v>0</v>
      </c>
      <c r="AC384" s="621">
        <v>0</v>
      </c>
      <c r="AD384" s="621">
        <v>0</v>
      </c>
      <c r="AE384" s="621">
        <v>0</v>
      </c>
      <c r="AF384" s="621">
        <v>0</v>
      </c>
      <c r="AG384" s="621">
        <v>0</v>
      </c>
      <c r="AH384" s="621">
        <v>0</v>
      </c>
      <c r="AI384" s="621">
        <v>0</v>
      </c>
      <c r="AJ384" s="621">
        <v>0</v>
      </c>
      <c r="AK384" s="621">
        <v>0</v>
      </c>
      <c r="AL384" s="621">
        <v>0</v>
      </c>
      <c r="AM384" s="621">
        <v>0</v>
      </c>
      <c r="AN384" s="621">
        <v>0</v>
      </c>
      <c r="AO384" s="621">
        <v>0</v>
      </c>
      <c r="AP384" s="621">
        <v>0</v>
      </c>
      <c r="AQ384" s="622">
        <v>0</v>
      </c>
    </row>
    <row r="385" spans="2:43" ht="19.95" customHeight="1" x14ac:dyDescent="0.4">
      <c r="B385" s="269">
        <v>382</v>
      </c>
      <c r="C385" s="270" t="s">
        <v>1774</v>
      </c>
      <c r="D385" s="270" t="s">
        <v>1775</v>
      </c>
      <c r="E385" s="271">
        <v>1702</v>
      </c>
      <c r="F385" s="272" t="s">
        <v>23</v>
      </c>
      <c r="G385" s="422">
        <v>0</v>
      </c>
      <c r="H385" s="1307"/>
      <c r="I385" s="624">
        <v>0</v>
      </c>
      <c r="J385" s="621">
        <v>0</v>
      </c>
      <c r="K385" s="621">
        <v>0</v>
      </c>
      <c r="L385" s="621">
        <v>0</v>
      </c>
      <c r="M385" s="621">
        <v>0</v>
      </c>
      <c r="N385" s="621">
        <v>0</v>
      </c>
      <c r="O385" s="621">
        <v>0</v>
      </c>
      <c r="P385" s="621">
        <v>0</v>
      </c>
      <c r="Q385" s="621">
        <v>0</v>
      </c>
      <c r="R385" s="621">
        <v>0</v>
      </c>
      <c r="S385" s="621">
        <v>0</v>
      </c>
      <c r="T385" s="621">
        <v>0</v>
      </c>
      <c r="U385" s="621">
        <v>0</v>
      </c>
      <c r="V385" s="621">
        <v>0</v>
      </c>
      <c r="W385" s="621">
        <v>0</v>
      </c>
      <c r="X385" s="621">
        <v>0</v>
      </c>
      <c r="Y385" s="621">
        <v>0</v>
      </c>
      <c r="Z385" s="621">
        <v>0</v>
      </c>
      <c r="AA385" s="621">
        <v>0</v>
      </c>
      <c r="AB385" s="621">
        <v>0</v>
      </c>
      <c r="AC385" s="621">
        <v>0</v>
      </c>
      <c r="AD385" s="621">
        <v>0</v>
      </c>
      <c r="AE385" s="621">
        <v>0</v>
      </c>
      <c r="AF385" s="621">
        <v>0</v>
      </c>
      <c r="AG385" s="621">
        <v>0</v>
      </c>
      <c r="AH385" s="621">
        <v>0</v>
      </c>
      <c r="AI385" s="621">
        <v>0</v>
      </c>
      <c r="AJ385" s="621">
        <v>0</v>
      </c>
      <c r="AK385" s="621">
        <v>0</v>
      </c>
      <c r="AL385" s="621">
        <v>0</v>
      </c>
      <c r="AM385" s="621">
        <v>0</v>
      </c>
      <c r="AN385" s="621">
        <v>0</v>
      </c>
      <c r="AO385" s="621">
        <v>0</v>
      </c>
      <c r="AP385" s="621">
        <v>0</v>
      </c>
      <c r="AQ385" s="622">
        <v>0</v>
      </c>
    </row>
    <row r="386" spans="2:43" ht="19.95" customHeight="1" x14ac:dyDescent="0.4">
      <c r="B386" s="269">
        <v>383</v>
      </c>
      <c r="C386" s="270" t="s">
        <v>1776</v>
      </c>
      <c r="D386" s="270" t="s">
        <v>1777</v>
      </c>
      <c r="E386" s="271">
        <v>1701</v>
      </c>
      <c r="F386" s="272" t="s">
        <v>23</v>
      </c>
      <c r="G386" s="422">
        <v>0</v>
      </c>
      <c r="H386" s="1307"/>
      <c r="I386" s="624">
        <v>0</v>
      </c>
      <c r="J386" s="621">
        <v>0</v>
      </c>
      <c r="K386" s="621">
        <v>0</v>
      </c>
      <c r="L386" s="621">
        <v>0</v>
      </c>
      <c r="M386" s="621">
        <v>0</v>
      </c>
      <c r="N386" s="621">
        <v>0</v>
      </c>
      <c r="O386" s="621">
        <v>0</v>
      </c>
      <c r="P386" s="621">
        <v>0</v>
      </c>
      <c r="Q386" s="621">
        <v>0</v>
      </c>
      <c r="R386" s="621">
        <v>0</v>
      </c>
      <c r="S386" s="621">
        <v>0</v>
      </c>
      <c r="T386" s="621">
        <v>0</v>
      </c>
      <c r="U386" s="621">
        <v>0</v>
      </c>
      <c r="V386" s="621">
        <v>0</v>
      </c>
      <c r="W386" s="621">
        <v>0</v>
      </c>
      <c r="X386" s="621">
        <v>0</v>
      </c>
      <c r="Y386" s="621">
        <v>0</v>
      </c>
      <c r="Z386" s="621">
        <v>0</v>
      </c>
      <c r="AA386" s="621">
        <v>0</v>
      </c>
      <c r="AB386" s="621">
        <v>0</v>
      </c>
      <c r="AC386" s="621">
        <v>0</v>
      </c>
      <c r="AD386" s="621">
        <v>0</v>
      </c>
      <c r="AE386" s="621">
        <v>0</v>
      </c>
      <c r="AF386" s="621">
        <v>0</v>
      </c>
      <c r="AG386" s="621">
        <v>0</v>
      </c>
      <c r="AH386" s="621">
        <v>0</v>
      </c>
      <c r="AI386" s="621">
        <v>0</v>
      </c>
      <c r="AJ386" s="621">
        <v>0</v>
      </c>
      <c r="AK386" s="621">
        <v>0</v>
      </c>
      <c r="AL386" s="621">
        <v>0</v>
      </c>
      <c r="AM386" s="621">
        <v>0</v>
      </c>
      <c r="AN386" s="621">
        <v>0</v>
      </c>
      <c r="AO386" s="621">
        <v>0</v>
      </c>
      <c r="AP386" s="621">
        <v>0</v>
      </c>
      <c r="AQ386" s="622">
        <v>0</v>
      </c>
    </row>
    <row r="387" spans="2:43" ht="19.95" customHeight="1" thickBot="1" x14ac:dyDescent="0.45">
      <c r="B387" s="291">
        <v>384</v>
      </c>
      <c r="C387" s="292" t="s">
        <v>1778</v>
      </c>
      <c r="D387" s="292" t="s">
        <v>1779</v>
      </c>
      <c r="E387" s="293">
        <v>1519</v>
      </c>
      <c r="F387" s="294" t="s">
        <v>39</v>
      </c>
      <c r="G387" s="450">
        <v>100</v>
      </c>
      <c r="H387" s="1342"/>
      <c r="I387" s="625">
        <v>100</v>
      </c>
      <c r="J387" s="626">
        <v>100</v>
      </c>
      <c r="K387" s="626">
        <v>100</v>
      </c>
      <c r="L387" s="626">
        <v>100</v>
      </c>
      <c r="M387" s="626">
        <v>100</v>
      </c>
      <c r="N387" s="626">
        <v>100</v>
      </c>
      <c r="O387" s="626">
        <v>100</v>
      </c>
      <c r="P387" s="626">
        <v>100</v>
      </c>
      <c r="Q387" s="626">
        <v>100</v>
      </c>
      <c r="R387" s="626">
        <v>100</v>
      </c>
      <c r="S387" s="626">
        <v>100</v>
      </c>
      <c r="T387" s="626">
        <v>100</v>
      </c>
      <c r="U387" s="626">
        <v>100</v>
      </c>
      <c r="V387" s="626">
        <v>100</v>
      </c>
      <c r="W387" s="626">
        <v>100</v>
      </c>
      <c r="X387" s="626">
        <v>100</v>
      </c>
      <c r="Y387" s="626">
        <v>100</v>
      </c>
      <c r="Z387" s="626">
        <v>100</v>
      </c>
      <c r="AA387" s="626">
        <v>100</v>
      </c>
      <c r="AB387" s="626">
        <v>100</v>
      </c>
      <c r="AC387" s="626">
        <v>100</v>
      </c>
      <c r="AD387" s="626">
        <v>100</v>
      </c>
      <c r="AE387" s="626">
        <v>100</v>
      </c>
      <c r="AF387" s="626">
        <v>100</v>
      </c>
      <c r="AG387" s="626">
        <v>100</v>
      </c>
      <c r="AH387" s="626">
        <v>100</v>
      </c>
      <c r="AI387" s="626">
        <v>100</v>
      </c>
      <c r="AJ387" s="626">
        <v>100</v>
      </c>
      <c r="AK387" s="626">
        <v>100</v>
      </c>
      <c r="AL387" s="626">
        <v>100</v>
      </c>
      <c r="AM387" s="626">
        <v>100</v>
      </c>
      <c r="AN387" s="626">
        <v>100</v>
      </c>
      <c r="AO387" s="626">
        <v>100</v>
      </c>
      <c r="AP387" s="626">
        <v>100</v>
      </c>
      <c r="AQ387" s="627">
        <v>100</v>
      </c>
    </row>
    <row r="388" spans="2:43" ht="19.95" customHeight="1" x14ac:dyDescent="0.4">
      <c r="B388" s="264">
        <v>385</v>
      </c>
      <c r="C388" s="265" t="s">
        <v>1780</v>
      </c>
      <c r="D388" s="265" t="s">
        <v>1781</v>
      </c>
      <c r="E388" s="266">
        <v>1739</v>
      </c>
      <c r="F388" s="267" t="s">
        <v>10</v>
      </c>
      <c r="G388" s="811">
        <v>0</v>
      </c>
      <c r="H388" s="1315" t="s">
        <v>2554</v>
      </c>
      <c r="I388" s="668">
        <v>0</v>
      </c>
      <c r="J388" s="669">
        <v>0</v>
      </c>
      <c r="K388" s="669">
        <v>0</v>
      </c>
      <c r="L388" s="669">
        <v>0</v>
      </c>
      <c r="M388" s="669">
        <v>0</v>
      </c>
      <c r="N388" s="669">
        <v>0</v>
      </c>
      <c r="O388" s="669">
        <v>0</v>
      </c>
      <c r="P388" s="669">
        <v>0</v>
      </c>
      <c r="Q388" s="669">
        <v>0</v>
      </c>
      <c r="R388" s="669">
        <v>0</v>
      </c>
      <c r="S388" s="669">
        <v>0</v>
      </c>
      <c r="T388" s="669">
        <v>0</v>
      </c>
      <c r="U388" s="669">
        <v>0</v>
      </c>
      <c r="V388" s="669">
        <v>0</v>
      </c>
      <c r="W388" s="669">
        <v>0</v>
      </c>
      <c r="X388" s="669">
        <v>0</v>
      </c>
      <c r="Y388" s="669">
        <v>0</v>
      </c>
      <c r="Z388" s="669">
        <v>0</v>
      </c>
      <c r="AA388" s="669">
        <v>0</v>
      </c>
      <c r="AB388" s="669">
        <v>0</v>
      </c>
      <c r="AC388" s="669">
        <v>0</v>
      </c>
      <c r="AD388" s="669">
        <v>0</v>
      </c>
      <c r="AE388" s="669">
        <v>0</v>
      </c>
      <c r="AF388" s="669">
        <v>0</v>
      </c>
      <c r="AG388" s="669">
        <v>0</v>
      </c>
      <c r="AH388" s="669">
        <v>0</v>
      </c>
      <c r="AI388" s="669">
        <v>0</v>
      </c>
      <c r="AJ388" s="669">
        <v>0</v>
      </c>
      <c r="AK388" s="669">
        <v>0</v>
      </c>
      <c r="AL388" s="669">
        <v>0</v>
      </c>
      <c r="AM388" s="669">
        <v>0</v>
      </c>
      <c r="AN388" s="669">
        <v>0</v>
      </c>
      <c r="AO388" s="669">
        <v>0</v>
      </c>
      <c r="AP388" s="669">
        <v>0</v>
      </c>
      <c r="AQ388" s="670">
        <v>0</v>
      </c>
    </row>
    <row r="389" spans="2:43" ht="19.95" customHeight="1" x14ac:dyDescent="0.4">
      <c r="B389" s="269">
        <v>386</v>
      </c>
      <c r="C389" s="270" t="s">
        <v>1782</v>
      </c>
      <c r="D389" s="270" t="s">
        <v>1783</v>
      </c>
      <c r="E389" s="271">
        <v>1745</v>
      </c>
      <c r="F389" s="272" t="s">
        <v>10</v>
      </c>
      <c r="G389" s="812">
        <v>0</v>
      </c>
      <c r="H389" s="1313"/>
      <c r="I389" s="335">
        <v>0</v>
      </c>
      <c r="J389" s="336">
        <v>0</v>
      </c>
      <c r="K389" s="336">
        <v>0</v>
      </c>
      <c r="L389" s="336">
        <v>0</v>
      </c>
      <c r="M389" s="336">
        <v>0</v>
      </c>
      <c r="N389" s="336">
        <v>0</v>
      </c>
      <c r="O389" s="336">
        <v>0</v>
      </c>
      <c r="P389" s="336">
        <v>0</v>
      </c>
      <c r="Q389" s="336">
        <v>0</v>
      </c>
      <c r="R389" s="336">
        <v>0</v>
      </c>
      <c r="S389" s="336">
        <v>0</v>
      </c>
      <c r="T389" s="336">
        <v>0</v>
      </c>
      <c r="U389" s="336">
        <v>0</v>
      </c>
      <c r="V389" s="336">
        <v>0</v>
      </c>
      <c r="W389" s="336">
        <v>0</v>
      </c>
      <c r="X389" s="336">
        <v>0</v>
      </c>
      <c r="Y389" s="336">
        <v>0</v>
      </c>
      <c r="Z389" s="336">
        <v>0</v>
      </c>
      <c r="AA389" s="336">
        <v>0</v>
      </c>
      <c r="AB389" s="336">
        <v>0</v>
      </c>
      <c r="AC389" s="336">
        <v>0</v>
      </c>
      <c r="AD389" s="336">
        <v>0</v>
      </c>
      <c r="AE389" s="336">
        <v>0</v>
      </c>
      <c r="AF389" s="336">
        <v>0</v>
      </c>
      <c r="AG389" s="336">
        <v>0</v>
      </c>
      <c r="AH389" s="336">
        <v>0</v>
      </c>
      <c r="AI389" s="336">
        <v>0</v>
      </c>
      <c r="AJ389" s="336">
        <v>0</v>
      </c>
      <c r="AK389" s="336">
        <v>0</v>
      </c>
      <c r="AL389" s="336">
        <v>0</v>
      </c>
      <c r="AM389" s="336">
        <v>0</v>
      </c>
      <c r="AN389" s="336">
        <v>0</v>
      </c>
      <c r="AO389" s="336">
        <v>0</v>
      </c>
      <c r="AP389" s="336">
        <v>0</v>
      </c>
      <c r="AQ389" s="337">
        <v>0</v>
      </c>
    </row>
    <row r="390" spans="2:43" ht="19.95" customHeight="1" x14ac:dyDescent="0.4">
      <c r="B390" s="269">
        <v>387</v>
      </c>
      <c r="C390" s="270" t="s">
        <v>1784</v>
      </c>
      <c r="D390" s="270" t="s">
        <v>1785</v>
      </c>
      <c r="E390" s="271">
        <v>1746</v>
      </c>
      <c r="F390" s="272" t="s">
        <v>39</v>
      </c>
      <c r="G390" s="810">
        <v>0</v>
      </c>
      <c r="H390" s="1313"/>
      <c r="I390" s="321">
        <v>0</v>
      </c>
      <c r="J390" s="322">
        <v>0</v>
      </c>
      <c r="K390" s="322">
        <v>0</v>
      </c>
      <c r="L390" s="322">
        <v>0</v>
      </c>
      <c r="M390" s="322">
        <v>0</v>
      </c>
      <c r="N390" s="322">
        <v>0</v>
      </c>
      <c r="O390" s="322">
        <v>0</v>
      </c>
      <c r="P390" s="322">
        <v>0</v>
      </c>
      <c r="Q390" s="322">
        <v>0</v>
      </c>
      <c r="R390" s="322">
        <v>0</v>
      </c>
      <c r="S390" s="322">
        <v>0</v>
      </c>
      <c r="T390" s="322">
        <v>0</v>
      </c>
      <c r="U390" s="322">
        <v>0</v>
      </c>
      <c r="V390" s="322">
        <v>0</v>
      </c>
      <c r="W390" s="322">
        <v>0</v>
      </c>
      <c r="X390" s="322">
        <v>0</v>
      </c>
      <c r="Y390" s="322">
        <v>0</v>
      </c>
      <c r="Z390" s="322">
        <v>0</v>
      </c>
      <c r="AA390" s="322">
        <v>0</v>
      </c>
      <c r="AB390" s="322">
        <v>0</v>
      </c>
      <c r="AC390" s="322">
        <v>0</v>
      </c>
      <c r="AD390" s="322">
        <v>0</v>
      </c>
      <c r="AE390" s="322">
        <v>0</v>
      </c>
      <c r="AF390" s="322">
        <v>0</v>
      </c>
      <c r="AG390" s="322">
        <v>0</v>
      </c>
      <c r="AH390" s="322">
        <v>0</v>
      </c>
      <c r="AI390" s="322">
        <v>0</v>
      </c>
      <c r="AJ390" s="322">
        <v>0</v>
      </c>
      <c r="AK390" s="322">
        <v>0</v>
      </c>
      <c r="AL390" s="322">
        <v>0</v>
      </c>
      <c r="AM390" s="322">
        <v>0</v>
      </c>
      <c r="AN390" s="322">
        <v>0</v>
      </c>
      <c r="AO390" s="322">
        <v>0</v>
      </c>
      <c r="AP390" s="322">
        <v>0</v>
      </c>
      <c r="AQ390" s="323">
        <v>0</v>
      </c>
    </row>
    <row r="391" spans="2:43" ht="19.95" customHeight="1" x14ac:dyDescent="0.4">
      <c r="B391" s="269">
        <v>388</v>
      </c>
      <c r="C391" s="270" t="s">
        <v>1786</v>
      </c>
      <c r="D391" s="270" t="s">
        <v>1787</v>
      </c>
      <c r="E391" s="271">
        <v>1753</v>
      </c>
      <c r="F391" s="272" t="s">
        <v>39</v>
      </c>
      <c r="G391" s="810">
        <v>10</v>
      </c>
      <c r="H391" s="1313"/>
      <c r="I391" s="321">
        <v>10</v>
      </c>
      <c r="J391" s="322">
        <v>10</v>
      </c>
      <c r="K391" s="322">
        <v>10</v>
      </c>
      <c r="L391" s="322">
        <v>10</v>
      </c>
      <c r="M391" s="322">
        <v>10</v>
      </c>
      <c r="N391" s="322">
        <v>10</v>
      </c>
      <c r="O391" s="322">
        <v>10</v>
      </c>
      <c r="P391" s="322">
        <v>10</v>
      </c>
      <c r="Q391" s="322">
        <v>10</v>
      </c>
      <c r="R391" s="322">
        <v>10</v>
      </c>
      <c r="S391" s="322">
        <v>10</v>
      </c>
      <c r="T391" s="322">
        <v>10</v>
      </c>
      <c r="U391" s="322">
        <v>10</v>
      </c>
      <c r="V391" s="322">
        <v>10</v>
      </c>
      <c r="W391" s="322">
        <v>10</v>
      </c>
      <c r="X391" s="322">
        <v>10</v>
      </c>
      <c r="Y391" s="322">
        <v>10</v>
      </c>
      <c r="Z391" s="322">
        <v>10</v>
      </c>
      <c r="AA391" s="322">
        <v>10</v>
      </c>
      <c r="AB391" s="322">
        <v>10</v>
      </c>
      <c r="AC391" s="322">
        <v>10</v>
      </c>
      <c r="AD391" s="322">
        <v>10</v>
      </c>
      <c r="AE391" s="322">
        <v>10</v>
      </c>
      <c r="AF391" s="322">
        <v>10</v>
      </c>
      <c r="AG391" s="322">
        <v>10</v>
      </c>
      <c r="AH391" s="322">
        <v>10</v>
      </c>
      <c r="AI391" s="322">
        <v>10</v>
      </c>
      <c r="AJ391" s="322">
        <v>10</v>
      </c>
      <c r="AK391" s="322">
        <v>10</v>
      </c>
      <c r="AL391" s="322">
        <v>10</v>
      </c>
      <c r="AM391" s="322">
        <v>10</v>
      </c>
      <c r="AN391" s="322">
        <v>10</v>
      </c>
      <c r="AO391" s="322">
        <v>10</v>
      </c>
      <c r="AP391" s="322">
        <v>10</v>
      </c>
      <c r="AQ391" s="323">
        <v>10</v>
      </c>
    </row>
    <row r="392" spans="2:43" ht="19.95" customHeight="1" x14ac:dyDescent="0.4">
      <c r="B392" s="269">
        <v>389</v>
      </c>
      <c r="C392" s="270" t="s">
        <v>1788</v>
      </c>
      <c r="D392" s="270" t="s">
        <v>1789</v>
      </c>
      <c r="E392" s="271">
        <v>1754</v>
      </c>
      <c r="F392" s="272" t="s">
        <v>200</v>
      </c>
      <c r="G392" s="810">
        <v>100</v>
      </c>
      <c r="H392" s="1313"/>
      <c r="I392" s="321">
        <v>100</v>
      </c>
      <c r="J392" s="322">
        <v>100</v>
      </c>
      <c r="K392" s="322">
        <v>100</v>
      </c>
      <c r="L392" s="322">
        <v>100</v>
      </c>
      <c r="M392" s="322">
        <v>100</v>
      </c>
      <c r="N392" s="322">
        <v>100</v>
      </c>
      <c r="O392" s="322">
        <v>100</v>
      </c>
      <c r="P392" s="322">
        <v>100</v>
      </c>
      <c r="Q392" s="322">
        <v>100</v>
      </c>
      <c r="R392" s="322">
        <v>100</v>
      </c>
      <c r="S392" s="322">
        <v>100</v>
      </c>
      <c r="T392" s="322">
        <v>100</v>
      </c>
      <c r="U392" s="322">
        <v>100</v>
      </c>
      <c r="V392" s="322">
        <v>100</v>
      </c>
      <c r="W392" s="322">
        <v>100</v>
      </c>
      <c r="X392" s="322">
        <v>100</v>
      </c>
      <c r="Y392" s="322">
        <v>100</v>
      </c>
      <c r="Z392" s="322">
        <v>100</v>
      </c>
      <c r="AA392" s="322">
        <v>100</v>
      </c>
      <c r="AB392" s="322">
        <v>100</v>
      </c>
      <c r="AC392" s="322">
        <v>100</v>
      </c>
      <c r="AD392" s="322">
        <v>100</v>
      </c>
      <c r="AE392" s="322">
        <v>100</v>
      </c>
      <c r="AF392" s="322">
        <v>100</v>
      </c>
      <c r="AG392" s="322">
        <v>100</v>
      </c>
      <c r="AH392" s="322">
        <v>100</v>
      </c>
      <c r="AI392" s="322">
        <v>100</v>
      </c>
      <c r="AJ392" s="322">
        <v>100</v>
      </c>
      <c r="AK392" s="322">
        <v>100</v>
      </c>
      <c r="AL392" s="322">
        <v>100</v>
      </c>
      <c r="AM392" s="322">
        <v>100</v>
      </c>
      <c r="AN392" s="322">
        <v>100</v>
      </c>
      <c r="AO392" s="322">
        <v>100</v>
      </c>
      <c r="AP392" s="322">
        <v>100</v>
      </c>
      <c r="AQ392" s="323">
        <v>100</v>
      </c>
    </row>
    <row r="393" spans="2:43" ht="19.95" customHeight="1" x14ac:dyDescent="0.4">
      <c r="B393" s="269">
        <v>390</v>
      </c>
      <c r="C393" s="270" t="s">
        <v>1790</v>
      </c>
      <c r="D393" s="270" t="s">
        <v>1791</v>
      </c>
      <c r="E393" s="271">
        <v>1772</v>
      </c>
      <c r="F393" s="272" t="s">
        <v>39</v>
      </c>
      <c r="G393" s="810">
        <v>400</v>
      </c>
      <c r="H393" s="1313"/>
      <c r="I393" s="321">
        <v>400</v>
      </c>
      <c r="J393" s="322">
        <v>400</v>
      </c>
      <c r="K393" s="322">
        <v>400</v>
      </c>
      <c r="L393" s="322">
        <v>400</v>
      </c>
      <c r="M393" s="322">
        <v>400</v>
      </c>
      <c r="N393" s="322">
        <v>400</v>
      </c>
      <c r="O393" s="322">
        <v>400</v>
      </c>
      <c r="P393" s="322">
        <v>400</v>
      </c>
      <c r="Q393" s="322">
        <v>400</v>
      </c>
      <c r="R393" s="322">
        <v>400</v>
      </c>
      <c r="S393" s="322">
        <v>400</v>
      </c>
      <c r="T393" s="322">
        <v>400</v>
      </c>
      <c r="U393" s="322">
        <v>400</v>
      </c>
      <c r="V393" s="322">
        <v>400</v>
      </c>
      <c r="W393" s="322">
        <v>400</v>
      </c>
      <c r="X393" s="322">
        <v>400</v>
      </c>
      <c r="Y393" s="322">
        <v>400</v>
      </c>
      <c r="Z393" s="322">
        <v>400</v>
      </c>
      <c r="AA393" s="322">
        <v>400</v>
      </c>
      <c r="AB393" s="322">
        <v>400</v>
      </c>
      <c r="AC393" s="322">
        <v>400</v>
      </c>
      <c r="AD393" s="322">
        <v>400</v>
      </c>
      <c r="AE393" s="322">
        <v>400</v>
      </c>
      <c r="AF393" s="322">
        <v>400</v>
      </c>
      <c r="AG393" s="322">
        <v>400</v>
      </c>
      <c r="AH393" s="322">
        <v>400</v>
      </c>
      <c r="AI393" s="322">
        <v>400</v>
      </c>
      <c r="AJ393" s="322">
        <v>400</v>
      </c>
      <c r="AK393" s="322">
        <v>400</v>
      </c>
      <c r="AL393" s="322">
        <v>400</v>
      </c>
      <c r="AM393" s="322">
        <v>400</v>
      </c>
      <c r="AN393" s="322">
        <v>400</v>
      </c>
      <c r="AO393" s="322">
        <v>400</v>
      </c>
      <c r="AP393" s="322">
        <v>400</v>
      </c>
      <c r="AQ393" s="323">
        <v>400</v>
      </c>
    </row>
    <row r="394" spans="2:43" ht="19.95" customHeight="1" x14ac:dyDescent="0.4">
      <c r="B394" s="269">
        <v>391</v>
      </c>
      <c r="C394" s="270" t="s">
        <v>1792</v>
      </c>
      <c r="D394" s="270" t="s">
        <v>1793</v>
      </c>
      <c r="E394" s="271">
        <v>1742</v>
      </c>
      <c r="F394" s="272"/>
      <c r="G394" s="422" t="s">
        <v>139</v>
      </c>
      <c r="H394" s="1313"/>
      <c r="I394" s="624" t="s">
        <v>139</v>
      </c>
      <c r="J394" s="621" t="s">
        <v>139</v>
      </c>
      <c r="K394" s="621" t="s">
        <v>139</v>
      </c>
      <c r="L394" s="621" t="s">
        <v>139</v>
      </c>
      <c r="M394" s="621" t="s">
        <v>139</v>
      </c>
      <c r="N394" s="621" t="s">
        <v>139</v>
      </c>
      <c r="O394" s="621" t="s">
        <v>139</v>
      </c>
      <c r="P394" s="621" t="s">
        <v>139</v>
      </c>
      <c r="Q394" s="621" t="s">
        <v>139</v>
      </c>
      <c r="R394" s="621" t="s">
        <v>139</v>
      </c>
      <c r="S394" s="621" t="s">
        <v>139</v>
      </c>
      <c r="T394" s="621" t="s">
        <v>139</v>
      </c>
      <c r="U394" s="621" t="s">
        <v>139</v>
      </c>
      <c r="V394" s="621" t="s">
        <v>139</v>
      </c>
      <c r="W394" s="621" t="s">
        <v>139</v>
      </c>
      <c r="X394" s="621" t="s">
        <v>139</v>
      </c>
      <c r="Y394" s="621" t="s">
        <v>139</v>
      </c>
      <c r="Z394" s="621" t="s">
        <v>139</v>
      </c>
      <c r="AA394" s="621" t="s">
        <v>139</v>
      </c>
      <c r="AB394" s="621" t="s">
        <v>139</v>
      </c>
      <c r="AC394" s="621" t="s">
        <v>139</v>
      </c>
      <c r="AD394" s="621" t="s">
        <v>139</v>
      </c>
      <c r="AE394" s="621" t="s">
        <v>139</v>
      </c>
      <c r="AF394" s="621" t="s">
        <v>139</v>
      </c>
      <c r="AG394" s="621" t="s">
        <v>139</v>
      </c>
      <c r="AH394" s="621" t="s">
        <v>139</v>
      </c>
      <c r="AI394" s="621" t="s">
        <v>139</v>
      </c>
      <c r="AJ394" s="621" t="s">
        <v>139</v>
      </c>
      <c r="AK394" s="621" t="s">
        <v>139</v>
      </c>
      <c r="AL394" s="621" t="s">
        <v>139</v>
      </c>
      <c r="AM394" s="621" t="s">
        <v>139</v>
      </c>
      <c r="AN394" s="621" t="s">
        <v>139</v>
      </c>
      <c r="AO394" s="621" t="s">
        <v>139</v>
      </c>
      <c r="AP394" s="621" t="s">
        <v>139</v>
      </c>
      <c r="AQ394" s="622" t="s">
        <v>139</v>
      </c>
    </row>
    <row r="395" spans="2:43" ht="19.95" customHeight="1" x14ac:dyDescent="0.4">
      <c r="B395" s="269">
        <v>392</v>
      </c>
      <c r="C395" s="270" t="s">
        <v>1794</v>
      </c>
      <c r="D395" s="270" t="s">
        <v>1795</v>
      </c>
      <c r="E395" s="271">
        <v>1743</v>
      </c>
      <c r="F395" s="272" t="s">
        <v>39</v>
      </c>
      <c r="G395" s="810">
        <v>0</v>
      </c>
      <c r="H395" s="1313"/>
      <c r="I395" s="321">
        <v>0</v>
      </c>
      <c r="J395" s="322">
        <v>0</v>
      </c>
      <c r="K395" s="322">
        <v>0</v>
      </c>
      <c r="L395" s="322">
        <v>0</v>
      </c>
      <c r="M395" s="322">
        <v>0</v>
      </c>
      <c r="N395" s="322">
        <v>0</v>
      </c>
      <c r="O395" s="322">
        <v>0</v>
      </c>
      <c r="P395" s="322">
        <v>0</v>
      </c>
      <c r="Q395" s="322">
        <v>0</v>
      </c>
      <c r="R395" s="322">
        <v>0</v>
      </c>
      <c r="S395" s="322">
        <v>0</v>
      </c>
      <c r="T395" s="322">
        <v>0</v>
      </c>
      <c r="U395" s="322">
        <v>0</v>
      </c>
      <c r="V395" s="322">
        <v>0</v>
      </c>
      <c r="W395" s="322">
        <v>0</v>
      </c>
      <c r="X395" s="322">
        <v>0</v>
      </c>
      <c r="Y395" s="322">
        <v>0</v>
      </c>
      <c r="Z395" s="322">
        <v>0</v>
      </c>
      <c r="AA395" s="322">
        <v>0</v>
      </c>
      <c r="AB395" s="322">
        <v>0</v>
      </c>
      <c r="AC395" s="322">
        <v>0</v>
      </c>
      <c r="AD395" s="322">
        <v>0</v>
      </c>
      <c r="AE395" s="322">
        <v>0</v>
      </c>
      <c r="AF395" s="322">
        <v>0</v>
      </c>
      <c r="AG395" s="322">
        <v>0</v>
      </c>
      <c r="AH395" s="322">
        <v>0</v>
      </c>
      <c r="AI395" s="322">
        <v>0</v>
      </c>
      <c r="AJ395" s="322">
        <v>0</v>
      </c>
      <c r="AK395" s="322">
        <v>0</v>
      </c>
      <c r="AL395" s="322">
        <v>0</v>
      </c>
      <c r="AM395" s="322">
        <v>0</v>
      </c>
      <c r="AN395" s="322">
        <v>0</v>
      </c>
      <c r="AO395" s="322">
        <v>0</v>
      </c>
      <c r="AP395" s="322">
        <v>0</v>
      </c>
      <c r="AQ395" s="323">
        <v>0</v>
      </c>
    </row>
    <row r="396" spans="2:43" ht="19.95" customHeight="1" x14ac:dyDescent="0.4">
      <c r="B396" s="269">
        <v>393</v>
      </c>
      <c r="C396" s="270" t="s">
        <v>1796</v>
      </c>
      <c r="D396" s="270" t="s">
        <v>1797</v>
      </c>
      <c r="E396" s="271">
        <v>1744</v>
      </c>
      <c r="F396" s="272"/>
      <c r="G396" s="422" t="s">
        <v>43</v>
      </c>
      <c r="H396" s="1313"/>
      <c r="I396" s="624" t="s">
        <v>43</v>
      </c>
      <c r="J396" s="621" t="s">
        <v>43</v>
      </c>
      <c r="K396" s="621" t="s">
        <v>43</v>
      </c>
      <c r="L396" s="621" t="s">
        <v>43</v>
      </c>
      <c r="M396" s="621" t="s">
        <v>43</v>
      </c>
      <c r="N396" s="621" t="s">
        <v>43</v>
      </c>
      <c r="O396" s="621" t="s">
        <v>43</v>
      </c>
      <c r="P396" s="621" t="s">
        <v>43</v>
      </c>
      <c r="Q396" s="621" t="s">
        <v>43</v>
      </c>
      <c r="R396" s="621" t="s">
        <v>43</v>
      </c>
      <c r="S396" s="621" t="s">
        <v>43</v>
      </c>
      <c r="T396" s="621" t="s">
        <v>43</v>
      </c>
      <c r="U396" s="621" t="s">
        <v>43</v>
      </c>
      <c r="V396" s="621" t="s">
        <v>43</v>
      </c>
      <c r="W396" s="621" t="s">
        <v>43</v>
      </c>
      <c r="X396" s="621" t="s">
        <v>43</v>
      </c>
      <c r="Y396" s="621" t="s">
        <v>43</v>
      </c>
      <c r="Z396" s="621" t="s">
        <v>43</v>
      </c>
      <c r="AA396" s="621" t="s">
        <v>43</v>
      </c>
      <c r="AB396" s="621" t="s">
        <v>43</v>
      </c>
      <c r="AC396" s="621" t="s">
        <v>43</v>
      </c>
      <c r="AD396" s="621" t="s">
        <v>43</v>
      </c>
      <c r="AE396" s="621" t="s">
        <v>43</v>
      </c>
      <c r="AF396" s="621" t="s">
        <v>43</v>
      </c>
      <c r="AG396" s="621" t="s">
        <v>43</v>
      </c>
      <c r="AH396" s="621" t="s">
        <v>43</v>
      </c>
      <c r="AI396" s="621" t="s">
        <v>43</v>
      </c>
      <c r="AJ396" s="621" t="s">
        <v>43</v>
      </c>
      <c r="AK396" s="621" t="s">
        <v>43</v>
      </c>
      <c r="AL396" s="621" t="s">
        <v>43</v>
      </c>
      <c r="AM396" s="621" t="s">
        <v>43</v>
      </c>
      <c r="AN396" s="621" t="s">
        <v>43</v>
      </c>
      <c r="AO396" s="621" t="s">
        <v>43</v>
      </c>
      <c r="AP396" s="621" t="s">
        <v>43</v>
      </c>
      <c r="AQ396" s="622" t="s">
        <v>43</v>
      </c>
    </row>
    <row r="397" spans="2:43" ht="19.95" customHeight="1" x14ac:dyDescent="0.4">
      <c r="B397" s="269">
        <v>394</v>
      </c>
      <c r="C397" s="270" t="s">
        <v>1798</v>
      </c>
      <c r="D397" s="270" t="s">
        <v>1799</v>
      </c>
      <c r="E397" s="271">
        <v>1747</v>
      </c>
      <c r="F397" s="272" t="s">
        <v>39</v>
      </c>
      <c r="G397" s="812">
        <v>0</v>
      </c>
      <c r="H397" s="1313"/>
      <c r="I397" s="335">
        <v>0</v>
      </c>
      <c r="J397" s="336">
        <v>0</v>
      </c>
      <c r="K397" s="336">
        <v>0</v>
      </c>
      <c r="L397" s="336">
        <v>0</v>
      </c>
      <c r="M397" s="336">
        <v>0</v>
      </c>
      <c r="N397" s="336">
        <v>0</v>
      </c>
      <c r="O397" s="336">
        <v>0</v>
      </c>
      <c r="P397" s="336">
        <v>0</v>
      </c>
      <c r="Q397" s="336">
        <v>0</v>
      </c>
      <c r="R397" s="336">
        <v>0</v>
      </c>
      <c r="S397" s="336">
        <v>0</v>
      </c>
      <c r="T397" s="336">
        <v>0</v>
      </c>
      <c r="U397" s="336">
        <v>0</v>
      </c>
      <c r="V397" s="336">
        <v>0</v>
      </c>
      <c r="W397" s="336">
        <v>0</v>
      </c>
      <c r="X397" s="336">
        <v>0</v>
      </c>
      <c r="Y397" s="336">
        <v>0</v>
      </c>
      <c r="Z397" s="336">
        <v>0</v>
      </c>
      <c r="AA397" s="336">
        <v>0</v>
      </c>
      <c r="AB397" s="336">
        <v>0</v>
      </c>
      <c r="AC397" s="336">
        <v>0</v>
      </c>
      <c r="AD397" s="336">
        <v>0</v>
      </c>
      <c r="AE397" s="336">
        <v>0</v>
      </c>
      <c r="AF397" s="336">
        <v>0</v>
      </c>
      <c r="AG397" s="336">
        <v>0</v>
      </c>
      <c r="AH397" s="336">
        <v>0</v>
      </c>
      <c r="AI397" s="336">
        <v>0</v>
      </c>
      <c r="AJ397" s="336">
        <v>0</v>
      </c>
      <c r="AK397" s="336">
        <v>0</v>
      </c>
      <c r="AL397" s="336">
        <v>0</v>
      </c>
      <c r="AM397" s="336">
        <v>0</v>
      </c>
      <c r="AN397" s="336">
        <v>0</v>
      </c>
      <c r="AO397" s="336">
        <v>0</v>
      </c>
      <c r="AP397" s="336">
        <v>0</v>
      </c>
      <c r="AQ397" s="337">
        <v>0</v>
      </c>
    </row>
    <row r="398" spans="2:43" ht="19.95" customHeight="1" x14ac:dyDescent="0.4">
      <c r="B398" s="269">
        <v>395</v>
      </c>
      <c r="C398" s="270" t="s">
        <v>1800</v>
      </c>
      <c r="D398" s="270" t="s">
        <v>1801</v>
      </c>
      <c r="E398" s="271">
        <v>1820</v>
      </c>
      <c r="F398" s="272"/>
      <c r="G398" s="422" t="s">
        <v>82</v>
      </c>
      <c r="H398" s="1313"/>
      <c r="I398" s="624" t="s">
        <v>82</v>
      </c>
      <c r="J398" s="621" t="s">
        <v>82</v>
      </c>
      <c r="K398" s="621" t="s">
        <v>82</v>
      </c>
      <c r="L398" s="621" t="s">
        <v>82</v>
      </c>
      <c r="M398" s="621" t="s">
        <v>82</v>
      </c>
      <c r="N398" s="621" t="s">
        <v>82</v>
      </c>
      <c r="O398" s="621" t="s">
        <v>82</v>
      </c>
      <c r="P398" s="621" t="s">
        <v>82</v>
      </c>
      <c r="Q398" s="621" t="s">
        <v>82</v>
      </c>
      <c r="R398" s="621" t="s">
        <v>82</v>
      </c>
      <c r="S398" s="621" t="s">
        <v>82</v>
      </c>
      <c r="T398" s="621" t="s">
        <v>82</v>
      </c>
      <c r="U398" s="621" t="s">
        <v>82</v>
      </c>
      <c r="V398" s="621" t="s">
        <v>82</v>
      </c>
      <c r="W398" s="621" t="s">
        <v>82</v>
      </c>
      <c r="X398" s="621" t="s">
        <v>82</v>
      </c>
      <c r="Y398" s="621" t="s">
        <v>82</v>
      </c>
      <c r="Z398" s="621" t="s">
        <v>82</v>
      </c>
      <c r="AA398" s="621" t="s">
        <v>82</v>
      </c>
      <c r="AB398" s="621" t="s">
        <v>82</v>
      </c>
      <c r="AC398" s="621" t="s">
        <v>82</v>
      </c>
      <c r="AD398" s="621" t="s">
        <v>82</v>
      </c>
      <c r="AE398" s="621" t="s">
        <v>82</v>
      </c>
      <c r="AF398" s="621" t="s">
        <v>82</v>
      </c>
      <c r="AG398" s="621" t="s">
        <v>82</v>
      </c>
      <c r="AH398" s="621" t="s">
        <v>82</v>
      </c>
      <c r="AI398" s="621" t="s">
        <v>82</v>
      </c>
      <c r="AJ398" s="621" t="s">
        <v>82</v>
      </c>
      <c r="AK398" s="621" t="s">
        <v>82</v>
      </c>
      <c r="AL398" s="621" t="s">
        <v>82</v>
      </c>
      <c r="AM398" s="621" t="s">
        <v>82</v>
      </c>
      <c r="AN398" s="621" t="s">
        <v>82</v>
      </c>
      <c r="AO398" s="621" t="s">
        <v>82</v>
      </c>
      <c r="AP398" s="621" t="s">
        <v>82</v>
      </c>
      <c r="AQ398" s="622" t="s">
        <v>82</v>
      </c>
    </row>
    <row r="399" spans="2:43" ht="19.95" customHeight="1" x14ac:dyDescent="0.4">
      <c r="B399" s="269">
        <v>396</v>
      </c>
      <c r="C399" s="270" t="s">
        <v>1802</v>
      </c>
      <c r="D399" s="270" t="s">
        <v>1803</v>
      </c>
      <c r="E399" s="271">
        <v>1921</v>
      </c>
      <c r="F399" s="272"/>
      <c r="G399" s="422" t="s">
        <v>82</v>
      </c>
      <c r="H399" s="1313"/>
      <c r="I399" s="624" t="s">
        <v>82</v>
      </c>
      <c r="J399" s="621" t="s">
        <v>82</v>
      </c>
      <c r="K399" s="621" t="s">
        <v>82</v>
      </c>
      <c r="L399" s="621" t="s">
        <v>82</v>
      </c>
      <c r="M399" s="621" t="s">
        <v>82</v>
      </c>
      <c r="N399" s="621" t="s">
        <v>82</v>
      </c>
      <c r="O399" s="621" t="s">
        <v>82</v>
      </c>
      <c r="P399" s="621" t="s">
        <v>82</v>
      </c>
      <c r="Q399" s="621" t="s">
        <v>82</v>
      </c>
      <c r="R399" s="621" t="s">
        <v>82</v>
      </c>
      <c r="S399" s="621" t="s">
        <v>82</v>
      </c>
      <c r="T399" s="621" t="s">
        <v>82</v>
      </c>
      <c r="U399" s="621" t="s">
        <v>82</v>
      </c>
      <c r="V399" s="621" t="s">
        <v>82</v>
      </c>
      <c r="W399" s="621" t="s">
        <v>82</v>
      </c>
      <c r="X399" s="621" t="s">
        <v>82</v>
      </c>
      <c r="Y399" s="621" t="s">
        <v>82</v>
      </c>
      <c r="Z399" s="621" t="s">
        <v>82</v>
      </c>
      <c r="AA399" s="621" t="s">
        <v>82</v>
      </c>
      <c r="AB399" s="621" t="s">
        <v>82</v>
      </c>
      <c r="AC399" s="621" t="s">
        <v>82</v>
      </c>
      <c r="AD399" s="621" t="s">
        <v>82</v>
      </c>
      <c r="AE399" s="621" t="s">
        <v>82</v>
      </c>
      <c r="AF399" s="621" t="s">
        <v>82</v>
      </c>
      <c r="AG399" s="621" t="s">
        <v>82</v>
      </c>
      <c r="AH399" s="621" t="s">
        <v>82</v>
      </c>
      <c r="AI399" s="621" t="s">
        <v>82</v>
      </c>
      <c r="AJ399" s="621" t="s">
        <v>82</v>
      </c>
      <c r="AK399" s="621" t="s">
        <v>82</v>
      </c>
      <c r="AL399" s="621" t="s">
        <v>82</v>
      </c>
      <c r="AM399" s="621" t="s">
        <v>82</v>
      </c>
      <c r="AN399" s="621" t="s">
        <v>82</v>
      </c>
      <c r="AO399" s="621" t="s">
        <v>82</v>
      </c>
      <c r="AP399" s="621" t="s">
        <v>82</v>
      </c>
      <c r="AQ399" s="622" t="s">
        <v>82</v>
      </c>
    </row>
    <row r="400" spans="2:43" ht="19.95" customHeight="1" x14ac:dyDescent="0.4">
      <c r="B400" s="269">
        <v>397</v>
      </c>
      <c r="C400" s="270" t="s">
        <v>1804</v>
      </c>
      <c r="D400" s="270" t="s">
        <v>1805</v>
      </c>
      <c r="E400" s="271">
        <v>1818</v>
      </c>
      <c r="F400" s="272"/>
      <c r="G400" s="422" t="s">
        <v>105</v>
      </c>
      <c r="H400" s="1313"/>
      <c r="I400" s="624" t="s">
        <v>105</v>
      </c>
      <c r="J400" s="621" t="s">
        <v>105</v>
      </c>
      <c r="K400" s="621" t="s">
        <v>105</v>
      </c>
      <c r="L400" s="621" t="s">
        <v>105</v>
      </c>
      <c r="M400" s="621" t="s">
        <v>105</v>
      </c>
      <c r="N400" s="621" t="s">
        <v>105</v>
      </c>
      <c r="O400" s="621" t="s">
        <v>105</v>
      </c>
      <c r="P400" s="621" t="s">
        <v>105</v>
      </c>
      <c r="Q400" s="621" t="s">
        <v>105</v>
      </c>
      <c r="R400" s="621" t="s">
        <v>105</v>
      </c>
      <c r="S400" s="621" t="s">
        <v>105</v>
      </c>
      <c r="T400" s="621" t="s">
        <v>105</v>
      </c>
      <c r="U400" s="621" t="s">
        <v>105</v>
      </c>
      <c r="V400" s="621" t="s">
        <v>105</v>
      </c>
      <c r="W400" s="621" t="s">
        <v>105</v>
      </c>
      <c r="X400" s="621" t="s">
        <v>105</v>
      </c>
      <c r="Y400" s="621" t="s">
        <v>105</v>
      </c>
      <c r="Z400" s="621" t="s">
        <v>105</v>
      </c>
      <c r="AA400" s="621" t="s">
        <v>105</v>
      </c>
      <c r="AB400" s="621" t="s">
        <v>105</v>
      </c>
      <c r="AC400" s="621" t="s">
        <v>105</v>
      </c>
      <c r="AD400" s="621" t="s">
        <v>105</v>
      </c>
      <c r="AE400" s="621" t="s">
        <v>105</v>
      </c>
      <c r="AF400" s="621" t="s">
        <v>105</v>
      </c>
      <c r="AG400" s="621" t="s">
        <v>105</v>
      </c>
      <c r="AH400" s="621" t="s">
        <v>105</v>
      </c>
      <c r="AI400" s="621" t="s">
        <v>105</v>
      </c>
      <c r="AJ400" s="621" t="s">
        <v>105</v>
      </c>
      <c r="AK400" s="621" t="s">
        <v>105</v>
      </c>
      <c r="AL400" s="621" t="s">
        <v>105</v>
      </c>
      <c r="AM400" s="621" t="s">
        <v>105</v>
      </c>
      <c r="AN400" s="621" t="s">
        <v>105</v>
      </c>
      <c r="AO400" s="621" t="s">
        <v>105</v>
      </c>
      <c r="AP400" s="621" t="s">
        <v>105</v>
      </c>
      <c r="AQ400" s="622" t="s">
        <v>105</v>
      </c>
    </row>
    <row r="401" spans="2:43" ht="19.95" customHeight="1" thickBot="1" x14ac:dyDescent="0.45">
      <c r="B401" s="291">
        <v>398</v>
      </c>
      <c r="C401" s="292" t="s">
        <v>1806</v>
      </c>
      <c r="D401" s="292" t="s">
        <v>1807</v>
      </c>
      <c r="E401" s="293">
        <v>1819</v>
      </c>
      <c r="F401" s="294"/>
      <c r="G401" s="450" t="s">
        <v>105</v>
      </c>
      <c r="H401" s="1314"/>
      <c r="I401" s="625" t="s">
        <v>105</v>
      </c>
      <c r="J401" s="626" t="s">
        <v>105</v>
      </c>
      <c r="K401" s="626" t="s">
        <v>105</v>
      </c>
      <c r="L401" s="626" t="s">
        <v>105</v>
      </c>
      <c r="M401" s="626" t="s">
        <v>105</v>
      </c>
      <c r="N401" s="626" t="s">
        <v>105</v>
      </c>
      <c r="O401" s="626" t="s">
        <v>105</v>
      </c>
      <c r="P401" s="626" t="s">
        <v>105</v>
      </c>
      <c r="Q401" s="626" t="s">
        <v>105</v>
      </c>
      <c r="R401" s="626" t="s">
        <v>105</v>
      </c>
      <c r="S401" s="626" t="s">
        <v>105</v>
      </c>
      <c r="T401" s="626" t="s">
        <v>105</v>
      </c>
      <c r="U401" s="626" t="s">
        <v>105</v>
      </c>
      <c r="V401" s="626" t="s">
        <v>105</v>
      </c>
      <c r="W401" s="626" t="s">
        <v>105</v>
      </c>
      <c r="X401" s="626" t="s">
        <v>105</v>
      </c>
      <c r="Y401" s="626" t="s">
        <v>105</v>
      </c>
      <c r="Z401" s="626" t="s">
        <v>105</v>
      </c>
      <c r="AA401" s="626" t="s">
        <v>105</v>
      </c>
      <c r="AB401" s="626" t="s">
        <v>105</v>
      </c>
      <c r="AC401" s="626" t="s">
        <v>105</v>
      </c>
      <c r="AD401" s="626" t="s">
        <v>105</v>
      </c>
      <c r="AE401" s="626" t="s">
        <v>105</v>
      </c>
      <c r="AF401" s="626" t="s">
        <v>105</v>
      </c>
      <c r="AG401" s="626" t="s">
        <v>105</v>
      </c>
      <c r="AH401" s="626" t="s">
        <v>105</v>
      </c>
      <c r="AI401" s="626" t="s">
        <v>105</v>
      </c>
      <c r="AJ401" s="626" t="s">
        <v>105</v>
      </c>
      <c r="AK401" s="626" t="s">
        <v>105</v>
      </c>
      <c r="AL401" s="626" t="s">
        <v>105</v>
      </c>
      <c r="AM401" s="626" t="s">
        <v>105</v>
      </c>
      <c r="AN401" s="626" t="s">
        <v>105</v>
      </c>
      <c r="AO401" s="626" t="s">
        <v>105</v>
      </c>
      <c r="AP401" s="626" t="s">
        <v>105</v>
      </c>
      <c r="AQ401" s="627" t="s">
        <v>105</v>
      </c>
    </row>
    <row r="402" spans="2:43" ht="19.95" customHeight="1" x14ac:dyDescent="0.4">
      <c r="B402" s="264">
        <v>399</v>
      </c>
      <c r="C402" s="265" t="s">
        <v>1808</v>
      </c>
      <c r="D402" s="265" t="s">
        <v>211</v>
      </c>
      <c r="E402" s="266">
        <v>613</v>
      </c>
      <c r="F402" s="267" t="s">
        <v>23</v>
      </c>
      <c r="G402" s="455">
        <v>30</v>
      </c>
      <c r="H402" s="1354" t="s">
        <v>2561</v>
      </c>
      <c r="I402" s="623">
        <v>30</v>
      </c>
      <c r="J402" s="619">
        <v>30</v>
      </c>
      <c r="K402" s="619">
        <v>30</v>
      </c>
      <c r="L402" s="619">
        <v>30</v>
      </c>
      <c r="M402" s="619">
        <v>30</v>
      </c>
      <c r="N402" s="619">
        <v>30</v>
      </c>
      <c r="O402" s="619">
        <v>30</v>
      </c>
      <c r="P402" s="619">
        <v>30</v>
      </c>
      <c r="Q402" s="619">
        <v>30</v>
      </c>
      <c r="R402" s="619">
        <v>30</v>
      </c>
      <c r="S402" s="619">
        <v>30</v>
      </c>
      <c r="T402" s="619">
        <v>30</v>
      </c>
      <c r="U402" s="619">
        <v>30</v>
      </c>
      <c r="V402" s="619">
        <v>30</v>
      </c>
      <c r="W402" s="619">
        <v>30</v>
      </c>
      <c r="X402" s="619">
        <v>30</v>
      </c>
      <c r="Y402" s="619">
        <v>30</v>
      </c>
      <c r="Z402" s="619">
        <v>30</v>
      </c>
      <c r="AA402" s="619">
        <v>30</v>
      </c>
      <c r="AB402" s="619">
        <v>30</v>
      </c>
      <c r="AC402" s="619">
        <v>30</v>
      </c>
      <c r="AD402" s="619">
        <v>30</v>
      </c>
      <c r="AE402" s="619">
        <v>30</v>
      </c>
      <c r="AF402" s="619">
        <v>30</v>
      </c>
      <c r="AG402" s="619">
        <v>30</v>
      </c>
      <c r="AH402" s="619">
        <v>30</v>
      </c>
      <c r="AI402" s="619">
        <v>30</v>
      </c>
      <c r="AJ402" s="619">
        <v>30</v>
      </c>
      <c r="AK402" s="619">
        <v>30</v>
      </c>
      <c r="AL402" s="619">
        <v>30</v>
      </c>
      <c r="AM402" s="619">
        <v>30</v>
      </c>
      <c r="AN402" s="619">
        <v>30</v>
      </c>
      <c r="AO402" s="619">
        <v>30</v>
      </c>
      <c r="AP402" s="619">
        <v>30</v>
      </c>
      <c r="AQ402" s="620">
        <v>30</v>
      </c>
    </row>
    <row r="403" spans="2:43" ht="19.95" customHeight="1" x14ac:dyDescent="0.4">
      <c r="B403" s="269">
        <v>400</v>
      </c>
      <c r="C403" s="270" t="s">
        <v>1809</v>
      </c>
      <c r="D403" s="270" t="s">
        <v>212</v>
      </c>
      <c r="E403" s="271">
        <v>614</v>
      </c>
      <c r="F403" s="272" t="s">
        <v>200</v>
      </c>
      <c r="G403" s="422">
        <v>100</v>
      </c>
      <c r="H403" s="1304"/>
      <c r="I403" s="624">
        <v>100</v>
      </c>
      <c r="J403" s="621">
        <v>100</v>
      </c>
      <c r="K403" s="621">
        <v>100</v>
      </c>
      <c r="L403" s="621">
        <v>100</v>
      </c>
      <c r="M403" s="621">
        <v>100</v>
      </c>
      <c r="N403" s="621">
        <v>100</v>
      </c>
      <c r="O403" s="621">
        <v>100</v>
      </c>
      <c r="P403" s="621">
        <v>100</v>
      </c>
      <c r="Q403" s="621">
        <v>100</v>
      </c>
      <c r="R403" s="621">
        <v>100</v>
      </c>
      <c r="S403" s="621">
        <v>100</v>
      </c>
      <c r="T403" s="621">
        <v>100</v>
      </c>
      <c r="U403" s="621">
        <v>100</v>
      </c>
      <c r="V403" s="621">
        <v>100</v>
      </c>
      <c r="W403" s="621">
        <v>100</v>
      </c>
      <c r="X403" s="621">
        <v>100</v>
      </c>
      <c r="Y403" s="621">
        <v>100</v>
      </c>
      <c r="Z403" s="621">
        <v>100</v>
      </c>
      <c r="AA403" s="621">
        <v>100</v>
      </c>
      <c r="AB403" s="621">
        <v>100</v>
      </c>
      <c r="AC403" s="621">
        <v>100</v>
      </c>
      <c r="AD403" s="621">
        <v>100</v>
      </c>
      <c r="AE403" s="621">
        <v>100</v>
      </c>
      <c r="AF403" s="621">
        <v>100</v>
      </c>
      <c r="AG403" s="621">
        <v>100</v>
      </c>
      <c r="AH403" s="621">
        <v>100</v>
      </c>
      <c r="AI403" s="621">
        <v>100</v>
      </c>
      <c r="AJ403" s="621">
        <v>100</v>
      </c>
      <c r="AK403" s="621">
        <v>100</v>
      </c>
      <c r="AL403" s="621">
        <v>100</v>
      </c>
      <c r="AM403" s="621">
        <v>100</v>
      </c>
      <c r="AN403" s="621">
        <v>100</v>
      </c>
      <c r="AO403" s="621">
        <v>100</v>
      </c>
      <c r="AP403" s="621">
        <v>100</v>
      </c>
      <c r="AQ403" s="622">
        <v>100</v>
      </c>
    </row>
    <row r="404" spans="2:43" ht="31.2" x14ac:dyDescent="0.4">
      <c r="B404" s="269">
        <v>401</v>
      </c>
      <c r="C404" s="270" t="s">
        <v>1810</v>
      </c>
      <c r="D404" s="270" t="s">
        <v>217</v>
      </c>
      <c r="E404" s="271">
        <v>615</v>
      </c>
      <c r="F404" s="272" t="s">
        <v>200</v>
      </c>
      <c r="G404" s="433">
        <v>100</v>
      </c>
      <c r="H404" s="873" t="s">
        <v>2555</v>
      </c>
      <c r="I404" s="309">
        <f>IF('3_Setup(3)'!$M$7="", 100, '3_Setup(3)'!$M$7)</f>
        <v>0</v>
      </c>
      <c r="J404" s="310">
        <f>IF('3_Setup(3)'!$M$8="", 100, '3_Setup(3)'!$M$8)</f>
        <v>0</v>
      </c>
      <c r="K404" s="310">
        <f>IF('3_Setup(3)'!$M$9="", 100, '3_Setup(3)'!$M$9)</f>
        <v>0</v>
      </c>
      <c r="L404" s="310">
        <f>IF('3_Setup(3)'!$M$10="", 100, '3_Setup(3)'!$M$10)</f>
        <v>0</v>
      </c>
      <c r="M404" s="310">
        <f>IF('3_Setup(3)'!$M$11="", 100, '3_Setup(3)'!$M$11)</f>
        <v>0</v>
      </c>
      <c r="N404" s="310">
        <f>IF('3_Setup(3)'!$M$12="", 100, '3_Setup(3)'!$M$12)</f>
        <v>0</v>
      </c>
      <c r="O404" s="310">
        <f>IF('3_Setup(3)'!$M$13="", 100, '3_Setup(3)'!$M$13)</f>
        <v>0</v>
      </c>
      <c r="P404" s="310">
        <f>IF('3_Setup(3)'!$M$14="", 100, '3_Setup(3)'!$M$14)</f>
        <v>0</v>
      </c>
      <c r="Q404" s="310">
        <f>IF('3_Setup(3)'!$M$15="", 100, '3_Setup(3)'!$M$15)</f>
        <v>0</v>
      </c>
      <c r="R404" s="310">
        <f>IF('3_Setup(3)'!$M$16="", 100, '3_Setup(3)'!$M$16)</f>
        <v>0</v>
      </c>
      <c r="S404" s="310">
        <f>IF('3_Setup(3)'!$M$17="", 100, '3_Setup(3)'!$M$17)</f>
        <v>0</v>
      </c>
      <c r="T404" s="310">
        <f>IF('3_Setup(3)'!$M$18="", 100, '3_Setup(3)'!$M$18)</f>
        <v>0</v>
      </c>
      <c r="U404" s="310">
        <f>IF('3_Setup(3)'!$M$19="", 100, '3_Setup(3)'!$M$19)</f>
        <v>0</v>
      </c>
      <c r="V404" s="310">
        <f>IF('3_Setup(3)'!$M$20="", 100, '3_Setup(3)'!$M$20)</f>
        <v>0</v>
      </c>
      <c r="W404" s="310">
        <f>IF('3_Setup(3)'!$M$21="", 100, '3_Setup(3)'!$M$21)</f>
        <v>0</v>
      </c>
      <c r="X404" s="310">
        <f>IF('3_Setup(3)'!$M$22="", 100, '3_Setup(3)'!$M$22)</f>
        <v>0</v>
      </c>
      <c r="Y404" s="310">
        <f>IF('3_Setup(3)'!$M$23="", 100, '3_Setup(3)'!$M$23)</f>
        <v>0</v>
      </c>
      <c r="Z404" s="310">
        <f>IF('3_Setup(3)'!$M$24="", 100, '3_Setup(3)'!$M$24)</f>
        <v>0</v>
      </c>
      <c r="AA404" s="310">
        <f>IF('3_Setup(3)'!$M$25="", 100, '3_Setup(3)'!$M$25)</f>
        <v>0</v>
      </c>
      <c r="AB404" s="310">
        <f>IF('3_Setup(3)'!$M$26="", 100, '3_Setup(3)'!$M$26)</f>
        <v>0</v>
      </c>
      <c r="AC404" s="310">
        <f>IF('3_Setup(3)'!$M$27="", 100, '3_Setup(3)'!$M$27)</f>
        <v>0</v>
      </c>
      <c r="AD404" s="310">
        <f>IF('3_Setup(3)'!$M$28="", 100, '3_Setup(3)'!$M$28)</f>
        <v>0</v>
      </c>
      <c r="AE404" s="310">
        <f>IF('3_Setup(3)'!$M$29="", 100, '3_Setup(3)'!$M$29)</f>
        <v>0</v>
      </c>
      <c r="AF404" s="310">
        <f>IF('3_Setup(3)'!$M$30="", 100, '3_Setup(3)'!$M$30)</f>
        <v>0</v>
      </c>
      <c r="AG404" s="310">
        <f>IF('3_Setup(3)'!$M$31="", 100, '3_Setup(3)'!$M$31)</f>
        <v>0</v>
      </c>
      <c r="AH404" s="310">
        <f>IF('3_Setup(3)'!$M$32="", 100, '3_Setup(3)'!$M$32)</f>
        <v>0</v>
      </c>
      <c r="AI404" s="310">
        <f>IF('3_Setup(3)'!$M$33="", 100, '3_Setup(3)'!$M$33)</f>
        <v>0</v>
      </c>
      <c r="AJ404" s="310">
        <f>IF('3_Setup(3)'!$M$34="", 100, '3_Setup(3)'!$M$34)</f>
        <v>0</v>
      </c>
      <c r="AK404" s="310">
        <f>IF('3_Setup(3)'!$M$35="", 100, '3_Setup(3)'!$M$35)</f>
        <v>0</v>
      </c>
      <c r="AL404" s="310">
        <f>IF('3_Setup(3)'!$M$36="", 100, '3_Setup(3)'!$M$36)</f>
        <v>0</v>
      </c>
      <c r="AM404" s="310">
        <f>IF('3_Setup(3)'!$M$37="", 100, '3_Setup(3)'!$M$37)</f>
        <v>0</v>
      </c>
      <c r="AN404" s="310">
        <f>IF('3_Setup(3)'!$M$38="", 100, '3_Setup(3)'!$M$38)</f>
        <v>0</v>
      </c>
      <c r="AO404" s="310">
        <f>IF('3_Setup(3)'!$M$39="", 100, '3_Setup(3)'!$M$39)</f>
        <v>0</v>
      </c>
      <c r="AP404" s="310">
        <f>IF('3_Setup(3)'!$M$40="", 100, '3_Setup(3)'!$M$40)</f>
        <v>0</v>
      </c>
      <c r="AQ404" s="311">
        <f>IF('3_Setup(3)'!$M$41="", 100, '3_Setup(3)'!$M$41)</f>
        <v>0</v>
      </c>
    </row>
    <row r="405" spans="2:43" ht="31.2" x14ac:dyDescent="0.4">
      <c r="B405" s="269">
        <v>402</v>
      </c>
      <c r="C405" s="270" t="s">
        <v>1811</v>
      </c>
      <c r="D405" s="270" t="s">
        <v>218</v>
      </c>
      <c r="E405" s="271">
        <v>616</v>
      </c>
      <c r="F405" s="272" t="s">
        <v>200</v>
      </c>
      <c r="G405" s="433">
        <v>100</v>
      </c>
      <c r="H405" s="873" t="s">
        <v>2556</v>
      </c>
      <c r="I405" s="309">
        <f>IF('3_Setup(3)'!$N$7="", 100, '3_Setup(3)'!$N$7)</f>
        <v>100</v>
      </c>
      <c r="J405" s="310">
        <f>IF('3_Setup(3)'!$N$8="", 100, '3_Setup(3)'!$N$8)</f>
        <v>100</v>
      </c>
      <c r="K405" s="310">
        <f>IF('3_Setup(3)'!$N$9="", 100, '3_Setup(3)'!$N$9)</f>
        <v>100</v>
      </c>
      <c r="L405" s="310">
        <f>IF('3_Setup(3)'!$N$10="", 100, '3_Setup(3)'!$N$10)</f>
        <v>100</v>
      </c>
      <c r="M405" s="310">
        <f>IF('3_Setup(3)'!$N$11="", 100, '3_Setup(3)'!$N$11)</f>
        <v>100</v>
      </c>
      <c r="N405" s="310">
        <f>IF('3_Setup(3)'!$N$12="", 100, '3_Setup(3)'!$N$12)</f>
        <v>100</v>
      </c>
      <c r="O405" s="310">
        <f>IF('3_Setup(3)'!$N$13="", 100, '3_Setup(3)'!$N$13)</f>
        <v>100</v>
      </c>
      <c r="P405" s="310">
        <f>IF('3_Setup(3)'!$N$14="", 100, '3_Setup(3)'!$N$14)</f>
        <v>100</v>
      </c>
      <c r="Q405" s="310">
        <f>IF('3_Setup(3)'!$N$15="", 100, '3_Setup(3)'!$N$15)</f>
        <v>100</v>
      </c>
      <c r="R405" s="310">
        <f>IF('3_Setup(3)'!$N$16="", 100, '3_Setup(3)'!$N$16)</f>
        <v>100</v>
      </c>
      <c r="S405" s="310">
        <f>IF('3_Setup(3)'!$N$17="", 100, '3_Setup(3)'!$N$17)</f>
        <v>100</v>
      </c>
      <c r="T405" s="310">
        <f>IF('3_Setup(3)'!$N$18="", 100, '3_Setup(3)'!$N$18)</f>
        <v>100</v>
      </c>
      <c r="U405" s="310">
        <f>IF('3_Setup(3)'!$N$19="", 100, '3_Setup(3)'!$N$19)</f>
        <v>100</v>
      </c>
      <c r="V405" s="310">
        <f>IF('3_Setup(3)'!$N$20="", 100, '3_Setup(3)'!$N$20)</f>
        <v>100</v>
      </c>
      <c r="W405" s="310">
        <f>IF('3_Setup(3)'!$N$21="", 100, '3_Setup(3)'!$N$21)</f>
        <v>100</v>
      </c>
      <c r="X405" s="310">
        <f>IF('3_Setup(3)'!$N$22="", 100, '3_Setup(3)'!$N$22)</f>
        <v>100</v>
      </c>
      <c r="Y405" s="310">
        <f>IF('3_Setup(3)'!$N$23="", 100, '3_Setup(3)'!$N$23)</f>
        <v>100</v>
      </c>
      <c r="Z405" s="310">
        <f>IF('3_Setup(3)'!$N$24="", 100, '3_Setup(3)'!$N$24)</f>
        <v>100</v>
      </c>
      <c r="AA405" s="310">
        <f>IF('3_Setup(3)'!$N$25="", 100, '3_Setup(3)'!$N$25)</f>
        <v>100</v>
      </c>
      <c r="AB405" s="310">
        <f>IF('3_Setup(3)'!$N$26="", 100, '3_Setup(3)'!$N$26)</f>
        <v>100</v>
      </c>
      <c r="AC405" s="310">
        <f>IF('3_Setup(3)'!$N$27="", 100, '3_Setup(3)'!$N$27)</f>
        <v>100</v>
      </c>
      <c r="AD405" s="310">
        <f>IF('3_Setup(3)'!$N$28="", 100, '3_Setup(3)'!$N$28)</f>
        <v>100</v>
      </c>
      <c r="AE405" s="310">
        <f>IF('3_Setup(3)'!$N$29="", 100, '3_Setup(3)'!$N$29)</f>
        <v>100</v>
      </c>
      <c r="AF405" s="310">
        <f>IF('3_Setup(3)'!$N$30="", 100, '3_Setup(3)'!$N$30)</f>
        <v>100</v>
      </c>
      <c r="AG405" s="310">
        <f>IF('3_Setup(3)'!$N$31="", 100, '3_Setup(3)'!$N$31)</f>
        <v>100</v>
      </c>
      <c r="AH405" s="310">
        <f>IF('3_Setup(3)'!$N$32="", 100, '3_Setup(3)'!$N$32)</f>
        <v>100</v>
      </c>
      <c r="AI405" s="310">
        <f>IF('3_Setup(3)'!$N$33="", 100, '3_Setup(3)'!$N$33)</f>
        <v>100</v>
      </c>
      <c r="AJ405" s="310">
        <f>IF('3_Setup(3)'!$N$34="", 100, '3_Setup(3)'!$N$34)</f>
        <v>100</v>
      </c>
      <c r="AK405" s="310">
        <f>IF('3_Setup(3)'!$N$35="", 100, '3_Setup(3)'!$N$35)</f>
        <v>100</v>
      </c>
      <c r="AL405" s="310">
        <f>IF('3_Setup(3)'!$N$36="", 100, '3_Setup(3)'!$N$36)</f>
        <v>100</v>
      </c>
      <c r="AM405" s="310">
        <f>IF('3_Setup(3)'!$N$37="", 100, '3_Setup(3)'!$N$37)</f>
        <v>100</v>
      </c>
      <c r="AN405" s="310">
        <f>IF('3_Setup(3)'!$N$38="", 100, '3_Setup(3)'!$N$38)</f>
        <v>100</v>
      </c>
      <c r="AO405" s="310">
        <f>IF('3_Setup(3)'!$N$39="", 100, '3_Setup(3)'!$N$39)</f>
        <v>100</v>
      </c>
      <c r="AP405" s="310">
        <f>IF('3_Setup(3)'!$N$40="", 100, '3_Setup(3)'!$N$40)</f>
        <v>100</v>
      </c>
      <c r="AQ405" s="311">
        <f>IF('3_Setup(3)'!$N$41="", 100, '3_Setup(3)'!$N$41)</f>
        <v>100</v>
      </c>
    </row>
    <row r="406" spans="2:43" ht="19.95" customHeight="1" x14ac:dyDescent="0.4">
      <c r="B406" s="269">
        <v>403</v>
      </c>
      <c r="C406" s="270" t="s">
        <v>1812</v>
      </c>
      <c r="D406" s="270" t="s">
        <v>228</v>
      </c>
      <c r="E406" s="271">
        <v>1300</v>
      </c>
      <c r="F406" s="272" t="s">
        <v>18</v>
      </c>
      <c r="G406" s="422">
        <v>0</v>
      </c>
      <c r="H406" s="423"/>
      <c r="I406" s="624">
        <v>50</v>
      </c>
      <c r="J406" s="621">
        <v>50</v>
      </c>
      <c r="K406" s="621">
        <v>50</v>
      </c>
      <c r="L406" s="621">
        <v>50</v>
      </c>
      <c r="M406" s="621">
        <v>50</v>
      </c>
      <c r="N406" s="621">
        <v>50</v>
      </c>
      <c r="O406" s="621">
        <v>50</v>
      </c>
      <c r="P406" s="621">
        <v>50</v>
      </c>
      <c r="Q406" s="621">
        <v>50</v>
      </c>
      <c r="R406" s="621">
        <v>50</v>
      </c>
      <c r="S406" s="621">
        <v>50</v>
      </c>
      <c r="T406" s="621">
        <v>50</v>
      </c>
      <c r="U406" s="621">
        <v>50</v>
      </c>
      <c r="V406" s="621">
        <v>50</v>
      </c>
      <c r="W406" s="621">
        <v>50</v>
      </c>
      <c r="X406" s="621">
        <v>50</v>
      </c>
      <c r="Y406" s="621">
        <v>50</v>
      </c>
      <c r="Z406" s="621">
        <v>50</v>
      </c>
      <c r="AA406" s="621">
        <v>50</v>
      </c>
      <c r="AB406" s="621">
        <v>50</v>
      </c>
      <c r="AC406" s="621">
        <v>50</v>
      </c>
      <c r="AD406" s="621">
        <v>50</v>
      </c>
      <c r="AE406" s="621">
        <v>50</v>
      </c>
      <c r="AF406" s="621">
        <v>50</v>
      </c>
      <c r="AG406" s="621">
        <v>50</v>
      </c>
      <c r="AH406" s="621">
        <v>50</v>
      </c>
      <c r="AI406" s="621">
        <v>50</v>
      </c>
      <c r="AJ406" s="621">
        <v>50</v>
      </c>
      <c r="AK406" s="621">
        <v>50</v>
      </c>
      <c r="AL406" s="621">
        <v>50</v>
      </c>
      <c r="AM406" s="621">
        <v>50</v>
      </c>
      <c r="AN406" s="621">
        <v>50</v>
      </c>
      <c r="AO406" s="621">
        <v>50</v>
      </c>
      <c r="AP406" s="621">
        <v>50</v>
      </c>
      <c r="AQ406" s="622">
        <v>50</v>
      </c>
    </row>
    <row r="407" spans="2:43" ht="19.95" customHeight="1" x14ac:dyDescent="0.4">
      <c r="B407" s="269">
        <v>404</v>
      </c>
      <c r="C407" s="270" t="s">
        <v>1813</v>
      </c>
      <c r="D407" s="270" t="s">
        <v>227</v>
      </c>
      <c r="E407" s="271">
        <v>1301</v>
      </c>
      <c r="F407" s="272" t="s">
        <v>18</v>
      </c>
      <c r="G407" s="422">
        <v>0</v>
      </c>
      <c r="H407" s="423"/>
      <c r="I407" s="624">
        <v>100</v>
      </c>
      <c r="J407" s="621">
        <v>100</v>
      </c>
      <c r="K407" s="621">
        <v>100</v>
      </c>
      <c r="L407" s="621">
        <v>100</v>
      </c>
      <c r="M407" s="621">
        <v>100</v>
      </c>
      <c r="N407" s="621">
        <v>100</v>
      </c>
      <c r="O407" s="621">
        <v>100</v>
      </c>
      <c r="P407" s="621">
        <v>100</v>
      </c>
      <c r="Q407" s="621">
        <v>100</v>
      </c>
      <c r="R407" s="621">
        <v>100</v>
      </c>
      <c r="S407" s="621">
        <v>100</v>
      </c>
      <c r="T407" s="621">
        <v>100</v>
      </c>
      <c r="U407" s="621">
        <v>100</v>
      </c>
      <c r="V407" s="621">
        <v>100</v>
      </c>
      <c r="W407" s="621">
        <v>100</v>
      </c>
      <c r="X407" s="621">
        <v>100</v>
      </c>
      <c r="Y407" s="621">
        <v>100</v>
      </c>
      <c r="Z407" s="621">
        <v>100</v>
      </c>
      <c r="AA407" s="621">
        <v>100</v>
      </c>
      <c r="AB407" s="621">
        <v>100</v>
      </c>
      <c r="AC407" s="621">
        <v>100</v>
      </c>
      <c r="AD407" s="621">
        <v>100</v>
      </c>
      <c r="AE407" s="621">
        <v>100</v>
      </c>
      <c r="AF407" s="621">
        <v>100</v>
      </c>
      <c r="AG407" s="621">
        <v>100</v>
      </c>
      <c r="AH407" s="621">
        <v>100</v>
      </c>
      <c r="AI407" s="621">
        <v>100</v>
      </c>
      <c r="AJ407" s="621">
        <v>100</v>
      </c>
      <c r="AK407" s="621">
        <v>100</v>
      </c>
      <c r="AL407" s="621">
        <v>100</v>
      </c>
      <c r="AM407" s="621">
        <v>100</v>
      </c>
      <c r="AN407" s="621">
        <v>100</v>
      </c>
      <c r="AO407" s="621">
        <v>100</v>
      </c>
      <c r="AP407" s="621">
        <v>100</v>
      </c>
      <c r="AQ407" s="622">
        <v>100</v>
      </c>
    </row>
    <row r="408" spans="2:43" ht="19.95" customHeight="1" x14ac:dyDescent="0.4">
      <c r="B408" s="269">
        <v>405</v>
      </c>
      <c r="C408" s="270" t="s">
        <v>1814</v>
      </c>
      <c r="D408" s="270" t="s">
        <v>229</v>
      </c>
      <c r="E408" s="271">
        <v>1299</v>
      </c>
      <c r="F408" s="272" t="s">
        <v>39</v>
      </c>
      <c r="G408" s="422">
        <v>100</v>
      </c>
      <c r="H408" s="423"/>
      <c r="I408" s="624">
        <v>100</v>
      </c>
      <c r="J408" s="621">
        <v>100</v>
      </c>
      <c r="K408" s="621">
        <v>100</v>
      </c>
      <c r="L408" s="621">
        <v>100</v>
      </c>
      <c r="M408" s="621">
        <v>100</v>
      </c>
      <c r="N408" s="621">
        <v>100</v>
      </c>
      <c r="O408" s="621">
        <v>100</v>
      </c>
      <c r="P408" s="621">
        <v>100</v>
      </c>
      <c r="Q408" s="621">
        <v>100</v>
      </c>
      <c r="R408" s="621">
        <v>100</v>
      </c>
      <c r="S408" s="621">
        <v>100</v>
      </c>
      <c r="T408" s="621">
        <v>100</v>
      </c>
      <c r="U408" s="621">
        <v>100</v>
      </c>
      <c r="V408" s="621">
        <v>100</v>
      </c>
      <c r="W408" s="621">
        <v>100</v>
      </c>
      <c r="X408" s="621">
        <v>100</v>
      </c>
      <c r="Y408" s="621">
        <v>100</v>
      </c>
      <c r="Z408" s="621">
        <v>100</v>
      </c>
      <c r="AA408" s="621">
        <v>100</v>
      </c>
      <c r="AB408" s="621">
        <v>100</v>
      </c>
      <c r="AC408" s="621">
        <v>100</v>
      </c>
      <c r="AD408" s="621">
        <v>100</v>
      </c>
      <c r="AE408" s="621">
        <v>100</v>
      </c>
      <c r="AF408" s="621">
        <v>100</v>
      </c>
      <c r="AG408" s="621">
        <v>100</v>
      </c>
      <c r="AH408" s="621">
        <v>100</v>
      </c>
      <c r="AI408" s="621">
        <v>100</v>
      </c>
      <c r="AJ408" s="621">
        <v>100</v>
      </c>
      <c r="AK408" s="621">
        <v>100</v>
      </c>
      <c r="AL408" s="621">
        <v>100</v>
      </c>
      <c r="AM408" s="621">
        <v>100</v>
      </c>
      <c r="AN408" s="621">
        <v>100</v>
      </c>
      <c r="AO408" s="621">
        <v>100</v>
      </c>
      <c r="AP408" s="621">
        <v>100</v>
      </c>
      <c r="AQ408" s="622">
        <v>100</v>
      </c>
    </row>
    <row r="409" spans="2:43" ht="19.95" customHeight="1" x14ac:dyDescent="0.4">
      <c r="B409" s="269">
        <v>406</v>
      </c>
      <c r="C409" s="270" t="s">
        <v>1815</v>
      </c>
      <c r="D409" s="270" t="s">
        <v>230</v>
      </c>
      <c r="E409" s="271">
        <v>1298</v>
      </c>
      <c r="F409" s="272" t="s">
        <v>39</v>
      </c>
      <c r="G409" s="422">
        <v>100</v>
      </c>
      <c r="H409" s="423"/>
      <c r="I409" s="624">
        <v>100</v>
      </c>
      <c r="J409" s="621">
        <v>100</v>
      </c>
      <c r="K409" s="621">
        <v>100</v>
      </c>
      <c r="L409" s="621">
        <v>100</v>
      </c>
      <c r="M409" s="621">
        <v>100</v>
      </c>
      <c r="N409" s="621">
        <v>100</v>
      </c>
      <c r="O409" s="621">
        <v>100</v>
      </c>
      <c r="P409" s="621">
        <v>100</v>
      </c>
      <c r="Q409" s="621">
        <v>100</v>
      </c>
      <c r="R409" s="621">
        <v>100</v>
      </c>
      <c r="S409" s="621">
        <v>100</v>
      </c>
      <c r="T409" s="621">
        <v>100</v>
      </c>
      <c r="U409" s="621">
        <v>100</v>
      </c>
      <c r="V409" s="621">
        <v>100</v>
      </c>
      <c r="W409" s="621">
        <v>100</v>
      </c>
      <c r="X409" s="621">
        <v>100</v>
      </c>
      <c r="Y409" s="621">
        <v>100</v>
      </c>
      <c r="Z409" s="621">
        <v>100</v>
      </c>
      <c r="AA409" s="621">
        <v>100</v>
      </c>
      <c r="AB409" s="621">
        <v>100</v>
      </c>
      <c r="AC409" s="621">
        <v>100</v>
      </c>
      <c r="AD409" s="621">
        <v>100</v>
      </c>
      <c r="AE409" s="621">
        <v>100</v>
      </c>
      <c r="AF409" s="621">
        <v>100</v>
      </c>
      <c r="AG409" s="621">
        <v>100</v>
      </c>
      <c r="AH409" s="621">
        <v>100</v>
      </c>
      <c r="AI409" s="621">
        <v>100</v>
      </c>
      <c r="AJ409" s="621">
        <v>100</v>
      </c>
      <c r="AK409" s="621">
        <v>100</v>
      </c>
      <c r="AL409" s="621">
        <v>100</v>
      </c>
      <c r="AM409" s="621">
        <v>100</v>
      </c>
      <c r="AN409" s="621">
        <v>100</v>
      </c>
      <c r="AO409" s="621">
        <v>100</v>
      </c>
      <c r="AP409" s="621">
        <v>100</v>
      </c>
      <c r="AQ409" s="622">
        <v>100</v>
      </c>
    </row>
    <row r="410" spans="2:43" ht="19.95" customHeight="1" x14ac:dyDescent="0.4">
      <c r="B410" s="269">
        <v>407</v>
      </c>
      <c r="C410" s="270" t="s">
        <v>1816</v>
      </c>
      <c r="D410" s="270" t="s">
        <v>231</v>
      </c>
      <c r="E410" s="271">
        <v>1296</v>
      </c>
      <c r="F410" s="272" t="s">
        <v>39</v>
      </c>
      <c r="G410" s="422">
        <v>0</v>
      </c>
      <c r="H410" s="423"/>
      <c r="I410" s="624">
        <v>0</v>
      </c>
      <c r="J410" s="621">
        <v>0</v>
      </c>
      <c r="K410" s="621">
        <v>0</v>
      </c>
      <c r="L410" s="621">
        <v>0</v>
      </c>
      <c r="M410" s="621">
        <v>0</v>
      </c>
      <c r="N410" s="621">
        <v>0</v>
      </c>
      <c r="O410" s="621">
        <v>0</v>
      </c>
      <c r="P410" s="621">
        <v>0</v>
      </c>
      <c r="Q410" s="621">
        <v>0</v>
      </c>
      <c r="R410" s="621">
        <v>0</v>
      </c>
      <c r="S410" s="621">
        <v>0</v>
      </c>
      <c r="T410" s="621">
        <v>0</v>
      </c>
      <c r="U410" s="621">
        <v>0</v>
      </c>
      <c r="V410" s="621">
        <v>0</v>
      </c>
      <c r="W410" s="621">
        <v>0</v>
      </c>
      <c r="X410" s="621">
        <v>0</v>
      </c>
      <c r="Y410" s="621">
        <v>0</v>
      </c>
      <c r="Z410" s="621">
        <v>0</v>
      </c>
      <c r="AA410" s="621">
        <v>0</v>
      </c>
      <c r="AB410" s="621">
        <v>0</v>
      </c>
      <c r="AC410" s="621">
        <v>0</v>
      </c>
      <c r="AD410" s="621">
        <v>0</v>
      </c>
      <c r="AE410" s="621">
        <v>0</v>
      </c>
      <c r="AF410" s="621">
        <v>0</v>
      </c>
      <c r="AG410" s="621">
        <v>0</v>
      </c>
      <c r="AH410" s="621">
        <v>0</v>
      </c>
      <c r="AI410" s="621">
        <v>0</v>
      </c>
      <c r="AJ410" s="621">
        <v>0</v>
      </c>
      <c r="AK410" s="621">
        <v>0</v>
      </c>
      <c r="AL410" s="621">
        <v>0</v>
      </c>
      <c r="AM410" s="621">
        <v>0</v>
      </c>
      <c r="AN410" s="621">
        <v>0</v>
      </c>
      <c r="AO410" s="621">
        <v>0</v>
      </c>
      <c r="AP410" s="621">
        <v>0</v>
      </c>
      <c r="AQ410" s="622">
        <v>0</v>
      </c>
    </row>
    <row r="411" spans="2:43" ht="19.95" customHeight="1" x14ac:dyDescent="0.4">
      <c r="B411" s="269">
        <v>408</v>
      </c>
      <c r="C411" s="270" t="s">
        <v>1817</v>
      </c>
      <c r="D411" s="270" t="s">
        <v>232</v>
      </c>
      <c r="E411" s="271">
        <v>1295</v>
      </c>
      <c r="F411" s="272" t="s">
        <v>39</v>
      </c>
      <c r="G411" s="422">
        <v>100</v>
      </c>
      <c r="H411" s="423"/>
      <c r="I411" s="624">
        <v>100</v>
      </c>
      <c r="J411" s="621">
        <v>100</v>
      </c>
      <c r="K411" s="621">
        <v>100</v>
      </c>
      <c r="L411" s="621">
        <v>100</v>
      </c>
      <c r="M411" s="621">
        <v>100</v>
      </c>
      <c r="N411" s="621">
        <v>100</v>
      </c>
      <c r="O411" s="621">
        <v>100</v>
      </c>
      <c r="P411" s="621">
        <v>100</v>
      </c>
      <c r="Q411" s="621">
        <v>100</v>
      </c>
      <c r="R411" s="621">
        <v>100</v>
      </c>
      <c r="S411" s="621">
        <v>100</v>
      </c>
      <c r="T411" s="621">
        <v>100</v>
      </c>
      <c r="U411" s="621">
        <v>100</v>
      </c>
      <c r="V411" s="621">
        <v>100</v>
      </c>
      <c r="W411" s="621">
        <v>100</v>
      </c>
      <c r="X411" s="621">
        <v>100</v>
      </c>
      <c r="Y411" s="621">
        <v>100</v>
      </c>
      <c r="Z411" s="621">
        <v>100</v>
      </c>
      <c r="AA411" s="621">
        <v>100</v>
      </c>
      <c r="AB411" s="621">
        <v>100</v>
      </c>
      <c r="AC411" s="621">
        <v>100</v>
      </c>
      <c r="AD411" s="621">
        <v>100</v>
      </c>
      <c r="AE411" s="621">
        <v>100</v>
      </c>
      <c r="AF411" s="621">
        <v>100</v>
      </c>
      <c r="AG411" s="621">
        <v>100</v>
      </c>
      <c r="AH411" s="621">
        <v>100</v>
      </c>
      <c r="AI411" s="621">
        <v>100</v>
      </c>
      <c r="AJ411" s="621">
        <v>100</v>
      </c>
      <c r="AK411" s="621">
        <v>100</v>
      </c>
      <c r="AL411" s="621">
        <v>100</v>
      </c>
      <c r="AM411" s="621">
        <v>100</v>
      </c>
      <c r="AN411" s="621">
        <v>100</v>
      </c>
      <c r="AO411" s="621">
        <v>100</v>
      </c>
      <c r="AP411" s="621">
        <v>100</v>
      </c>
      <c r="AQ411" s="622">
        <v>100</v>
      </c>
    </row>
    <row r="412" spans="2:43" ht="19.95" customHeight="1" x14ac:dyDescent="0.4">
      <c r="B412" s="269">
        <v>409</v>
      </c>
      <c r="C412" s="270" t="s">
        <v>1818</v>
      </c>
      <c r="D412" s="270" t="s">
        <v>233</v>
      </c>
      <c r="E412" s="271">
        <v>1297</v>
      </c>
      <c r="F412" s="272" t="s">
        <v>200</v>
      </c>
      <c r="G412" s="422">
        <v>0</v>
      </c>
      <c r="H412" s="423"/>
      <c r="I412" s="624">
        <v>0</v>
      </c>
      <c r="J412" s="621">
        <v>0</v>
      </c>
      <c r="K412" s="621">
        <v>0</v>
      </c>
      <c r="L412" s="621">
        <v>0</v>
      </c>
      <c r="M412" s="621">
        <v>0</v>
      </c>
      <c r="N412" s="621">
        <v>0</v>
      </c>
      <c r="O412" s="621">
        <v>0</v>
      </c>
      <c r="P412" s="621">
        <v>0</v>
      </c>
      <c r="Q412" s="621">
        <v>0</v>
      </c>
      <c r="R412" s="621">
        <v>0</v>
      </c>
      <c r="S412" s="621">
        <v>0</v>
      </c>
      <c r="T412" s="621">
        <v>0</v>
      </c>
      <c r="U412" s="621">
        <v>0</v>
      </c>
      <c r="V412" s="621">
        <v>0</v>
      </c>
      <c r="W412" s="621">
        <v>0</v>
      </c>
      <c r="X412" s="621">
        <v>0</v>
      </c>
      <c r="Y412" s="621">
        <v>0</v>
      </c>
      <c r="Z412" s="621">
        <v>0</v>
      </c>
      <c r="AA412" s="621">
        <v>0</v>
      </c>
      <c r="AB412" s="621">
        <v>0</v>
      </c>
      <c r="AC412" s="621">
        <v>0</v>
      </c>
      <c r="AD412" s="621">
        <v>0</v>
      </c>
      <c r="AE412" s="621">
        <v>0</v>
      </c>
      <c r="AF412" s="621">
        <v>0</v>
      </c>
      <c r="AG412" s="621">
        <v>0</v>
      </c>
      <c r="AH412" s="621">
        <v>0</v>
      </c>
      <c r="AI412" s="621">
        <v>0</v>
      </c>
      <c r="AJ412" s="621">
        <v>0</v>
      </c>
      <c r="AK412" s="621">
        <v>0</v>
      </c>
      <c r="AL412" s="621">
        <v>0</v>
      </c>
      <c r="AM412" s="621">
        <v>0</v>
      </c>
      <c r="AN412" s="621">
        <v>0</v>
      </c>
      <c r="AO412" s="621">
        <v>0</v>
      </c>
      <c r="AP412" s="621">
        <v>0</v>
      </c>
      <c r="AQ412" s="622">
        <v>0</v>
      </c>
    </row>
    <row r="413" spans="2:43" ht="19.95" customHeight="1" x14ac:dyDescent="0.4">
      <c r="B413" s="269">
        <v>410</v>
      </c>
      <c r="C413" s="270" t="s">
        <v>1819</v>
      </c>
      <c r="D413" s="270" t="s">
        <v>213</v>
      </c>
      <c r="E413" s="271">
        <v>626</v>
      </c>
      <c r="F413" s="272" t="s">
        <v>5</v>
      </c>
      <c r="G413" s="812">
        <v>0</v>
      </c>
      <c r="H413" s="274" t="s">
        <v>2557</v>
      </c>
      <c r="I413" s="335">
        <v>0</v>
      </c>
      <c r="J413" s="336">
        <v>0</v>
      </c>
      <c r="K413" s="336">
        <v>0</v>
      </c>
      <c r="L413" s="336">
        <v>0</v>
      </c>
      <c r="M413" s="336">
        <v>0</v>
      </c>
      <c r="N413" s="336">
        <v>0</v>
      </c>
      <c r="O413" s="336">
        <v>0</v>
      </c>
      <c r="P413" s="336">
        <v>0</v>
      </c>
      <c r="Q413" s="336">
        <v>0</v>
      </c>
      <c r="R413" s="336">
        <v>0</v>
      </c>
      <c r="S413" s="336">
        <v>0</v>
      </c>
      <c r="T413" s="336">
        <v>0</v>
      </c>
      <c r="U413" s="336">
        <v>0</v>
      </c>
      <c r="V413" s="336">
        <v>0</v>
      </c>
      <c r="W413" s="336">
        <v>0</v>
      </c>
      <c r="X413" s="336">
        <v>0</v>
      </c>
      <c r="Y413" s="336">
        <v>0</v>
      </c>
      <c r="Z413" s="336">
        <v>0</v>
      </c>
      <c r="AA413" s="336">
        <v>0</v>
      </c>
      <c r="AB413" s="336">
        <v>0</v>
      </c>
      <c r="AC413" s="336">
        <v>0</v>
      </c>
      <c r="AD413" s="336">
        <v>0</v>
      </c>
      <c r="AE413" s="336">
        <v>0</v>
      </c>
      <c r="AF413" s="336">
        <v>0</v>
      </c>
      <c r="AG413" s="336">
        <v>0</v>
      </c>
      <c r="AH413" s="336">
        <v>0</v>
      </c>
      <c r="AI413" s="336">
        <v>0</v>
      </c>
      <c r="AJ413" s="336">
        <v>0</v>
      </c>
      <c r="AK413" s="336">
        <v>0</v>
      </c>
      <c r="AL413" s="336">
        <v>0</v>
      </c>
      <c r="AM413" s="336">
        <v>0</v>
      </c>
      <c r="AN413" s="336">
        <v>0</v>
      </c>
      <c r="AO413" s="336">
        <v>0</v>
      </c>
      <c r="AP413" s="336">
        <v>0</v>
      </c>
      <c r="AQ413" s="337">
        <v>0</v>
      </c>
    </row>
    <row r="414" spans="2:43" ht="19.95" customHeight="1" x14ac:dyDescent="0.4">
      <c r="B414" s="269">
        <v>411</v>
      </c>
      <c r="C414" s="270" t="s">
        <v>1820</v>
      </c>
      <c r="D414" s="270" t="s">
        <v>235</v>
      </c>
      <c r="E414" s="271">
        <v>1311</v>
      </c>
      <c r="F414" s="272" t="s">
        <v>200</v>
      </c>
      <c r="G414" s="422">
        <v>0</v>
      </c>
      <c r="H414" s="862"/>
      <c r="I414" s="624">
        <v>0</v>
      </c>
      <c r="J414" s="621">
        <v>0</v>
      </c>
      <c r="K414" s="621">
        <v>0</v>
      </c>
      <c r="L414" s="621">
        <v>0</v>
      </c>
      <c r="M414" s="621">
        <v>0</v>
      </c>
      <c r="N414" s="621">
        <v>0</v>
      </c>
      <c r="O414" s="621">
        <v>0</v>
      </c>
      <c r="P414" s="621">
        <v>0</v>
      </c>
      <c r="Q414" s="621">
        <v>0</v>
      </c>
      <c r="R414" s="621">
        <v>0</v>
      </c>
      <c r="S414" s="621">
        <v>0</v>
      </c>
      <c r="T414" s="621">
        <v>0</v>
      </c>
      <c r="U414" s="621">
        <v>0</v>
      </c>
      <c r="V414" s="621">
        <v>0</v>
      </c>
      <c r="W414" s="621">
        <v>0</v>
      </c>
      <c r="X414" s="621">
        <v>0</v>
      </c>
      <c r="Y414" s="621">
        <v>0</v>
      </c>
      <c r="Z414" s="621">
        <v>0</v>
      </c>
      <c r="AA414" s="621">
        <v>0</v>
      </c>
      <c r="AB414" s="621">
        <v>0</v>
      </c>
      <c r="AC414" s="621">
        <v>0</v>
      </c>
      <c r="AD414" s="621">
        <v>0</v>
      </c>
      <c r="AE414" s="621">
        <v>0</v>
      </c>
      <c r="AF414" s="621">
        <v>0</v>
      </c>
      <c r="AG414" s="621">
        <v>0</v>
      </c>
      <c r="AH414" s="621">
        <v>0</v>
      </c>
      <c r="AI414" s="621">
        <v>0</v>
      </c>
      <c r="AJ414" s="621">
        <v>0</v>
      </c>
      <c r="AK414" s="621">
        <v>0</v>
      </c>
      <c r="AL414" s="621">
        <v>0</v>
      </c>
      <c r="AM414" s="621">
        <v>0</v>
      </c>
      <c r="AN414" s="621">
        <v>0</v>
      </c>
      <c r="AO414" s="621">
        <v>0</v>
      </c>
      <c r="AP414" s="621">
        <v>0</v>
      </c>
      <c r="AQ414" s="622">
        <v>0</v>
      </c>
    </row>
    <row r="415" spans="2:43" ht="19.95" customHeight="1" x14ac:dyDescent="0.4">
      <c r="B415" s="269">
        <v>412</v>
      </c>
      <c r="C415" s="270" t="s">
        <v>1821</v>
      </c>
      <c r="D415" s="270" t="s">
        <v>222</v>
      </c>
      <c r="E415" s="271">
        <v>618</v>
      </c>
      <c r="F415" s="272" t="s">
        <v>200</v>
      </c>
      <c r="G415" s="278">
        <v>0</v>
      </c>
      <c r="H415" s="874" t="s">
        <v>2558</v>
      </c>
      <c r="I415" s="280">
        <f>IF('3_Setup(3)'!$O$7="", 0, '3_Setup(3)'!$O$7)</f>
        <v>15</v>
      </c>
      <c r="J415" s="281">
        <f>IF('3_Setup(3)'!$O$8="", 0, '3_Setup(3)'!$O$8)</f>
        <v>15</v>
      </c>
      <c r="K415" s="281">
        <f>IF('3_Setup(3)'!$O$9="", 0, '3_Setup(3)'!$O$9)</f>
        <v>15</v>
      </c>
      <c r="L415" s="281">
        <f>IF('3_Setup(3)'!$O$10="", 0, '3_Setup(3)'!$O$10)</f>
        <v>15</v>
      </c>
      <c r="M415" s="281">
        <f>IF('3_Setup(3)'!$O$11="", 0, '3_Setup(3)'!$O$11)</f>
        <v>15</v>
      </c>
      <c r="N415" s="281">
        <f>IF('3_Setup(3)'!$O$12="", 0, '3_Setup(3)'!$O$12)</f>
        <v>15</v>
      </c>
      <c r="O415" s="281">
        <f>IF('3_Setup(3)'!$O$13="", 0, '3_Setup(3)'!$O$13)</f>
        <v>15</v>
      </c>
      <c r="P415" s="281">
        <f>IF('3_Setup(3)'!$O$14="", 0, '3_Setup(3)'!$O$14)</f>
        <v>15</v>
      </c>
      <c r="Q415" s="281">
        <f>IF('3_Setup(3)'!$O$15="", 0, '3_Setup(3)'!$O$15)</f>
        <v>15</v>
      </c>
      <c r="R415" s="281">
        <f>IF('3_Setup(3)'!$O$16="", 0, '3_Setup(3)'!$O$16)</f>
        <v>15</v>
      </c>
      <c r="S415" s="281">
        <f>IF('3_Setup(3)'!$O$17="", 0, '3_Setup(3)'!$O$17)</f>
        <v>15</v>
      </c>
      <c r="T415" s="281">
        <f>IF('3_Setup(3)'!$O$18="", 0, '3_Setup(3)'!$O$18)</f>
        <v>15</v>
      </c>
      <c r="U415" s="281">
        <f>IF('3_Setup(3)'!$O$19="", 0, '3_Setup(3)'!$O$19)</f>
        <v>15</v>
      </c>
      <c r="V415" s="281">
        <f>IF('3_Setup(3)'!$O$20="", 0, '3_Setup(3)'!$O$20)</f>
        <v>15</v>
      </c>
      <c r="W415" s="281">
        <f>IF('3_Setup(3)'!$O$21="", 0, '3_Setup(3)'!$O$21)</f>
        <v>15</v>
      </c>
      <c r="X415" s="281">
        <f>IF('3_Setup(3)'!$O$22="", 0, '3_Setup(3)'!$O$22)</f>
        <v>15</v>
      </c>
      <c r="Y415" s="281">
        <f>IF('3_Setup(3)'!$O$23="", 0, '3_Setup(3)'!$O$23)</f>
        <v>15</v>
      </c>
      <c r="Z415" s="281">
        <f>IF('3_Setup(3)'!$O$24="", 0, '3_Setup(3)'!$O$24)</f>
        <v>15</v>
      </c>
      <c r="AA415" s="281">
        <f>IF('3_Setup(3)'!$O$25="", 0, '3_Setup(3)'!$O$25)</f>
        <v>15</v>
      </c>
      <c r="AB415" s="281">
        <f>IF('3_Setup(3)'!$O$26="", 0, '3_Setup(3)'!$O$26)</f>
        <v>15</v>
      </c>
      <c r="AC415" s="281">
        <f>IF('3_Setup(3)'!$O$27="", 0, '3_Setup(3)'!$O$27)</f>
        <v>15</v>
      </c>
      <c r="AD415" s="281">
        <f>IF('3_Setup(3)'!$O$28="", 0, '3_Setup(3)'!$O$28)</f>
        <v>15</v>
      </c>
      <c r="AE415" s="281">
        <f>IF('3_Setup(3)'!$O$29="", 0, '3_Setup(3)'!$O$29)</f>
        <v>15</v>
      </c>
      <c r="AF415" s="281">
        <f>IF('3_Setup(3)'!$O$30="", 0, '3_Setup(3)'!$O$30)</f>
        <v>15</v>
      </c>
      <c r="AG415" s="281">
        <f>IF('3_Setup(3)'!$O$31="", 0, '3_Setup(3)'!$O$31)</f>
        <v>15</v>
      </c>
      <c r="AH415" s="281">
        <f>IF('3_Setup(3)'!$O$32="", 0, '3_Setup(3)'!$O$32)</f>
        <v>15</v>
      </c>
      <c r="AI415" s="281">
        <f>IF('3_Setup(3)'!$O$33="", 0, '3_Setup(3)'!$O$33)</f>
        <v>15</v>
      </c>
      <c r="AJ415" s="281">
        <f>IF('3_Setup(3)'!$O$34="", 0, '3_Setup(3)'!$O$34)</f>
        <v>15</v>
      </c>
      <c r="AK415" s="281">
        <f>IF('3_Setup(3)'!$O$35="", 0, '3_Setup(3)'!$O$35)</f>
        <v>15</v>
      </c>
      <c r="AL415" s="281">
        <f>IF('3_Setup(3)'!$O$36="", 0, '3_Setup(3)'!$O$36)</f>
        <v>15</v>
      </c>
      <c r="AM415" s="281">
        <f>IF('3_Setup(3)'!$O$37="", 0, '3_Setup(3)'!$O$37)</f>
        <v>15</v>
      </c>
      <c r="AN415" s="281">
        <f>IF('3_Setup(3)'!$O$38="", 0, '3_Setup(3)'!$O$38)</f>
        <v>15</v>
      </c>
      <c r="AO415" s="281">
        <f>IF('3_Setup(3)'!$O$39="", 0, '3_Setup(3)'!$O$39)</f>
        <v>15</v>
      </c>
      <c r="AP415" s="281">
        <f>IF('3_Setup(3)'!$O$40="", 0, '3_Setup(3)'!$O$40)</f>
        <v>15</v>
      </c>
      <c r="AQ415" s="282">
        <f>IF('3_Setup(3)'!$O$41="", 0, '3_Setup(3)'!$O$41)</f>
        <v>15</v>
      </c>
    </row>
    <row r="416" spans="2:43" ht="19.95" customHeight="1" x14ac:dyDescent="0.4">
      <c r="B416" s="269">
        <v>413</v>
      </c>
      <c r="C416" s="270" t="s">
        <v>313</v>
      </c>
      <c r="D416" s="270" t="s">
        <v>195</v>
      </c>
      <c r="E416" s="271">
        <v>620</v>
      </c>
      <c r="F416" s="272" t="s">
        <v>39</v>
      </c>
      <c r="G416" s="273">
        <v>0</v>
      </c>
      <c r="H416" s="1349" t="s">
        <v>2559</v>
      </c>
      <c r="I416" s="275">
        <f>IF('3_Setup(3)'!$P$7="", 0, '3_Setup(3)'!$P$7)</f>
        <v>0</v>
      </c>
      <c r="J416" s="276">
        <f>IF('3_Setup(3)'!$P$8="", 0, '3_Setup(3)'!$P$8)</f>
        <v>0</v>
      </c>
      <c r="K416" s="276">
        <f>IF('3_Setup(3)'!$P$9="", 0, '3_Setup(3)'!$P$9)</f>
        <v>0</v>
      </c>
      <c r="L416" s="276">
        <f>IF('3_Setup(3)'!$P$10="", 0, '3_Setup(3)'!$P$10)</f>
        <v>0</v>
      </c>
      <c r="M416" s="276">
        <f>IF('3_Setup(3)'!$P$11="", 0, '3_Setup(3)'!$P$11)</f>
        <v>0</v>
      </c>
      <c r="N416" s="276">
        <f>IF('3_Setup(3)'!$P$12="", 0, '3_Setup(3)'!$P$12)</f>
        <v>0</v>
      </c>
      <c r="O416" s="276">
        <f>IF('3_Setup(3)'!$P$13="", 0, '3_Setup(3)'!$P$13)</f>
        <v>0</v>
      </c>
      <c r="P416" s="276">
        <f>IF('3_Setup(3)'!$P$14="", 0, '3_Setup(3)'!$P$14)</f>
        <v>0</v>
      </c>
      <c r="Q416" s="276">
        <f>IF('3_Setup(3)'!$P$15="", 0, '3_Setup(3)'!$P$15)</f>
        <v>0</v>
      </c>
      <c r="R416" s="276">
        <f>IF('3_Setup(3)'!$P$16="", 0, '3_Setup(3)'!$P$16)</f>
        <v>0</v>
      </c>
      <c r="S416" s="276">
        <f>IF('3_Setup(3)'!$P$17="", 0, '3_Setup(3)'!$P$17)</f>
        <v>0</v>
      </c>
      <c r="T416" s="276">
        <f>IF('3_Setup(3)'!$P$18="", 0, '3_Setup(3)'!$P$18)</f>
        <v>0</v>
      </c>
      <c r="U416" s="276">
        <f>IF('3_Setup(3)'!$P$19="", 0, '3_Setup(3)'!$P$19)</f>
        <v>0</v>
      </c>
      <c r="V416" s="276">
        <f>IF('3_Setup(3)'!$P$20="", 0, '3_Setup(3)'!$P$20)</f>
        <v>0</v>
      </c>
      <c r="W416" s="276">
        <f>IF('3_Setup(3)'!$P$21="", 0, '3_Setup(3)'!$P$21)</f>
        <v>0</v>
      </c>
      <c r="X416" s="276">
        <f>IF('3_Setup(3)'!$P$22="", 0, '3_Setup(3)'!$P$22)</f>
        <v>0</v>
      </c>
      <c r="Y416" s="276">
        <f>IF('3_Setup(3)'!$P$23="", 0, '3_Setup(3)'!$P$23)</f>
        <v>0</v>
      </c>
      <c r="Z416" s="276">
        <f>IF('3_Setup(3)'!$P$24="", 0, '3_Setup(3)'!$P$24)</f>
        <v>0</v>
      </c>
      <c r="AA416" s="276">
        <f>IF('3_Setup(3)'!$P$25="", 0, '3_Setup(3)'!$P$25)</f>
        <v>0</v>
      </c>
      <c r="AB416" s="276">
        <f>IF('3_Setup(3)'!$P$26="", 0, '3_Setup(3)'!$P$26)</f>
        <v>0</v>
      </c>
      <c r="AC416" s="276">
        <f>IF('3_Setup(3)'!$P$27="", 0, '3_Setup(3)'!$P$27)</f>
        <v>0</v>
      </c>
      <c r="AD416" s="276">
        <f>IF('3_Setup(3)'!$P$28="", 0, '3_Setup(3)'!$P$28)</f>
        <v>0</v>
      </c>
      <c r="AE416" s="276">
        <f>IF('3_Setup(3)'!$P$29="", 0, '3_Setup(3)'!$P$29)</f>
        <v>0</v>
      </c>
      <c r="AF416" s="276">
        <f>IF('3_Setup(3)'!$P$30="", 0, '3_Setup(3)'!$P$30)</f>
        <v>0</v>
      </c>
      <c r="AG416" s="276">
        <f>IF('3_Setup(3)'!$P$31="", 0, '3_Setup(3)'!$P$31)</f>
        <v>0</v>
      </c>
      <c r="AH416" s="276">
        <f>IF('3_Setup(3)'!$P$32="", 0, '3_Setup(3)'!$P$32)</f>
        <v>0</v>
      </c>
      <c r="AI416" s="276">
        <f>IF('3_Setup(3)'!$P$33="", 0, '3_Setup(3)'!$P$33)</f>
        <v>0</v>
      </c>
      <c r="AJ416" s="276">
        <f>IF('3_Setup(3)'!$P$34="", 0, '3_Setup(3)'!$P$34)</f>
        <v>0</v>
      </c>
      <c r="AK416" s="276">
        <f>IF('3_Setup(3)'!$P$35="", 0, '3_Setup(3)'!$P$35)</f>
        <v>0</v>
      </c>
      <c r="AL416" s="276">
        <f>IF('3_Setup(3)'!$P$36="", 0, '3_Setup(3)'!$P$36)</f>
        <v>0</v>
      </c>
      <c r="AM416" s="276">
        <f>IF('3_Setup(3)'!$P$37="", 0, '3_Setup(3)'!$P$37)</f>
        <v>0</v>
      </c>
      <c r="AN416" s="276">
        <f>IF('3_Setup(3)'!$P$38="", 0, '3_Setup(3)'!$P$38)</f>
        <v>0</v>
      </c>
      <c r="AO416" s="276">
        <f>IF('3_Setup(3)'!$P$39="", 0, '3_Setup(3)'!$P$39)</f>
        <v>0</v>
      </c>
      <c r="AP416" s="276">
        <f>IF('3_Setup(3)'!$P$40="", 0, '3_Setup(3)'!$P$40)</f>
        <v>0</v>
      </c>
      <c r="AQ416" s="277">
        <f>IF('3_Setup(3)'!$P$41="", 0, '3_Setup(3)'!$P$41)</f>
        <v>0</v>
      </c>
    </row>
    <row r="417" spans="2:43" ht="19.95" customHeight="1" x14ac:dyDescent="0.4">
      <c r="B417" s="269">
        <v>414</v>
      </c>
      <c r="C417" s="270" t="s">
        <v>314</v>
      </c>
      <c r="D417" s="270" t="s">
        <v>199</v>
      </c>
      <c r="E417" s="271">
        <v>656</v>
      </c>
      <c r="F417" s="272" t="s">
        <v>200</v>
      </c>
      <c r="G417" s="422">
        <v>0</v>
      </c>
      <c r="H417" s="1350"/>
      <c r="I417" s="624">
        <v>0</v>
      </c>
      <c r="J417" s="621">
        <v>0</v>
      </c>
      <c r="K417" s="621">
        <v>0</v>
      </c>
      <c r="L417" s="621">
        <v>0</v>
      </c>
      <c r="M417" s="621">
        <v>0</v>
      </c>
      <c r="N417" s="621">
        <v>0</v>
      </c>
      <c r="O417" s="621">
        <v>0</v>
      </c>
      <c r="P417" s="621">
        <v>0</v>
      </c>
      <c r="Q417" s="621">
        <v>0</v>
      </c>
      <c r="R417" s="621">
        <v>0</v>
      </c>
      <c r="S417" s="621">
        <v>0</v>
      </c>
      <c r="T417" s="621">
        <v>0</v>
      </c>
      <c r="U417" s="621">
        <v>0</v>
      </c>
      <c r="V417" s="621">
        <v>0</v>
      </c>
      <c r="W417" s="621">
        <v>0</v>
      </c>
      <c r="X417" s="621">
        <v>0</v>
      </c>
      <c r="Y417" s="621">
        <v>0</v>
      </c>
      <c r="Z417" s="621">
        <v>0</v>
      </c>
      <c r="AA417" s="621">
        <v>0</v>
      </c>
      <c r="AB417" s="621">
        <v>0</v>
      </c>
      <c r="AC417" s="621">
        <v>0</v>
      </c>
      <c r="AD417" s="621">
        <v>0</v>
      </c>
      <c r="AE417" s="621">
        <v>0</v>
      </c>
      <c r="AF417" s="621">
        <v>0</v>
      </c>
      <c r="AG417" s="621">
        <v>0</v>
      </c>
      <c r="AH417" s="621">
        <v>0</v>
      </c>
      <c r="AI417" s="621">
        <v>0</v>
      </c>
      <c r="AJ417" s="621">
        <v>0</v>
      </c>
      <c r="AK417" s="621">
        <v>0</v>
      </c>
      <c r="AL417" s="621">
        <v>0</v>
      </c>
      <c r="AM417" s="621">
        <v>0</v>
      </c>
      <c r="AN417" s="621">
        <v>0</v>
      </c>
      <c r="AO417" s="621">
        <v>0</v>
      </c>
      <c r="AP417" s="621">
        <v>0</v>
      </c>
      <c r="AQ417" s="622">
        <v>0</v>
      </c>
    </row>
    <row r="418" spans="2:43" ht="19.95" customHeight="1" x14ac:dyDescent="0.4">
      <c r="B418" s="269">
        <v>415</v>
      </c>
      <c r="C418" s="270" t="s">
        <v>316</v>
      </c>
      <c r="D418" s="270" t="s">
        <v>1822</v>
      </c>
      <c r="E418" s="271">
        <v>1534</v>
      </c>
      <c r="F418" s="272"/>
      <c r="G418" s="810" t="s">
        <v>1823</v>
      </c>
      <c r="H418" s="1351"/>
      <c r="I418" s="321" t="s">
        <v>1823</v>
      </c>
      <c r="J418" s="322" t="s">
        <v>1823</v>
      </c>
      <c r="K418" s="322" t="s">
        <v>1823</v>
      </c>
      <c r="L418" s="322" t="s">
        <v>1823</v>
      </c>
      <c r="M418" s="322" t="s">
        <v>1823</v>
      </c>
      <c r="N418" s="322" t="s">
        <v>1823</v>
      </c>
      <c r="O418" s="322" t="s">
        <v>1823</v>
      </c>
      <c r="P418" s="322" t="s">
        <v>1823</v>
      </c>
      <c r="Q418" s="322" t="s">
        <v>1823</v>
      </c>
      <c r="R418" s="322" t="s">
        <v>1823</v>
      </c>
      <c r="S418" s="322" t="s">
        <v>1823</v>
      </c>
      <c r="T418" s="322" t="s">
        <v>1823</v>
      </c>
      <c r="U418" s="322" t="s">
        <v>1823</v>
      </c>
      <c r="V418" s="322" t="s">
        <v>1823</v>
      </c>
      <c r="W418" s="322" t="s">
        <v>1823</v>
      </c>
      <c r="X418" s="322" t="s">
        <v>1823</v>
      </c>
      <c r="Y418" s="322" t="s">
        <v>1823</v>
      </c>
      <c r="Z418" s="322" t="s">
        <v>1823</v>
      </c>
      <c r="AA418" s="322" t="s">
        <v>1823</v>
      </c>
      <c r="AB418" s="322" t="s">
        <v>1823</v>
      </c>
      <c r="AC418" s="322" t="s">
        <v>1823</v>
      </c>
      <c r="AD418" s="322" t="s">
        <v>1823</v>
      </c>
      <c r="AE418" s="322" t="s">
        <v>1823</v>
      </c>
      <c r="AF418" s="322" t="s">
        <v>1823</v>
      </c>
      <c r="AG418" s="322" t="s">
        <v>1823</v>
      </c>
      <c r="AH418" s="322" t="s">
        <v>1823</v>
      </c>
      <c r="AI418" s="322" t="s">
        <v>1823</v>
      </c>
      <c r="AJ418" s="322" t="s">
        <v>1823</v>
      </c>
      <c r="AK418" s="322" t="s">
        <v>1823</v>
      </c>
      <c r="AL418" s="322" t="s">
        <v>1823</v>
      </c>
      <c r="AM418" s="322" t="s">
        <v>1823</v>
      </c>
      <c r="AN418" s="322" t="s">
        <v>1823</v>
      </c>
      <c r="AO418" s="322" t="s">
        <v>1823</v>
      </c>
      <c r="AP418" s="322" t="s">
        <v>1823</v>
      </c>
      <c r="AQ418" s="323" t="s">
        <v>1823</v>
      </c>
    </row>
    <row r="419" spans="2:43" ht="19.95" customHeight="1" x14ac:dyDescent="0.4">
      <c r="B419" s="269">
        <v>416</v>
      </c>
      <c r="C419" s="270" t="s">
        <v>1824</v>
      </c>
      <c r="D419" s="270" t="s">
        <v>1825</v>
      </c>
      <c r="E419" s="271">
        <v>637</v>
      </c>
      <c r="F419" s="272" t="s">
        <v>23</v>
      </c>
      <c r="G419" s="422">
        <v>3000</v>
      </c>
      <c r="H419" s="1352" t="s">
        <v>2560</v>
      </c>
      <c r="I419" s="624">
        <v>3000</v>
      </c>
      <c r="J419" s="621">
        <v>3000</v>
      </c>
      <c r="K419" s="621">
        <v>3000</v>
      </c>
      <c r="L419" s="621">
        <v>3000</v>
      </c>
      <c r="M419" s="621">
        <v>3000</v>
      </c>
      <c r="N419" s="621">
        <v>3000</v>
      </c>
      <c r="O419" s="621">
        <v>3000</v>
      </c>
      <c r="P419" s="621">
        <v>3000</v>
      </c>
      <c r="Q419" s="621">
        <v>3000</v>
      </c>
      <c r="R419" s="621">
        <v>3000</v>
      </c>
      <c r="S419" s="621">
        <v>3000</v>
      </c>
      <c r="T419" s="621">
        <v>3000</v>
      </c>
      <c r="U419" s="621">
        <v>3000</v>
      </c>
      <c r="V419" s="621">
        <v>3000</v>
      </c>
      <c r="W419" s="621">
        <v>3000</v>
      </c>
      <c r="X419" s="621">
        <v>3000</v>
      </c>
      <c r="Y419" s="621">
        <v>3000</v>
      </c>
      <c r="Z419" s="621">
        <v>3000</v>
      </c>
      <c r="AA419" s="621">
        <v>3000</v>
      </c>
      <c r="AB419" s="621">
        <v>3000</v>
      </c>
      <c r="AC419" s="621">
        <v>3000</v>
      </c>
      <c r="AD419" s="621">
        <v>3000</v>
      </c>
      <c r="AE419" s="621">
        <v>3000</v>
      </c>
      <c r="AF419" s="621">
        <v>3000</v>
      </c>
      <c r="AG419" s="621">
        <v>3000</v>
      </c>
      <c r="AH419" s="621">
        <v>3000</v>
      </c>
      <c r="AI419" s="621">
        <v>3000</v>
      </c>
      <c r="AJ419" s="621">
        <v>3000</v>
      </c>
      <c r="AK419" s="621">
        <v>3000</v>
      </c>
      <c r="AL419" s="621">
        <v>3000</v>
      </c>
      <c r="AM419" s="621">
        <v>3000</v>
      </c>
      <c r="AN419" s="621">
        <v>3000</v>
      </c>
      <c r="AO419" s="621">
        <v>3000</v>
      </c>
      <c r="AP419" s="621">
        <v>3000</v>
      </c>
      <c r="AQ419" s="622">
        <v>3000</v>
      </c>
    </row>
    <row r="420" spans="2:43" ht="19.95" customHeight="1" thickBot="1" x14ac:dyDescent="0.45">
      <c r="B420" s="291">
        <v>417</v>
      </c>
      <c r="C420" s="292" t="s">
        <v>1826</v>
      </c>
      <c r="D420" s="292" t="s">
        <v>1827</v>
      </c>
      <c r="E420" s="293">
        <v>638</v>
      </c>
      <c r="F420" s="294" t="s">
        <v>23</v>
      </c>
      <c r="G420" s="450">
        <v>300</v>
      </c>
      <c r="H420" s="1353"/>
      <c r="I420" s="625">
        <v>300</v>
      </c>
      <c r="J420" s="626">
        <v>300</v>
      </c>
      <c r="K420" s="626">
        <v>300</v>
      </c>
      <c r="L420" s="626">
        <v>300</v>
      </c>
      <c r="M420" s="626">
        <v>300</v>
      </c>
      <c r="N420" s="626">
        <v>300</v>
      </c>
      <c r="O420" s="626">
        <v>300</v>
      </c>
      <c r="P420" s="626">
        <v>300</v>
      </c>
      <c r="Q420" s="626">
        <v>300</v>
      </c>
      <c r="R420" s="626">
        <v>300</v>
      </c>
      <c r="S420" s="626">
        <v>300</v>
      </c>
      <c r="T420" s="626">
        <v>300</v>
      </c>
      <c r="U420" s="626">
        <v>300</v>
      </c>
      <c r="V420" s="626">
        <v>300</v>
      </c>
      <c r="W420" s="626">
        <v>300</v>
      </c>
      <c r="X420" s="626">
        <v>300</v>
      </c>
      <c r="Y420" s="626">
        <v>300</v>
      </c>
      <c r="Z420" s="626">
        <v>300</v>
      </c>
      <c r="AA420" s="626">
        <v>300</v>
      </c>
      <c r="AB420" s="626">
        <v>300</v>
      </c>
      <c r="AC420" s="626">
        <v>300</v>
      </c>
      <c r="AD420" s="626">
        <v>300</v>
      </c>
      <c r="AE420" s="626">
        <v>300</v>
      </c>
      <c r="AF420" s="626">
        <v>300</v>
      </c>
      <c r="AG420" s="626">
        <v>300</v>
      </c>
      <c r="AH420" s="626">
        <v>300</v>
      </c>
      <c r="AI420" s="626">
        <v>300</v>
      </c>
      <c r="AJ420" s="626">
        <v>300</v>
      </c>
      <c r="AK420" s="626">
        <v>300</v>
      </c>
      <c r="AL420" s="626">
        <v>300</v>
      </c>
      <c r="AM420" s="626">
        <v>300</v>
      </c>
      <c r="AN420" s="626">
        <v>300</v>
      </c>
      <c r="AO420" s="626">
        <v>300</v>
      </c>
      <c r="AP420" s="626">
        <v>300</v>
      </c>
      <c r="AQ420" s="627">
        <v>300</v>
      </c>
    </row>
    <row r="421" spans="2:43" ht="19.95" customHeight="1" x14ac:dyDescent="0.4">
      <c r="B421" s="264">
        <v>418</v>
      </c>
      <c r="C421" s="265" t="s">
        <v>348</v>
      </c>
      <c r="D421" s="265" t="s">
        <v>190</v>
      </c>
      <c r="E421" s="266">
        <v>601</v>
      </c>
      <c r="F421" s="267" t="s">
        <v>191</v>
      </c>
      <c r="G421" s="513">
        <v>3.6</v>
      </c>
      <c r="H421" s="886" t="s">
        <v>2575</v>
      </c>
      <c r="I421" s="516">
        <f>IF('3_Setup(3)'!$Q$7="", 4, '3_Setup(3)'!$Q$7)</f>
        <v>4</v>
      </c>
      <c r="J421" s="517">
        <f>IF('3_Setup(3)'!$Q$8="", 4, '3_Setup(3)'!$Q$8)</f>
        <v>4</v>
      </c>
      <c r="K421" s="517">
        <f>IF('3_Setup(3)'!$Q$9="", 4, '3_Setup(3)'!$Q$9)</f>
        <v>4</v>
      </c>
      <c r="L421" s="517">
        <f>IF('3_Setup(3)'!$Q$10="", 4, '3_Setup(3)'!$Q$10)</f>
        <v>4</v>
      </c>
      <c r="M421" s="517">
        <f>IF('3_Setup(3)'!$Q$11="", 4, '3_Setup(3)'!$Q$11)</f>
        <v>4</v>
      </c>
      <c r="N421" s="517">
        <f>IF('3_Setup(3)'!$Q$12="", 4, '3_Setup(3)'!$Q$12)</f>
        <v>4</v>
      </c>
      <c r="O421" s="517">
        <f>IF('3_Setup(3)'!$Q$13="", 4, '3_Setup(3)'!$Q$13)</f>
        <v>4</v>
      </c>
      <c r="P421" s="517">
        <f>IF('3_Setup(3)'!$Q$14="", 4, '3_Setup(3)'!$Q$14)</f>
        <v>4</v>
      </c>
      <c r="Q421" s="517">
        <f>IF('3_Setup(3)'!$Q$15="", 4, '3_Setup(3)'!$Q$15)</f>
        <v>4</v>
      </c>
      <c r="R421" s="517">
        <f>IF('3_Setup(3)'!$Q$16="", 4, '3_Setup(3)'!$Q$16)</f>
        <v>4</v>
      </c>
      <c r="S421" s="517">
        <f>IF('3_Setup(3)'!$Q$17="", 4, '3_Setup(3)'!$Q$17)</f>
        <v>4</v>
      </c>
      <c r="T421" s="517">
        <f>IF('3_Setup(3)'!$Q$18="", 4, '3_Setup(3)'!$Q$18)</f>
        <v>4</v>
      </c>
      <c r="U421" s="517">
        <f>IF('3_Setup(3)'!$Q$19="", 4, '3_Setup(3)'!$Q$19)</f>
        <v>4</v>
      </c>
      <c r="V421" s="517">
        <f>IF('3_Setup(3)'!$Q$20="", 4, '3_Setup(3)'!$Q$20)</f>
        <v>4</v>
      </c>
      <c r="W421" s="517">
        <f>IF('3_Setup(3)'!$Q$21="", 4, '3_Setup(3)'!$Q$21)</f>
        <v>4</v>
      </c>
      <c r="X421" s="517">
        <f>IF('3_Setup(3)'!$Q$22="", 4, '3_Setup(3)'!$Q$22)</f>
        <v>4</v>
      </c>
      <c r="Y421" s="517">
        <f>IF('3_Setup(3)'!$Q$23="", 4, '3_Setup(3)'!$Q$23)</f>
        <v>4</v>
      </c>
      <c r="Z421" s="517">
        <f>IF('3_Setup(3)'!$Q$24="", 4, '3_Setup(3)'!$Q$24)</f>
        <v>4</v>
      </c>
      <c r="AA421" s="517">
        <f>IF('3_Setup(3)'!$Q$25="", 4, '3_Setup(3)'!$Q$25)</f>
        <v>4</v>
      </c>
      <c r="AB421" s="517">
        <f>IF('3_Setup(3)'!$Q$26="", 4, '3_Setup(3)'!$Q$26)</f>
        <v>4</v>
      </c>
      <c r="AC421" s="517">
        <f>IF('3_Setup(3)'!$Q$27="", 4, '3_Setup(3)'!$Q$27)</f>
        <v>4</v>
      </c>
      <c r="AD421" s="517">
        <f>IF('3_Setup(3)'!$Q$28="", 4, '3_Setup(3)'!$Q$28)</f>
        <v>4</v>
      </c>
      <c r="AE421" s="517">
        <f>IF('3_Setup(3)'!$Q$29="", 4, '3_Setup(3)'!$Q$29)</f>
        <v>4</v>
      </c>
      <c r="AF421" s="517">
        <f>IF('3_Setup(3)'!$Q$30="", 4, '3_Setup(3)'!$Q$30)</f>
        <v>4</v>
      </c>
      <c r="AG421" s="517">
        <f>IF('3_Setup(3)'!$Q$31="", 4, '3_Setup(3)'!$Q$31)</f>
        <v>4</v>
      </c>
      <c r="AH421" s="517">
        <f>IF('3_Setup(3)'!$Q$32="", 4, '3_Setup(3)'!$Q$32)</f>
        <v>4</v>
      </c>
      <c r="AI421" s="517">
        <f>IF('3_Setup(3)'!$Q$33="", 4, '3_Setup(3)'!$Q$33)</f>
        <v>4</v>
      </c>
      <c r="AJ421" s="517">
        <f>IF('3_Setup(3)'!$Q$34="", 4, '3_Setup(3)'!$Q$34)</f>
        <v>4</v>
      </c>
      <c r="AK421" s="517">
        <f>IF('3_Setup(3)'!$Q$35="", 4, '3_Setup(3)'!$Q$35)</f>
        <v>4</v>
      </c>
      <c r="AL421" s="517">
        <f>IF('3_Setup(3)'!$Q$36="", 4, '3_Setup(3)'!$Q$36)</f>
        <v>4</v>
      </c>
      <c r="AM421" s="517">
        <f>IF('3_Setup(3)'!$Q$37="", 4, '3_Setup(3)'!$Q$37)</f>
        <v>4</v>
      </c>
      <c r="AN421" s="517">
        <f>IF('3_Setup(3)'!$Q$38="", 4, '3_Setup(3)'!$Q$38)</f>
        <v>4</v>
      </c>
      <c r="AO421" s="517">
        <f>IF('3_Setup(3)'!$Q$39="", 4, '3_Setup(3)'!$Q$39)</f>
        <v>4</v>
      </c>
      <c r="AP421" s="517">
        <f>IF('3_Setup(3)'!$Q$40="", 4, '3_Setup(3)'!$Q$40)</f>
        <v>4</v>
      </c>
      <c r="AQ421" s="518">
        <f>IF('3_Setup(3)'!$Q$41="", 4, '3_Setup(3)'!$Q$41)</f>
        <v>4</v>
      </c>
    </row>
    <row r="422" spans="2:43" ht="19.95" customHeight="1" x14ac:dyDescent="0.4">
      <c r="B422" s="269">
        <v>419</v>
      </c>
      <c r="C422" s="270" t="s">
        <v>350</v>
      </c>
      <c r="D422" s="270" t="s">
        <v>179</v>
      </c>
      <c r="E422" s="271">
        <v>1516</v>
      </c>
      <c r="F422" s="272"/>
      <c r="G422" s="433" t="s">
        <v>1828</v>
      </c>
      <c r="H422" s="868" t="s">
        <v>2574</v>
      </c>
      <c r="I422" s="309" t="s">
        <v>2564</v>
      </c>
      <c r="J422" s="310" t="s">
        <v>2564</v>
      </c>
      <c r="K422" s="310" t="s">
        <v>2564</v>
      </c>
      <c r="L422" s="310" t="s">
        <v>2564</v>
      </c>
      <c r="M422" s="310" t="s">
        <v>2564</v>
      </c>
      <c r="N422" s="310" t="s">
        <v>2564</v>
      </c>
      <c r="O422" s="310" t="s">
        <v>2564</v>
      </c>
      <c r="P422" s="310" t="s">
        <v>2564</v>
      </c>
      <c r="Q422" s="310" t="s">
        <v>2564</v>
      </c>
      <c r="R422" s="310" t="s">
        <v>2564</v>
      </c>
      <c r="S422" s="310" t="s">
        <v>2564</v>
      </c>
      <c r="T422" s="310" t="s">
        <v>2564</v>
      </c>
      <c r="U422" s="310" t="s">
        <v>2564</v>
      </c>
      <c r="V422" s="310" t="s">
        <v>2564</v>
      </c>
      <c r="W422" s="310" t="s">
        <v>2564</v>
      </c>
      <c r="X422" s="310" t="s">
        <v>2564</v>
      </c>
      <c r="Y422" s="310" t="s">
        <v>2564</v>
      </c>
      <c r="Z422" s="310" t="s">
        <v>2564</v>
      </c>
      <c r="AA422" s="310" t="s">
        <v>2564</v>
      </c>
      <c r="AB422" s="310" t="s">
        <v>2564</v>
      </c>
      <c r="AC422" s="310" t="s">
        <v>2564</v>
      </c>
      <c r="AD422" s="310" t="s">
        <v>2564</v>
      </c>
      <c r="AE422" s="310" t="s">
        <v>2564</v>
      </c>
      <c r="AF422" s="310" t="s">
        <v>2564</v>
      </c>
      <c r="AG422" s="310" t="s">
        <v>2564</v>
      </c>
      <c r="AH422" s="310" t="s">
        <v>2564</v>
      </c>
      <c r="AI422" s="310" t="s">
        <v>2564</v>
      </c>
      <c r="AJ422" s="310" t="s">
        <v>2564</v>
      </c>
      <c r="AK422" s="310" t="s">
        <v>2564</v>
      </c>
      <c r="AL422" s="310" t="s">
        <v>2564</v>
      </c>
      <c r="AM422" s="310" t="s">
        <v>2564</v>
      </c>
      <c r="AN422" s="310" t="s">
        <v>2564</v>
      </c>
      <c r="AO422" s="310" t="s">
        <v>2564</v>
      </c>
      <c r="AP422" s="310" t="s">
        <v>2564</v>
      </c>
      <c r="AQ422" s="311" t="s">
        <v>2564</v>
      </c>
    </row>
    <row r="423" spans="2:43" ht="124.8" x14ac:dyDescent="0.4">
      <c r="B423" s="269">
        <v>420</v>
      </c>
      <c r="C423" s="270" t="s">
        <v>352</v>
      </c>
      <c r="D423" s="270" t="s">
        <v>178</v>
      </c>
      <c r="E423" s="271">
        <v>1084</v>
      </c>
      <c r="F423" s="272" t="s">
        <v>23</v>
      </c>
      <c r="G423" s="433">
        <v>64</v>
      </c>
      <c r="H423" s="891" t="s">
        <v>2576</v>
      </c>
      <c r="I423" s="309">
        <v>448</v>
      </c>
      <c r="J423" s="310">
        <v>448</v>
      </c>
      <c r="K423" s="310">
        <v>448</v>
      </c>
      <c r="L423" s="310">
        <v>448</v>
      </c>
      <c r="M423" s="310">
        <v>448</v>
      </c>
      <c r="N423" s="310">
        <v>448</v>
      </c>
      <c r="O423" s="310">
        <v>448</v>
      </c>
      <c r="P423" s="310">
        <v>448</v>
      </c>
      <c r="Q423" s="310">
        <v>448</v>
      </c>
      <c r="R423" s="310">
        <v>448</v>
      </c>
      <c r="S423" s="310">
        <v>448</v>
      </c>
      <c r="T423" s="310">
        <v>448</v>
      </c>
      <c r="U423" s="310">
        <v>448</v>
      </c>
      <c r="V423" s="310">
        <v>448</v>
      </c>
      <c r="W423" s="310">
        <v>448</v>
      </c>
      <c r="X423" s="310">
        <v>448</v>
      </c>
      <c r="Y423" s="310">
        <v>448</v>
      </c>
      <c r="Z423" s="310">
        <v>448</v>
      </c>
      <c r="AA423" s="310">
        <v>448</v>
      </c>
      <c r="AB423" s="310">
        <v>448</v>
      </c>
      <c r="AC423" s="310">
        <v>448</v>
      </c>
      <c r="AD423" s="310">
        <v>448</v>
      </c>
      <c r="AE423" s="310">
        <v>448</v>
      </c>
      <c r="AF423" s="310">
        <v>448</v>
      </c>
      <c r="AG423" s="310">
        <v>448</v>
      </c>
      <c r="AH423" s="310">
        <v>448</v>
      </c>
      <c r="AI423" s="310">
        <v>448</v>
      </c>
      <c r="AJ423" s="310">
        <v>448</v>
      </c>
      <c r="AK423" s="310">
        <v>448</v>
      </c>
      <c r="AL423" s="310">
        <v>448</v>
      </c>
      <c r="AM423" s="310">
        <v>448</v>
      </c>
      <c r="AN423" s="310">
        <v>448</v>
      </c>
      <c r="AO423" s="310">
        <v>448</v>
      </c>
      <c r="AP423" s="310">
        <v>448</v>
      </c>
      <c r="AQ423" s="311">
        <v>448</v>
      </c>
    </row>
    <row r="424" spans="2:43" ht="19.95" customHeight="1" x14ac:dyDescent="0.4">
      <c r="B424" s="269">
        <v>421</v>
      </c>
      <c r="C424" s="270" t="s">
        <v>354</v>
      </c>
      <c r="D424" s="270" t="s">
        <v>1829</v>
      </c>
      <c r="E424" s="271">
        <v>1798</v>
      </c>
      <c r="F424" s="272" t="s">
        <v>23</v>
      </c>
      <c r="G424" s="422">
        <v>0</v>
      </c>
      <c r="H424" s="870"/>
      <c r="I424" s="624">
        <v>0</v>
      </c>
      <c r="J424" s="621">
        <v>0</v>
      </c>
      <c r="K424" s="621">
        <v>0</v>
      </c>
      <c r="L424" s="621">
        <v>0</v>
      </c>
      <c r="M424" s="621">
        <v>0</v>
      </c>
      <c r="N424" s="621">
        <v>0</v>
      </c>
      <c r="O424" s="621">
        <v>0</v>
      </c>
      <c r="P424" s="621">
        <v>0</v>
      </c>
      <c r="Q424" s="621">
        <v>0</v>
      </c>
      <c r="R424" s="621">
        <v>0</v>
      </c>
      <c r="S424" s="621">
        <v>0</v>
      </c>
      <c r="T424" s="621">
        <v>0</v>
      </c>
      <c r="U424" s="621">
        <v>0</v>
      </c>
      <c r="V424" s="621">
        <v>0</v>
      </c>
      <c r="W424" s="621">
        <v>0</v>
      </c>
      <c r="X424" s="621">
        <v>0</v>
      </c>
      <c r="Y424" s="621">
        <v>0</v>
      </c>
      <c r="Z424" s="621">
        <v>0</v>
      </c>
      <c r="AA424" s="621">
        <v>0</v>
      </c>
      <c r="AB424" s="621">
        <v>0</v>
      </c>
      <c r="AC424" s="621">
        <v>0</v>
      </c>
      <c r="AD424" s="621">
        <v>0</v>
      </c>
      <c r="AE424" s="621">
        <v>0</v>
      </c>
      <c r="AF424" s="621">
        <v>0</v>
      </c>
      <c r="AG424" s="621">
        <v>0</v>
      </c>
      <c r="AH424" s="621">
        <v>0</v>
      </c>
      <c r="AI424" s="621">
        <v>0</v>
      </c>
      <c r="AJ424" s="621">
        <v>0</v>
      </c>
      <c r="AK424" s="621">
        <v>0</v>
      </c>
      <c r="AL424" s="621">
        <v>0</v>
      </c>
      <c r="AM424" s="621">
        <v>0</v>
      </c>
      <c r="AN424" s="621">
        <v>0</v>
      </c>
      <c r="AO424" s="621">
        <v>0</v>
      </c>
      <c r="AP424" s="621">
        <v>0</v>
      </c>
      <c r="AQ424" s="622">
        <v>0</v>
      </c>
    </row>
    <row r="425" spans="2:43" ht="19.95" customHeight="1" x14ac:dyDescent="0.4">
      <c r="B425" s="269">
        <v>422</v>
      </c>
      <c r="C425" s="270" t="s">
        <v>356</v>
      </c>
      <c r="D425" s="270" t="s">
        <v>1830</v>
      </c>
      <c r="E425" s="271">
        <v>1560</v>
      </c>
      <c r="F425" s="272" t="s">
        <v>23</v>
      </c>
      <c r="G425" s="422">
        <v>0</v>
      </c>
      <c r="H425" s="870"/>
      <c r="I425" s="624">
        <v>0</v>
      </c>
      <c r="J425" s="621">
        <v>0</v>
      </c>
      <c r="K425" s="621">
        <v>0</v>
      </c>
      <c r="L425" s="621">
        <v>0</v>
      </c>
      <c r="M425" s="621">
        <v>0</v>
      </c>
      <c r="N425" s="621">
        <v>0</v>
      </c>
      <c r="O425" s="621">
        <v>0</v>
      </c>
      <c r="P425" s="621">
        <v>0</v>
      </c>
      <c r="Q425" s="621">
        <v>0</v>
      </c>
      <c r="R425" s="621">
        <v>0</v>
      </c>
      <c r="S425" s="621">
        <v>0</v>
      </c>
      <c r="T425" s="621">
        <v>0</v>
      </c>
      <c r="U425" s="621">
        <v>0</v>
      </c>
      <c r="V425" s="621">
        <v>0</v>
      </c>
      <c r="W425" s="621">
        <v>0</v>
      </c>
      <c r="X425" s="621">
        <v>0</v>
      </c>
      <c r="Y425" s="621">
        <v>0</v>
      </c>
      <c r="Z425" s="621">
        <v>0</v>
      </c>
      <c r="AA425" s="621">
        <v>0</v>
      </c>
      <c r="AB425" s="621">
        <v>0</v>
      </c>
      <c r="AC425" s="621">
        <v>0</v>
      </c>
      <c r="AD425" s="621">
        <v>0</v>
      </c>
      <c r="AE425" s="621">
        <v>0</v>
      </c>
      <c r="AF425" s="621">
        <v>0</v>
      </c>
      <c r="AG425" s="621">
        <v>0</v>
      </c>
      <c r="AH425" s="621">
        <v>0</v>
      </c>
      <c r="AI425" s="621">
        <v>0</v>
      </c>
      <c r="AJ425" s="621">
        <v>0</v>
      </c>
      <c r="AK425" s="621">
        <v>0</v>
      </c>
      <c r="AL425" s="621">
        <v>0</v>
      </c>
      <c r="AM425" s="621">
        <v>0</v>
      </c>
      <c r="AN425" s="621">
        <v>0</v>
      </c>
      <c r="AO425" s="621">
        <v>0</v>
      </c>
      <c r="AP425" s="621">
        <v>0</v>
      </c>
      <c r="AQ425" s="622">
        <v>0</v>
      </c>
    </row>
    <row r="426" spans="2:43" ht="19.95" customHeight="1" x14ac:dyDescent="0.4">
      <c r="B426" s="269">
        <v>423</v>
      </c>
      <c r="C426" s="270" t="s">
        <v>358</v>
      </c>
      <c r="D426" s="270" t="s">
        <v>1831</v>
      </c>
      <c r="E426" s="271">
        <v>1561</v>
      </c>
      <c r="F426" s="272" t="s">
        <v>23</v>
      </c>
      <c r="G426" s="422">
        <v>0</v>
      </c>
      <c r="H426" s="870"/>
      <c r="I426" s="624">
        <v>0</v>
      </c>
      <c r="J426" s="621">
        <v>0</v>
      </c>
      <c r="K426" s="621">
        <v>0</v>
      </c>
      <c r="L426" s="621">
        <v>0</v>
      </c>
      <c r="M426" s="621">
        <v>0</v>
      </c>
      <c r="N426" s="621">
        <v>0</v>
      </c>
      <c r="O426" s="621">
        <v>0</v>
      </c>
      <c r="P426" s="621">
        <v>0</v>
      </c>
      <c r="Q426" s="621">
        <v>0</v>
      </c>
      <c r="R426" s="621">
        <v>0</v>
      </c>
      <c r="S426" s="621">
        <v>0</v>
      </c>
      <c r="T426" s="621">
        <v>0</v>
      </c>
      <c r="U426" s="621">
        <v>0</v>
      </c>
      <c r="V426" s="621">
        <v>0</v>
      </c>
      <c r="W426" s="621">
        <v>0</v>
      </c>
      <c r="X426" s="621">
        <v>0</v>
      </c>
      <c r="Y426" s="621">
        <v>0</v>
      </c>
      <c r="Z426" s="621">
        <v>0</v>
      </c>
      <c r="AA426" s="621">
        <v>0</v>
      </c>
      <c r="AB426" s="621">
        <v>0</v>
      </c>
      <c r="AC426" s="621">
        <v>0</v>
      </c>
      <c r="AD426" s="621">
        <v>0</v>
      </c>
      <c r="AE426" s="621">
        <v>0</v>
      </c>
      <c r="AF426" s="621">
        <v>0</v>
      </c>
      <c r="AG426" s="621">
        <v>0</v>
      </c>
      <c r="AH426" s="621">
        <v>0</v>
      </c>
      <c r="AI426" s="621">
        <v>0</v>
      </c>
      <c r="AJ426" s="621">
        <v>0</v>
      </c>
      <c r="AK426" s="621">
        <v>0</v>
      </c>
      <c r="AL426" s="621">
        <v>0</v>
      </c>
      <c r="AM426" s="621">
        <v>0</v>
      </c>
      <c r="AN426" s="621">
        <v>0</v>
      </c>
      <c r="AO426" s="621">
        <v>0</v>
      </c>
      <c r="AP426" s="621">
        <v>0</v>
      </c>
      <c r="AQ426" s="622">
        <v>0</v>
      </c>
    </row>
    <row r="427" spans="2:43" ht="19.95" customHeight="1" x14ac:dyDescent="0.4">
      <c r="B427" s="269">
        <v>424</v>
      </c>
      <c r="C427" s="270" t="s">
        <v>360</v>
      </c>
      <c r="D427" s="270" t="s">
        <v>1832</v>
      </c>
      <c r="E427" s="271">
        <v>1563</v>
      </c>
      <c r="F427" s="272" t="s">
        <v>23</v>
      </c>
      <c r="G427" s="422">
        <v>0</v>
      </c>
      <c r="H427" s="870"/>
      <c r="I427" s="624">
        <v>0</v>
      </c>
      <c r="J427" s="621">
        <v>0</v>
      </c>
      <c r="K427" s="621">
        <v>0</v>
      </c>
      <c r="L427" s="621">
        <v>0</v>
      </c>
      <c r="M427" s="621">
        <v>0</v>
      </c>
      <c r="N427" s="621">
        <v>0</v>
      </c>
      <c r="O427" s="621">
        <v>0</v>
      </c>
      <c r="P427" s="621">
        <v>0</v>
      </c>
      <c r="Q427" s="621">
        <v>0</v>
      </c>
      <c r="R427" s="621">
        <v>0</v>
      </c>
      <c r="S427" s="621">
        <v>0</v>
      </c>
      <c r="T427" s="621">
        <v>0</v>
      </c>
      <c r="U427" s="621">
        <v>0</v>
      </c>
      <c r="V427" s="621">
        <v>0</v>
      </c>
      <c r="W427" s="621">
        <v>0</v>
      </c>
      <c r="X427" s="621">
        <v>0</v>
      </c>
      <c r="Y427" s="621">
        <v>0</v>
      </c>
      <c r="Z427" s="621">
        <v>0</v>
      </c>
      <c r="AA427" s="621">
        <v>0</v>
      </c>
      <c r="AB427" s="621">
        <v>0</v>
      </c>
      <c r="AC427" s="621">
        <v>0</v>
      </c>
      <c r="AD427" s="621">
        <v>0</v>
      </c>
      <c r="AE427" s="621">
        <v>0</v>
      </c>
      <c r="AF427" s="621">
        <v>0</v>
      </c>
      <c r="AG427" s="621">
        <v>0</v>
      </c>
      <c r="AH427" s="621">
        <v>0</v>
      </c>
      <c r="AI427" s="621">
        <v>0</v>
      </c>
      <c r="AJ427" s="621">
        <v>0</v>
      </c>
      <c r="AK427" s="621">
        <v>0</v>
      </c>
      <c r="AL427" s="621">
        <v>0</v>
      </c>
      <c r="AM427" s="621">
        <v>0</v>
      </c>
      <c r="AN427" s="621">
        <v>0</v>
      </c>
      <c r="AO427" s="621">
        <v>0</v>
      </c>
      <c r="AP427" s="621">
        <v>0</v>
      </c>
      <c r="AQ427" s="622">
        <v>0</v>
      </c>
    </row>
    <row r="428" spans="2:43" ht="19.95" customHeight="1" x14ac:dyDescent="0.4">
      <c r="B428" s="269">
        <v>425</v>
      </c>
      <c r="C428" s="270" t="s">
        <v>361</v>
      </c>
      <c r="D428" s="270" t="s">
        <v>1833</v>
      </c>
      <c r="E428" s="271">
        <v>1564</v>
      </c>
      <c r="F428" s="272" t="s">
        <v>23</v>
      </c>
      <c r="G428" s="422">
        <v>0</v>
      </c>
      <c r="H428" s="870"/>
      <c r="I428" s="624">
        <v>0</v>
      </c>
      <c r="J428" s="621">
        <v>0</v>
      </c>
      <c r="K428" s="621">
        <v>0</v>
      </c>
      <c r="L428" s="621">
        <v>0</v>
      </c>
      <c r="M428" s="621">
        <v>0</v>
      </c>
      <c r="N428" s="621">
        <v>0</v>
      </c>
      <c r="O428" s="621">
        <v>0</v>
      </c>
      <c r="P428" s="621">
        <v>0</v>
      </c>
      <c r="Q428" s="621">
        <v>0</v>
      </c>
      <c r="R428" s="621">
        <v>0</v>
      </c>
      <c r="S428" s="621">
        <v>0</v>
      </c>
      <c r="T428" s="621">
        <v>0</v>
      </c>
      <c r="U428" s="621">
        <v>0</v>
      </c>
      <c r="V428" s="621">
        <v>0</v>
      </c>
      <c r="W428" s="621">
        <v>0</v>
      </c>
      <c r="X428" s="621">
        <v>0</v>
      </c>
      <c r="Y428" s="621">
        <v>0</v>
      </c>
      <c r="Z428" s="621">
        <v>0</v>
      </c>
      <c r="AA428" s="621">
        <v>0</v>
      </c>
      <c r="AB428" s="621">
        <v>0</v>
      </c>
      <c r="AC428" s="621">
        <v>0</v>
      </c>
      <c r="AD428" s="621">
        <v>0</v>
      </c>
      <c r="AE428" s="621">
        <v>0</v>
      </c>
      <c r="AF428" s="621">
        <v>0</v>
      </c>
      <c r="AG428" s="621">
        <v>0</v>
      </c>
      <c r="AH428" s="621">
        <v>0</v>
      </c>
      <c r="AI428" s="621">
        <v>0</v>
      </c>
      <c r="AJ428" s="621">
        <v>0</v>
      </c>
      <c r="AK428" s="621">
        <v>0</v>
      </c>
      <c r="AL428" s="621">
        <v>0</v>
      </c>
      <c r="AM428" s="621">
        <v>0</v>
      </c>
      <c r="AN428" s="621">
        <v>0</v>
      </c>
      <c r="AO428" s="621">
        <v>0</v>
      </c>
      <c r="AP428" s="621">
        <v>0</v>
      </c>
      <c r="AQ428" s="622">
        <v>0</v>
      </c>
    </row>
    <row r="429" spans="2:43" ht="19.95" customHeight="1" x14ac:dyDescent="0.4">
      <c r="B429" s="269">
        <v>426</v>
      </c>
      <c r="C429" s="270" t="s">
        <v>362</v>
      </c>
      <c r="D429" s="270" t="s">
        <v>1834</v>
      </c>
      <c r="E429" s="271">
        <v>1565</v>
      </c>
      <c r="F429" s="272" t="s">
        <v>23</v>
      </c>
      <c r="G429" s="422">
        <v>0</v>
      </c>
      <c r="H429" s="870"/>
      <c r="I429" s="624">
        <v>0</v>
      </c>
      <c r="J429" s="621">
        <v>0</v>
      </c>
      <c r="K429" s="621">
        <v>0</v>
      </c>
      <c r="L429" s="621">
        <v>0</v>
      </c>
      <c r="M429" s="621">
        <v>0</v>
      </c>
      <c r="N429" s="621">
        <v>0</v>
      </c>
      <c r="O429" s="621">
        <v>0</v>
      </c>
      <c r="P429" s="621">
        <v>0</v>
      </c>
      <c r="Q429" s="621">
        <v>0</v>
      </c>
      <c r="R429" s="621">
        <v>0</v>
      </c>
      <c r="S429" s="621">
        <v>0</v>
      </c>
      <c r="T429" s="621">
        <v>0</v>
      </c>
      <c r="U429" s="621">
        <v>0</v>
      </c>
      <c r="V429" s="621">
        <v>0</v>
      </c>
      <c r="W429" s="621">
        <v>0</v>
      </c>
      <c r="X429" s="621">
        <v>0</v>
      </c>
      <c r="Y429" s="621">
        <v>0</v>
      </c>
      <c r="Z429" s="621">
        <v>0</v>
      </c>
      <c r="AA429" s="621">
        <v>0</v>
      </c>
      <c r="AB429" s="621">
        <v>0</v>
      </c>
      <c r="AC429" s="621">
        <v>0</v>
      </c>
      <c r="AD429" s="621">
        <v>0</v>
      </c>
      <c r="AE429" s="621">
        <v>0</v>
      </c>
      <c r="AF429" s="621">
        <v>0</v>
      </c>
      <c r="AG429" s="621">
        <v>0</v>
      </c>
      <c r="AH429" s="621">
        <v>0</v>
      </c>
      <c r="AI429" s="621">
        <v>0</v>
      </c>
      <c r="AJ429" s="621">
        <v>0</v>
      </c>
      <c r="AK429" s="621">
        <v>0</v>
      </c>
      <c r="AL429" s="621">
        <v>0</v>
      </c>
      <c r="AM429" s="621">
        <v>0</v>
      </c>
      <c r="AN429" s="621">
        <v>0</v>
      </c>
      <c r="AO429" s="621">
        <v>0</v>
      </c>
      <c r="AP429" s="621">
        <v>0</v>
      </c>
      <c r="AQ429" s="622">
        <v>0</v>
      </c>
    </row>
    <row r="430" spans="2:43" ht="19.95" customHeight="1" x14ac:dyDescent="0.4">
      <c r="B430" s="269">
        <v>427</v>
      </c>
      <c r="C430" s="270" t="s">
        <v>364</v>
      </c>
      <c r="D430" s="270" t="s">
        <v>1835</v>
      </c>
      <c r="E430" s="271">
        <v>1589</v>
      </c>
      <c r="F430" s="272"/>
      <c r="G430" s="422">
        <v>0</v>
      </c>
      <c r="H430" s="870"/>
      <c r="I430" s="624">
        <v>0</v>
      </c>
      <c r="J430" s="621">
        <v>0</v>
      </c>
      <c r="K430" s="621">
        <v>0</v>
      </c>
      <c r="L430" s="621">
        <v>0</v>
      </c>
      <c r="M430" s="621">
        <v>0</v>
      </c>
      <c r="N430" s="621">
        <v>0</v>
      </c>
      <c r="O430" s="621">
        <v>0</v>
      </c>
      <c r="P430" s="621">
        <v>0</v>
      </c>
      <c r="Q430" s="621">
        <v>0</v>
      </c>
      <c r="R430" s="621">
        <v>0</v>
      </c>
      <c r="S430" s="621">
        <v>0</v>
      </c>
      <c r="T430" s="621">
        <v>0</v>
      </c>
      <c r="U430" s="621">
        <v>0</v>
      </c>
      <c r="V430" s="621">
        <v>0</v>
      </c>
      <c r="W430" s="621">
        <v>0</v>
      </c>
      <c r="X430" s="621">
        <v>0</v>
      </c>
      <c r="Y430" s="621">
        <v>0</v>
      </c>
      <c r="Z430" s="621">
        <v>0</v>
      </c>
      <c r="AA430" s="621">
        <v>0</v>
      </c>
      <c r="AB430" s="621">
        <v>0</v>
      </c>
      <c r="AC430" s="621">
        <v>0</v>
      </c>
      <c r="AD430" s="621">
        <v>0</v>
      </c>
      <c r="AE430" s="621">
        <v>0</v>
      </c>
      <c r="AF430" s="621">
        <v>0</v>
      </c>
      <c r="AG430" s="621">
        <v>0</v>
      </c>
      <c r="AH430" s="621">
        <v>0</v>
      </c>
      <c r="AI430" s="621">
        <v>0</v>
      </c>
      <c r="AJ430" s="621">
        <v>0</v>
      </c>
      <c r="AK430" s="621">
        <v>0</v>
      </c>
      <c r="AL430" s="621">
        <v>0</v>
      </c>
      <c r="AM430" s="621">
        <v>0</v>
      </c>
      <c r="AN430" s="621">
        <v>0</v>
      </c>
      <c r="AO430" s="621">
        <v>0</v>
      </c>
      <c r="AP430" s="621">
        <v>0</v>
      </c>
      <c r="AQ430" s="622">
        <v>0</v>
      </c>
    </row>
    <row r="431" spans="2:43" ht="31.2" x14ac:dyDescent="0.4">
      <c r="B431" s="269">
        <v>428</v>
      </c>
      <c r="C431" s="270" t="s">
        <v>366</v>
      </c>
      <c r="D431" s="270" t="s">
        <v>198</v>
      </c>
      <c r="E431" s="271">
        <v>672</v>
      </c>
      <c r="F431" s="272" t="s">
        <v>5</v>
      </c>
      <c r="G431" s="723">
        <v>0.2</v>
      </c>
      <c r="H431" s="890" t="s">
        <v>2572</v>
      </c>
      <c r="I431" s="728">
        <v>1</v>
      </c>
      <c r="J431" s="729">
        <v>1</v>
      </c>
      <c r="K431" s="729">
        <v>1</v>
      </c>
      <c r="L431" s="729">
        <v>1</v>
      </c>
      <c r="M431" s="729">
        <v>1</v>
      </c>
      <c r="N431" s="729">
        <v>1</v>
      </c>
      <c r="O431" s="729">
        <v>1</v>
      </c>
      <c r="P431" s="729">
        <v>1</v>
      </c>
      <c r="Q431" s="729">
        <v>1</v>
      </c>
      <c r="R431" s="729">
        <v>1</v>
      </c>
      <c r="S431" s="729">
        <v>1</v>
      </c>
      <c r="T431" s="729">
        <v>1</v>
      </c>
      <c r="U431" s="729">
        <v>1</v>
      </c>
      <c r="V431" s="729">
        <v>1</v>
      </c>
      <c r="W431" s="729">
        <v>1</v>
      </c>
      <c r="X431" s="729">
        <v>1</v>
      </c>
      <c r="Y431" s="729">
        <v>1</v>
      </c>
      <c r="Z431" s="729">
        <v>1</v>
      </c>
      <c r="AA431" s="729">
        <v>1</v>
      </c>
      <c r="AB431" s="729">
        <v>1</v>
      </c>
      <c r="AC431" s="729">
        <v>1</v>
      </c>
      <c r="AD431" s="729">
        <v>1</v>
      </c>
      <c r="AE431" s="729">
        <v>1</v>
      </c>
      <c r="AF431" s="729">
        <v>1</v>
      </c>
      <c r="AG431" s="729">
        <v>1</v>
      </c>
      <c r="AH431" s="729">
        <v>1</v>
      </c>
      <c r="AI431" s="729">
        <v>1</v>
      </c>
      <c r="AJ431" s="729">
        <v>1</v>
      </c>
      <c r="AK431" s="729">
        <v>1</v>
      </c>
      <c r="AL431" s="729">
        <v>1</v>
      </c>
      <c r="AM431" s="729">
        <v>1</v>
      </c>
      <c r="AN431" s="729">
        <v>1</v>
      </c>
      <c r="AO431" s="729">
        <v>1</v>
      </c>
      <c r="AP431" s="729">
        <v>1</v>
      </c>
      <c r="AQ431" s="730">
        <v>1</v>
      </c>
    </row>
    <row r="432" spans="2:43" ht="19.95" customHeight="1" thickBot="1" x14ac:dyDescent="0.45">
      <c r="B432" s="291">
        <v>429</v>
      </c>
      <c r="C432" s="292" t="s">
        <v>367</v>
      </c>
      <c r="D432" s="292" t="s">
        <v>182</v>
      </c>
      <c r="E432" s="293">
        <v>1062</v>
      </c>
      <c r="F432" s="294"/>
      <c r="G432" s="450">
        <v>0</v>
      </c>
      <c r="H432" s="872" t="s">
        <v>2573</v>
      </c>
      <c r="I432" s="625">
        <v>0</v>
      </c>
      <c r="J432" s="626">
        <v>0</v>
      </c>
      <c r="K432" s="626">
        <v>0</v>
      </c>
      <c r="L432" s="626">
        <v>0</v>
      </c>
      <c r="M432" s="626">
        <v>0</v>
      </c>
      <c r="N432" s="626">
        <v>0</v>
      </c>
      <c r="O432" s="626">
        <v>0</v>
      </c>
      <c r="P432" s="626">
        <v>0</v>
      </c>
      <c r="Q432" s="626">
        <v>0</v>
      </c>
      <c r="R432" s="626">
        <v>0</v>
      </c>
      <c r="S432" s="626">
        <v>0</v>
      </c>
      <c r="T432" s="626">
        <v>0</v>
      </c>
      <c r="U432" s="626">
        <v>0</v>
      </c>
      <c r="V432" s="626">
        <v>0</v>
      </c>
      <c r="W432" s="626">
        <v>0</v>
      </c>
      <c r="X432" s="626">
        <v>0</v>
      </c>
      <c r="Y432" s="626">
        <v>0</v>
      </c>
      <c r="Z432" s="626">
        <v>0</v>
      </c>
      <c r="AA432" s="626">
        <v>0</v>
      </c>
      <c r="AB432" s="626">
        <v>0</v>
      </c>
      <c r="AC432" s="626">
        <v>0</v>
      </c>
      <c r="AD432" s="626">
        <v>0</v>
      </c>
      <c r="AE432" s="626">
        <v>0</v>
      </c>
      <c r="AF432" s="626">
        <v>0</v>
      </c>
      <c r="AG432" s="626">
        <v>0</v>
      </c>
      <c r="AH432" s="626">
        <v>0</v>
      </c>
      <c r="AI432" s="626">
        <v>0</v>
      </c>
      <c r="AJ432" s="626">
        <v>0</v>
      </c>
      <c r="AK432" s="626">
        <v>0</v>
      </c>
      <c r="AL432" s="626">
        <v>0</v>
      </c>
      <c r="AM432" s="626">
        <v>0</v>
      </c>
      <c r="AN432" s="626">
        <v>0</v>
      </c>
      <c r="AO432" s="626">
        <v>0</v>
      </c>
      <c r="AP432" s="626">
        <v>0</v>
      </c>
      <c r="AQ432" s="627">
        <v>0</v>
      </c>
    </row>
    <row r="433" spans="2:43" ht="19.95" customHeight="1" x14ac:dyDescent="0.4">
      <c r="B433" s="264">
        <v>430</v>
      </c>
      <c r="C433" s="265" t="s">
        <v>373</v>
      </c>
      <c r="D433" s="265" t="s">
        <v>374</v>
      </c>
      <c r="E433" s="266">
        <v>1324</v>
      </c>
      <c r="F433" s="267"/>
      <c r="G433" s="300" t="s">
        <v>1836</v>
      </c>
      <c r="H433" s="1356" t="s">
        <v>2577</v>
      </c>
      <c r="I433" s="628" t="s">
        <v>1836</v>
      </c>
      <c r="J433" s="617" t="s">
        <v>1836</v>
      </c>
      <c r="K433" s="617" t="s">
        <v>1836</v>
      </c>
      <c r="L433" s="617" t="s">
        <v>1836</v>
      </c>
      <c r="M433" s="617" t="s">
        <v>1836</v>
      </c>
      <c r="N433" s="617" t="s">
        <v>1836</v>
      </c>
      <c r="O433" s="617" t="s">
        <v>1836</v>
      </c>
      <c r="P433" s="617" t="s">
        <v>1836</v>
      </c>
      <c r="Q433" s="617" t="s">
        <v>1836</v>
      </c>
      <c r="R433" s="617" t="s">
        <v>1836</v>
      </c>
      <c r="S433" s="617" t="s">
        <v>1836</v>
      </c>
      <c r="T433" s="617" t="s">
        <v>1836</v>
      </c>
      <c r="U433" s="617" t="s">
        <v>1836</v>
      </c>
      <c r="V433" s="617" t="s">
        <v>1836</v>
      </c>
      <c r="W433" s="617" t="s">
        <v>1836</v>
      </c>
      <c r="X433" s="617" t="s">
        <v>1836</v>
      </c>
      <c r="Y433" s="617" t="s">
        <v>1836</v>
      </c>
      <c r="Z433" s="617" t="s">
        <v>1836</v>
      </c>
      <c r="AA433" s="617" t="s">
        <v>1836</v>
      </c>
      <c r="AB433" s="617" t="s">
        <v>1836</v>
      </c>
      <c r="AC433" s="617" t="s">
        <v>1836</v>
      </c>
      <c r="AD433" s="617" t="s">
        <v>1836</v>
      </c>
      <c r="AE433" s="617" t="s">
        <v>1836</v>
      </c>
      <c r="AF433" s="617" t="s">
        <v>1836</v>
      </c>
      <c r="AG433" s="617" t="s">
        <v>1836</v>
      </c>
      <c r="AH433" s="617" t="s">
        <v>1836</v>
      </c>
      <c r="AI433" s="617" t="s">
        <v>1836</v>
      </c>
      <c r="AJ433" s="617" t="s">
        <v>1836</v>
      </c>
      <c r="AK433" s="617" t="s">
        <v>1836</v>
      </c>
      <c r="AL433" s="617" t="s">
        <v>1836</v>
      </c>
      <c r="AM433" s="617" t="s">
        <v>1836</v>
      </c>
      <c r="AN433" s="617" t="s">
        <v>1836</v>
      </c>
      <c r="AO433" s="617" t="s">
        <v>1836</v>
      </c>
      <c r="AP433" s="617" t="s">
        <v>1836</v>
      </c>
      <c r="AQ433" s="618" t="s">
        <v>1836</v>
      </c>
    </row>
    <row r="434" spans="2:43" ht="19.95" customHeight="1" x14ac:dyDescent="0.4">
      <c r="B434" s="269">
        <v>431</v>
      </c>
      <c r="C434" s="270" t="s">
        <v>375</v>
      </c>
      <c r="D434" s="270" t="s">
        <v>376</v>
      </c>
      <c r="E434" s="271">
        <v>1089</v>
      </c>
      <c r="F434" s="272"/>
      <c r="G434" s="287" t="s">
        <v>377</v>
      </c>
      <c r="H434" s="1357"/>
      <c r="I434" s="324" t="s">
        <v>377</v>
      </c>
      <c r="J434" s="325" t="s">
        <v>377</v>
      </c>
      <c r="K434" s="325" t="s">
        <v>377</v>
      </c>
      <c r="L434" s="325" t="s">
        <v>377</v>
      </c>
      <c r="M434" s="325" t="s">
        <v>377</v>
      </c>
      <c r="N434" s="325" t="s">
        <v>377</v>
      </c>
      <c r="O434" s="325" t="s">
        <v>377</v>
      </c>
      <c r="P434" s="325" t="s">
        <v>377</v>
      </c>
      <c r="Q434" s="325" t="s">
        <v>377</v>
      </c>
      <c r="R434" s="325" t="s">
        <v>377</v>
      </c>
      <c r="S434" s="325" t="s">
        <v>377</v>
      </c>
      <c r="T434" s="325" t="s">
        <v>377</v>
      </c>
      <c r="U434" s="325" t="s">
        <v>377</v>
      </c>
      <c r="V434" s="325" t="s">
        <v>377</v>
      </c>
      <c r="W434" s="325" t="s">
        <v>377</v>
      </c>
      <c r="X434" s="325" t="s">
        <v>377</v>
      </c>
      <c r="Y434" s="325" t="s">
        <v>377</v>
      </c>
      <c r="Z434" s="325" t="s">
        <v>377</v>
      </c>
      <c r="AA434" s="325" t="s">
        <v>377</v>
      </c>
      <c r="AB434" s="325" t="s">
        <v>377</v>
      </c>
      <c r="AC434" s="325" t="s">
        <v>377</v>
      </c>
      <c r="AD434" s="325" t="s">
        <v>377</v>
      </c>
      <c r="AE434" s="325" t="s">
        <v>377</v>
      </c>
      <c r="AF434" s="325" t="s">
        <v>377</v>
      </c>
      <c r="AG434" s="325" t="s">
        <v>377</v>
      </c>
      <c r="AH434" s="325" t="s">
        <v>377</v>
      </c>
      <c r="AI434" s="325" t="s">
        <v>377</v>
      </c>
      <c r="AJ434" s="325" t="s">
        <v>377</v>
      </c>
      <c r="AK434" s="325" t="s">
        <v>377</v>
      </c>
      <c r="AL434" s="325" t="s">
        <v>377</v>
      </c>
      <c r="AM434" s="325" t="s">
        <v>377</v>
      </c>
      <c r="AN434" s="325" t="s">
        <v>377</v>
      </c>
      <c r="AO434" s="325" t="s">
        <v>377</v>
      </c>
      <c r="AP434" s="325" t="s">
        <v>377</v>
      </c>
      <c r="AQ434" s="326" t="s">
        <v>377</v>
      </c>
    </row>
    <row r="435" spans="2:43" ht="19.95" customHeight="1" x14ac:dyDescent="0.4">
      <c r="B435" s="269">
        <v>432</v>
      </c>
      <c r="C435" s="270" t="s">
        <v>378</v>
      </c>
      <c r="D435" s="270" t="s">
        <v>1837</v>
      </c>
      <c r="E435" s="271">
        <v>1518</v>
      </c>
      <c r="F435" s="272" t="s">
        <v>1714</v>
      </c>
      <c r="G435" s="810">
        <v>0</v>
      </c>
      <c r="H435" s="1357"/>
      <c r="I435" s="321">
        <v>0</v>
      </c>
      <c r="J435" s="322">
        <v>0</v>
      </c>
      <c r="K435" s="322">
        <v>0</v>
      </c>
      <c r="L435" s="322">
        <v>0</v>
      </c>
      <c r="M435" s="322">
        <v>0</v>
      </c>
      <c r="N435" s="322">
        <v>0</v>
      </c>
      <c r="O435" s="322">
        <v>0</v>
      </c>
      <c r="P435" s="322">
        <v>0</v>
      </c>
      <c r="Q435" s="322">
        <v>0</v>
      </c>
      <c r="R435" s="322">
        <v>0</v>
      </c>
      <c r="S435" s="322">
        <v>0</v>
      </c>
      <c r="T435" s="322">
        <v>0</v>
      </c>
      <c r="U435" s="322">
        <v>0</v>
      </c>
      <c r="V435" s="322">
        <v>0</v>
      </c>
      <c r="W435" s="322">
        <v>0</v>
      </c>
      <c r="X435" s="322">
        <v>0</v>
      </c>
      <c r="Y435" s="322">
        <v>0</v>
      </c>
      <c r="Z435" s="322">
        <v>0</v>
      </c>
      <c r="AA435" s="322">
        <v>0</v>
      </c>
      <c r="AB435" s="322">
        <v>0</v>
      </c>
      <c r="AC435" s="322">
        <v>0</v>
      </c>
      <c r="AD435" s="322">
        <v>0</v>
      </c>
      <c r="AE435" s="322">
        <v>0</v>
      </c>
      <c r="AF435" s="322">
        <v>0</v>
      </c>
      <c r="AG435" s="322">
        <v>0</v>
      </c>
      <c r="AH435" s="322">
        <v>0</v>
      </c>
      <c r="AI435" s="322">
        <v>0</v>
      </c>
      <c r="AJ435" s="322">
        <v>0</v>
      </c>
      <c r="AK435" s="322">
        <v>0</v>
      </c>
      <c r="AL435" s="322">
        <v>0</v>
      </c>
      <c r="AM435" s="322">
        <v>0</v>
      </c>
      <c r="AN435" s="322">
        <v>0</v>
      </c>
      <c r="AO435" s="322">
        <v>0</v>
      </c>
      <c r="AP435" s="322">
        <v>0</v>
      </c>
      <c r="AQ435" s="323">
        <v>0</v>
      </c>
    </row>
    <row r="436" spans="2:43" ht="19.95" customHeight="1" thickBot="1" x14ac:dyDescent="0.45">
      <c r="B436" s="291">
        <v>433</v>
      </c>
      <c r="C436" s="292" t="s">
        <v>381</v>
      </c>
      <c r="D436" s="292" t="s">
        <v>1838</v>
      </c>
      <c r="E436" s="293">
        <v>1869</v>
      </c>
      <c r="F436" s="294"/>
      <c r="G436" s="450">
        <v>0</v>
      </c>
      <c r="H436" s="1358"/>
      <c r="I436" s="625">
        <v>0</v>
      </c>
      <c r="J436" s="626">
        <v>0</v>
      </c>
      <c r="K436" s="626">
        <v>0</v>
      </c>
      <c r="L436" s="626">
        <v>0</v>
      </c>
      <c r="M436" s="626">
        <v>0</v>
      </c>
      <c r="N436" s="626">
        <v>0</v>
      </c>
      <c r="O436" s="626">
        <v>0</v>
      </c>
      <c r="P436" s="626">
        <v>0</v>
      </c>
      <c r="Q436" s="626">
        <v>0</v>
      </c>
      <c r="R436" s="626">
        <v>0</v>
      </c>
      <c r="S436" s="626">
        <v>0</v>
      </c>
      <c r="T436" s="626">
        <v>0</v>
      </c>
      <c r="U436" s="626">
        <v>0</v>
      </c>
      <c r="V436" s="626">
        <v>0</v>
      </c>
      <c r="W436" s="626">
        <v>0</v>
      </c>
      <c r="X436" s="626">
        <v>0</v>
      </c>
      <c r="Y436" s="626">
        <v>0</v>
      </c>
      <c r="Z436" s="626">
        <v>0</v>
      </c>
      <c r="AA436" s="626">
        <v>0</v>
      </c>
      <c r="AB436" s="626">
        <v>0</v>
      </c>
      <c r="AC436" s="626">
        <v>0</v>
      </c>
      <c r="AD436" s="626">
        <v>0</v>
      </c>
      <c r="AE436" s="626">
        <v>0</v>
      </c>
      <c r="AF436" s="626">
        <v>0</v>
      </c>
      <c r="AG436" s="626">
        <v>0</v>
      </c>
      <c r="AH436" s="626">
        <v>0</v>
      </c>
      <c r="AI436" s="626">
        <v>0</v>
      </c>
      <c r="AJ436" s="626">
        <v>0</v>
      </c>
      <c r="AK436" s="626">
        <v>0</v>
      </c>
      <c r="AL436" s="626">
        <v>0</v>
      </c>
      <c r="AM436" s="626">
        <v>0</v>
      </c>
      <c r="AN436" s="626">
        <v>0</v>
      </c>
      <c r="AO436" s="626">
        <v>0</v>
      </c>
      <c r="AP436" s="626">
        <v>0</v>
      </c>
      <c r="AQ436" s="627">
        <v>0</v>
      </c>
    </row>
    <row r="437" spans="2:43" ht="19.95" customHeight="1" x14ac:dyDescent="0.4">
      <c r="B437" s="264">
        <v>434</v>
      </c>
      <c r="C437" s="265" t="s">
        <v>1839</v>
      </c>
      <c r="D437" s="265" t="s">
        <v>272</v>
      </c>
      <c r="E437" s="266">
        <v>730</v>
      </c>
      <c r="F437" s="267"/>
      <c r="G437" s="345" t="s">
        <v>273</v>
      </c>
      <c r="H437" s="887" t="s">
        <v>2578</v>
      </c>
      <c r="I437" s="295" t="str">
        <f>IF('3_Setup(3)'!$R$7="", "3 / Fault,Coast", '3_Setup(3)'!$R$7)</f>
        <v>3 / Fault,Coast</v>
      </c>
      <c r="J437" s="296" t="str">
        <f>IF('3_Setup(3)'!$R$8="", "3 / Fault,Coast", '3_Setup(3)'!$R$8)</f>
        <v>3 / Fault,Coast</v>
      </c>
      <c r="K437" s="296" t="str">
        <f>IF('3_Setup(3)'!$R$9="", "3 / Fault,Coast", '3_Setup(3)'!$R$9)</f>
        <v>3 / Fault,Coast</v>
      </c>
      <c r="L437" s="296" t="str">
        <f>IF('3_Setup(3)'!$R$10="", "3 / Fault,Coast", '3_Setup(3)'!$R$10)</f>
        <v>3 / Fault,Coast</v>
      </c>
      <c r="M437" s="296" t="str">
        <f>IF('3_Setup(3)'!$R$11="", "3 / Fault,Coast", '3_Setup(3)'!$R$11)</f>
        <v>3 / Fault,Coast</v>
      </c>
      <c r="N437" s="296" t="str">
        <f>IF('3_Setup(3)'!$R$12="", "3 / Fault,Coast", '3_Setup(3)'!$R$12)</f>
        <v>3 / Fault,Coast</v>
      </c>
      <c r="O437" s="296" t="str">
        <f>IF('3_Setup(3)'!$R$13="", "3 / Fault,Coast", '3_Setup(3)'!$R$13)</f>
        <v>3 / Fault,Coast</v>
      </c>
      <c r="P437" s="296" t="str">
        <f>IF('3_Setup(3)'!$R$14="", "3 / Fault,Coast", '3_Setup(3)'!$R$14)</f>
        <v>3 / Fault,Coast</v>
      </c>
      <c r="Q437" s="296" t="str">
        <f>IF('3_Setup(3)'!$R$15="", "3 / Fault,Coast", '3_Setup(3)'!$R$15)</f>
        <v>3 / Fault,Coast</v>
      </c>
      <c r="R437" s="296" t="str">
        <f>IF('3_Setup(3)'!$R$16="", "3 / Fault,Coast", '3_Setup(3)'!$R$16)</f>
        <v>3 / Fault,Coast</v>
      </c>
      <c r="S437" s="296" t="str">
        <f>IF('3_Setup(3)'!$R$17="", "3 / Fault,Coast", '3_Setup(3)'!$R$17)</f>
        <v>3 / Fault,Coast</v>
      </c>
      <c r="T437" s="296" t="str">
        <f>IF('3_Setup(3)'!$R$18="", "3 / Fault,Coast", '3_Setup(3)'!$R$18)</f>
        <v>3 / Fault,Coast</v>
      </c>
      <c r="U437" s="296" t="str">
        <f>IF('3_Setup(3)'!$R$19="", "3 / Fault,Coast", '3_Setup(3)'!$R$19)</f>
        <v>3 / Fault,Coast</v>
      </c>
      <c r="V437" s="296" t="str">
        <f>IF('3_Setup(3)'!$R$20="", "3 / Fault,Coast", '3_Setup(3)'!$R$20)</f>
        <v>3 / Fault,Coast</v>
      </c>
      <c r="W437" s="296" t="str">
        <f>IF('3_Setup(3)'!$R$21="", "3 / Fault,Coast", '3_Setup(3)'!$R$21)</f>
        <v>3 / Fault,Coast</v>
      </c>
      <c r="X437" s="296" t="str">
        <f>IF('3_Setup(3)'!$R$22="", "3 / Fault,Coast", '3_Setup(3)'!$R$22)</f>
        <v>3 / Fault,Coast</v>
      </c>
      <c r="Y437" s="296" t="str">
        <f>IF('3_Setup(3)'!$R$23="", "3 / Fault,Coast", '3_Setup(3)'!$R$23)</f>
        <v>3 / Fault,Coast</v>
      </c>
      <c r="Z437" s="296" t="str">
        <f>IF('3_Setup(3)'!$R$24="", "3 / Fault,Coast", '3_Setup(3)'!$R$24)</f>
        <v>3 / Fault,Coast</v>
      </c>
      <c r="AA437" s="296" t="str">
        <f>IF('3_Setup(3)'!$R$25="", "3 / Fault,Coast", '3_Setup(3)'!$R$25)</f>
        <v>3 / Fault,Coast</v>
      </c>
      <c r="AB437" s="296" t="str">
        <f>IF('3_Setup(3)'!$R$26="", "3 / Fault,Coast", '3_Setup(3)'!$R$26)</f>
        <v>3 / Fault,Coast</v>
      </c>
      <c r="AC437" s="296" t="str">
        <f>IF('3_Setup(3)'!$R$27="", "3 / Fault,Coast", '3_Setup(3)'!$R$27)</f>
        <v>3 / Fault,Coast</v>
      </c>
      <c r="AD437" s="296" t="str">
        <f>IF('3_Setup(3)'!$R$28="", "3 / Fault,Coast", '3_Setup(3)'!$R$28)</f>
        <v>3 / Fault,Coast</v>
      </c>
      <c r="AE437" s="296" t="str">
        <f>IF('3_Setup(3)'!$R$29="", "3 / Fault,Coast", '3_Setup(3)'!$R$29)</f>
        <v>3 / Fault,Coast</v>
      </c>
      <c r="AF437" s="296" t="str">
        <f>IF('3_Setup(3)'!$R$30="", "3 / Fault,Coast", '3_Setup(3)'!$R$30)</f>
        <v>3 / Fault,Coast</v>
      </c>
      <c r="AG437" s="296" t="str">
        <f>IF('3_Setup(3)'!$R$31="", "3 / Fault,Coast", '3_Setup(3)'!$R$31)</f>
        <v>3 / Fault,Coast</v>
      </c>
      <c r="AH437" s="296" t="str">
        <f>IF('3_Setup(3)'!$R$32="", "3 / Fault,Coast", '3_Setup(3)'!$R$32)</f>
        <v>3 / Fault,Coast</v>
      </c>
      <c r="AI437" s="296" t="str">
        <f>IF('3_Setup(3)'!$R$33="", "3 / Fault,Coast", '3_Setup(3)'!$R$33)</f>
        <v>3 / Fault,Coast</v>
      </c>
      <c r="AJ437" s="296" t="str">
        <f>IF('3_Setup(3)'!$R$34="", "3 / Fault,Coast", '3_Setup(3)'!$R$34)</f>
        <v>3 / Fault,Coast</v>
      </c>
      <c r="AK437" s="296" t="str">
        <f>IF('3_Setup(3)'!$R$35="", "3 / Fault,Coast", '3_Setup(3)'!$R$35)</f>
        <v>3 / Fault,Coast</v>
      </c>
      <c r="AL437" s="296" t="str">
        <f>IF('3_Setup(3)'!$R$36="", "3 / Fault,Coast", '3_Setup(3)'!$R$36)</f>
        <v>3 / Fault,Coast</v>
      </c>
      <c r="AM437" s="296" t="str">
        <f>IF('3_Setup(3)'!$R$37="", "3 / Fault,Coast", '3_Setup(3)'!$R$37)</f>
        <v>3 / Fault,Coast</v>
      </c>
      <c r="AN437" s="296" t="str">
        <f>IF('3_Setup(3)'!$R$38="", "3 / Fault,Coast", '3_Setup(3)'!$R$38)</f>
        <v>3 / Fault,Coast</v>
      </c>
      <c r="AO437" s="296" t="str">
        <f>IF('3_Setup(3)'!$R$39="", "3 / Fault,Coast", '3_Setup(3)'!$R$39)</f>
        <v>3 / Fault,Coast</v>
      </c>
      <c r="AP437" s="296" t="str">
        <f>IF('3_Setup(3)'!$R$40="", "3 / Fault,Coast", '3_Setup(3)'!$R$40)</f>
        <v>3 / Fault,Coast</v>
      </c>
      <c r="AQ437" s="297" t="str">
        <f>IF('3_Setup(3)'!$R$41="", "3 / Fault,Coast", '3_Setup(3)'!$R$41)</f>
        <v>3 / Fault,Coast</v>
      </c>
    </row>
    <row r="438" spans="2:43" ht="19.95" customHeight="1" x14ac:dyDescent="0.4">
      <c r="B438" s="269">
        <v>435</v>
      </c>
      <c r="C438" s="270" t="s">
        <v>1840</v>
      </c>
      <c r="D438" s="270" t="s">
        <v>274</v>
      </c>
      <c r="E438" s="271">
        <v>727</v>
      </c>
      <c r="F438" s="272"/>
      <c r="G438" s="287" t="s">
        <v>275</v>
      </c>
      <c r="H438" s="885" t="s">
        <v>2582</v>
      </c>
      <c r="I438" s="324" t="s">
        <v>275</v>
      </c>
      <c r="J438" s="325" t="s">
        <v>275</v>
      </c>
      <c r="K438" s="325" t="s">
        <v>275</v>
      </c>
      <c r="L438" s="325" t="s">
        <v>275</v>
      </c>
      <c r="M438" s="325" t="s">
        <v>275</v>
      </c>
      <c r="N438" s="325" t="s">
        <v>275</v>
      </c>
      <c r="O438" s="325" t="s">
        <v>275</v>
      </c>
      <c r="P438" s="325" t="s">
        <v>275</v>
      </c>
      <c r="Q438" s="325" t="s">
        <v>275</v>
      </c>
      <c r="R438" s="325" t="s">
        <v>275</v>
      </c>
      <c r="S438" s="325" t="s">
        <v>275</v>
      </c>
      <c r="T438" s="325" t="s">
        <v>275</v>
      </c>
      <c r="U438" s="325" t="s">
        <v>275</v>
      </c>
      <c r="V438" s="325" t="s">
        <v>275</v>
      </c>
      <c r="W438" s="325" t="s">
        <v>275</v>
      </c>
      <c r="X438" s="325" t="s">
        <v>275</v>
      </c>
      <c r="Y438" s="325" t="s">
        <v>275</v>
      </c>
      <c r="Z438" s="325" t="s">
        <v>275</v>
      </c>
      <c r="AA438" s="325" t="s">
        <v>275</v>
      </c>
      <c r="AB438" s="325" t="s">
        <v>275</v>
      </c>
      <c r="AC438" s="325" t="s">
        <v>275</v>
      </c>
      <c r="AD438" s="325" t="s">
        <v>275</v>
      </c>
      <c r="AE438" s="325" t="s">
        <v>275</v>
      </c>
      <c r="AF438" s="325" t="s">
        <v>275</v>
      </c>
      <c r="AG438" s="325" t="s">
        <v>275</v>
      </c>
      <c r="AH438" s="325" t="s">
        <v>275</v>
      </c>
      <c r="AI438" s="325" t="s">
        <v>275</v>
      </c>
      <c r="AJ438" s="325" t="s">
        <v>275</v>
      </c>
      <c r="AK438" s="325" t="s">
        <v>275</v>
      </c>
      <c r="AL438" s="325" t="s">
        <v>275</v>
      </c>
      <c r="AM438" s="325" t="s">
        <v>275</v>
      </c>
      <c r="AN438" s="325" t="s">
        <v>275</v>
      </c>
      <c r="AO438" s="325" t="s">
        <v>275</v>
      </c>
      <c r="AP438" s="325" t="s">
        <v>275</v>
      </c>
      <c r="AQ438" s="326" t="s">
        <v>275</v>
      </c>
    </row>
    <row r="439" spans="2:43" ht="19.95" customHeight="1" x14ac:dyDescent="0.4">
      <c r="B439" s="269">
        <v>436</v>
      </c>
      <c r="C439" s="270" t="s">
        <v>1841</v>
      </c>
      <c r="D439" s="270" t="s">
        <v>276</v>
      </c>
      <c r="E439" s="271">
        <v>702</v>
      </c>
      <c r="F439" s="272"/>
      <c r="G439" s="283" t="s">
        <v>492</v>
      </c>
      <c r="H439" s="760" t="s">
        <v>2579</v>
      </c>
      <c r="I439" s="284" t="str">
        <f>IF('3_Setup(3)'!$S$7="", "2 / Fault", '3_Setup(3)'!$S$7)</f>
        <v>3 / Fault,Coast</v>
      </c>
      <c r="J439" s="285" t="str">
        <f>IF('3_Setup(3)'!$S$8="", "2 / Fault", '3_Setup(3)'!$S$8)</f>
        <v>3 / Fault,Coast</v>
      </c>
      <c r="K439" s="285" t="str">
        <f>IF('3_Setup(3)'!$S$9="", "2 / Fault", '3_Setup(3)'!$S$9)</f>
        <v>3 / Fault,Coast</v>
      </c>
      <c r="L439" s="285" t="str">
        <f>IF('3_Setup(3)'!$S$10="", "2 / Fault", '3_Setup(3)'!$S$10)</f>
        <v>3 / Fault,Coast</v>
      </c>
      <c r="M439" s="285" t="str">
        <f>IF('3_Setup(3)'!$S$11="", "2 / Fault", '3_Setup(3)'!$S$11)</f>
        <v>3 / Fault,Coast</v>
      </c>
      <c r="N439" s="285" t="str">
        <f>IF('3_Setup(3)'!$S$12="", "2 / Fault", '3_Setup(3)'!$S$12)</f>
        <v>3 / Fault,Coast</v>
      </c>
      <c r="O439" s="285" t="str">
        <f>IF('3_Setup(3)'!$S$13="", "2 / Fault", '3_Setup(3)'!$S$13)</f>
        <v>3 / Fault,Coast</v>
      </c>
      <c r="P439" s="285" t="str">
        <f>IF('3_Setup(3)'!$S$14="", "2 / Fault", '3_Setup(3)'!$S$14)</f>
        <v>3 / Fault,Coast</v>
      </c>
      <c r="Q439" s="285" t="str">
        <f>IF('3_Setup(3)'!$S$15="", "2 / Fault", '3_Setup(3)'!$S$15)</f>
        <v>3 / Fault,Coast</v>
      </c>
      <c r="R439" s="285" t="str">
        <f>IF('3_Setup(3)'!$S$16="", "2 / Fault", '3_Setup(3)'!$S$16)</f>
        <v>3 / Fault,Coast</v>
      </c>
      <c r="S439" s="285" t="str">
        <f>IF('3_Setup(3)'!$S$17="", "2 / Fault", '3_Setup(3)'!$S$17)</f>
        <v>3 / Fault,Coast</v>
      </c>
      <c r="T439" s="285" t="str">
        <f>IF('3_Setup(3)'!$S$18="", "2 / Fault", '3_Setup(3)'!$S$18)</f>
        <v>3 / Fault,Coast</v>
      </c>
      <c r="U439" s="285" t="str">
        <f>IF('3_Setup(3)'!$S$19="", "2 / Fault", '3_Setup(3)'!$S$19)</f>
        <v>3 / Fault,Coast</v>
      </c>
      <c r="V439" s="285" t="str">
        <f>IF('3_Setup(3)'!$S$20="", "2 / Fault", '3_Setup(3)'!$S$20)</f>
        <v>3 / Fault,Coast</v>
      </c>
      <c r="W439" s="285" t="str">
        <f>IF('3_Setup(3)'!$S$21="", "2 / Fault", '3_Setup(3)'!$S$21)</f>
        <v>3 / Fault,Coast</v>
      </c>
      <c r="X439" s="285" t="str">
        <f>IF('3_Setup(3)'!$S$22="", "2 / Fault", '3_Setup(3)'!$S$22)</f>
        <v>3 / Fault,Coast</v>
      </c>
      <c r="Y439" s="285" t="str">
        <f>IF('3_Setup(3)'!$S$23="", "2 / Fault", '3_Setup(3)'!$S$23)</f>
        <v>3 / Fault,Coast</v>
      </c>
      <c r="Z439" s="285" t="str">
        <f>IF('3_Setup(3)'!$S$24="", "2 / Fault", '3_Setup(3)'!$S$24)</f>
        <v>3 / Fault,Coast</v>
      </c>
      <c r="AA439" s="285" t="str">
        <f>IF('3_Setup(3)'!$S$25="", "2 / Fault", '3_Setup(3)'!$S$25)</f>
        <v>3 / Fault,Coast</v>
      </c>
      <c r="AB439" s="285" t="str">
        <f>IF('3_Setup(3)'!$S$26="", "2 / Fault", '3_Setup(3)'!$S$26)</f>
        <v>3 / Fault,Coast</v>
      </c>
      <c r="AC439" s="285" t="str">
        <f>IF('3_Setup(3)'!$S$27="", "2 / Fault", '3_Setup(3)'!$S$27)</f>
        <v>3 / Fault,Coast</v>
      </c>
      <c r="AD439" s="285" t="str">
        <f>IF('3_Setup(3)'!$S$28="", "2 / Fault", '3_Setup(3)'!$S$28)</f>
        <v>3 / Fault,Coast</v>
      </c>
      <c r="AE439" s="285" t="str">
        <f>IF('3_Setup(3)'!$S$29="", "2 / Fault", '3_Setup(3)'!$S$29)</f>
        <v>3 / Fault,Coast</v>
      </c>
      <c r="AF439" s="285" t="str">
        <f>IF('3_Setup(3)'!$S$30="", "2 / Fault", '3_Setup(3)'!$S$30)</f>
        <v>3 / Fault,Coast</v>
      </c>
      <c r="AG439" s="285" t="str">
        <f>IF('3_Setup(3)'!$S$31="", "2 / Fault", '3_Setup(3)'!$S$31)</f>
        <v>3 / Fault,Coast</v>
      </c>
      <c r="AH439" s="285" t="str">
        <f>IF('3_Setup(3)'!$S$32="", "2 / Fault", '3_Setup(3)'!$S$32)</f>
        <v>3 / Fault,Coast</v>
      </c>
      <c r="AI439" s="285" t="str">
        <f>IF('3_Setup(3)'!$S$33="", "2 / Fault", '3_Setup(3)'!$S$33)</f>
        <v>3 / Fault,Coast</v>
      </c>
      <c r="AJ439" s="285" t="str">
        <f>IF('3_Setup(3)'!$S$34="", "2 / Fault", '3_Setup(3)'!$S$34)</f>
        <v>3 / Fault,Coast</v>
      </c>
      <c r="AK439" s="285" t="str">
        <f>IF('3_Setup(3)'!$S$35="", "2 / Fault", '3_Setup(3)'!$S$35)</f>
        <v>3 / Fault,Coast</v>
      </c>
      <c r="AL439" s="285" t="str">
        <f>IF('3_Setup(3)'!$S$36="", "2 / Fault", '3_Setup(3)'!$S$36)</f>
        <v>3 / Fault,Coast</v>
      </c>
      <c r="AM439" s="285" t="str">
        <f>IF('3_Setup(3)'!$S$37="", "2 / Fault", '3_Setup(3)'!$S$37)</f>
        <v>3 / Fault,Coast</v>
      </c>
      <c r="AN439" s="285" t="str">
        <f>IF('3_Setup(3)'!$S$38="", "2 / Fault", '3_Setup(3)'!$S$38)</f>
        <v>3 / Fault,Coast</v>
      </c>
      <c r="AO439" s="285" t="str">
        <f>IF('3_Setup(3)'!$S$39="", "2 / Fault", '3_Setup(3)'!$S$39)</f>
        <v>3 / Fault,Coast</v>
      </c>
      <c r="AP439" s="285" t="str">
        <f>IF('3_Setup(3)'!$S$40="", "2 / Fault", '3_Setup(3)'!$S$40)</f>
        <v>3 / Fault,Coast</v>
      </c>
      <c r="AQ439" s="286" t="str">
        <f>IF('3_Setup(3)'!$S$41="", "2 / Fault", '3_Setup(3)'!$S$41)</f>
        <v>3 / Fault,Coast</v>
      </c>
    </row>
    <row r="440" spans="2:43" ht="19.95" customHeight="1" x14ac:dyDescent="0.4">
      <c r="B440" s="269">
        <v>437</v>
      </c>
      <c r="C440" s="270" t="s">
        <v>1842</v>
      </c>
      <c r="D440" s="270" t="s">
        <v>293</v>
      </c>
      <c r="E440" s="271">
        <v>734</v>
      </c>
      <c r="F440" s="272"/>
      <c r="G440" s="283" t="s">
        <v>492</v>
      </c>
      <c r="H440" s="760" t="s">
        <v>2580</v>
      </c>
      <c r="I440" s="284" t="str">
        <f>IF('3_Setup(3)'!$T$7="", "2 / Fault", '3_Setup(3)'!$T$7)</f>
        <v>3 / Fault,Coast</v>
      </c>
      <c r="J440" s="285" t="str">
        <f>IF('3_Setup(3)'!$T$8="", "2 / Fault", '3_Setup(3)'!$T$8)</f>
        <v>3 / Fault,Coast</v>
      </c>
      <c r="K440" s="285" t="str">
        <f>IF('3_Setup(3)'!$T$9="", "2 / Fault", '3_Setup(3)'!$T$9)</f>
        <v>3 / Fault,Coast</v>
      </c>
      <c r="L440" s="285" t="str">
        <f>IF('3_Setup(3)'!$T$10="", "2 / Fault", '3_Setup(3)'!$T$10)</f>
        <v>3 / Fault,Coast</v>
      </c>
      <c r="M440" s="285" t="str">
        <f>IF('3_Setup(3)'!$T$11="", "2 / Fault", '3_Setup(3)'!$T$11)</f>
        <v>3 / Fault,Coast</v>
      </c>
      <c r="N440" s="285" t="str">
        <f>IF('3_Setup(3)'!$T$12="", "2 / Fault", '3_Setup(3)'!$T$12)</f>
        <v>3 / Fault,Coast</v>
      </c>
      <c r="O440" s="285" t="str">
        <f>IF('3_Setup(3)'!$T$13="", "2 / Fault", '3_Setup(3)'!$T$13)</f>
        <v>3 / Fault,Coast</v>
      </c>
      <c r="P440" s="285" t="str">
        <f>IF('3_Setup(3)'!$T$14="", "2 / Fault", '3_Setup(3)'!$T$14)</f>
        <v>3 / Fault,Coast</v>
      </c>
      <c r="Q440" s="285" t="str">
        <f>IF('3_Setup(3)'!$T$15="", "2 / Fault", '3_Setup(3)'!$T$15)</f>
        <v>3 / Fault,Coast</v>
      </c>
      <c r="R440" s="285" t="str">
        <f>IF('3_Setup(3)'!$T$16="", "2 / Fault", '3_Setup(3)'!$T$16)</f>
        <v>3 / Fault,Coast</v>
      </c>
      <c r="S440" s="285" t="str">
        <f>IF('3_Setup(3)'!$T$17="", "2 / Fault", '3_Setup(3)'!$T$17)</f>
        <v>3 / Fault,Coast</v>
      </c>
      <c r="T440" s="285" t="str">
        <f>IF('3_Setup(3)'!$T$18="", "2 / Fault", '3_Setup(3)'!$T$18)</f>
        <v>3 / Fault,Coast</v>
      </c>
      <c r="U440" s="285" t="str">
        <f>IF('3_Setup(3)'!$T$19="", "2 / Fault", '3_Setup(3)'!$T$19)</f>
        <v>3 / Fault,Coast</v>
      </c>
      <c r="V440" s="285" t="str">
        <f>IF('3_Setup(3)'!$T$20="", "2 / Fault", '3_Setup(3)'!$T$20)</f>
        <v>3 / Fault,Coast</v>
      </c>
      <c r="W440" s="285" t="str">
        <f>IF('3_Setup(3)'!$T$21="", "2 / Fault", '3_Setup(3)'!$T$21)</f>
        <v>3 / Fault,Coast</v>
      </c>
      <c r="X440" s="285" t="str">
        <f>IF('3_Setup(3)'!$T$22="", "2 / Fault", '3_Setup(3)'!$T$22)</f>
        <v>3 / Fault,Coast</v>
      </c>
      <c r="Y440" s="285" t="str">
        <f>IF('3_Setup(3)'!$T$23="", "2 / Fault", '3_Setup(3)'!$T$23)</f>
        <v>3 / Fault,Coast</v>
      </c>
      <c r="Z440" s="285" t="str">
        <f>IF('3_Setup(3)'!$T$24="", "2 / Fault", '3_Setup(3)'!$T$24)</f>
        <v>3 / Fault,Coast</v>
      </c>
      <c r="AA440" s="285" t="str">
        <f>IF('3_Setup(3)'!$T$25="", "2 / Fault", '3_Setup(3)'!$T$25)</f>
        <v>3 / Fault,Coast</v>
      </c>
      <c r="AB440" s="285" t="str">
        <f>IF('3_Setup(3)'!$T$26="", "2 / Fault", '3_Setup(3)'!$T$26)</f>
        <v>3 / Fault,Coast</v>
      </c>
      <c r="AC440" s="285" t="str">
        <f>IF('3_Setup(3)'!$T$27="", "2 / Fault", '3_Setup(3)'!$T$27)</f>
        <v>3 / Fault,Coast</v>
      </c>
      <c r="AD440" s="285" t="str">
        <f>IF('3_Setup(3)'!$T$28="", "2 / Fault", '3_Setup(3)'!$T$28)</f>
        <v>3 / Fault,Coast</v>
      </c>
      <c r="AE440" s="285" t="str">
        <f>IF('3_Setup(3)'!$T$29="", "2 / Fault", '3_Setup(3)'!$T$29)</f>
        <v>3 / Fault,Coast</v>
      </c>
      <c r="AF440" s="285" t="str">
        <f>IF('3_Setup(3)'!$T$30="", "2 / Fault", '3_Setup(3)'!$T$30)</f>
        <v>3 / Fault,Coast</v>
      </c>
      <c r="AG440" s="285" t="str">
        <f>IF('3_Setup(3)'!$T$31="", "2 / Fault", '3_Setup(3)'!$T$31)</f>
        <v>3 / Fault,Coast</v>
      </c>
      <c r="AH440" s="285" t="str">
        <f>IF('3_Setup(3)'!$T$32="", "2 / Fault", '3_Setup(3)'!$T$32)</f>
        <v>3 / Fault,Coast</v>
      </c>
      <c r="AI440" s="285" t="str">
        <f>IF('3_Setup(3)'!$T$33="", "2 / Fault", '3_Setup(3)'!$T$33)</f>
        <v>3 / Fault,Coast</v>
      </c>
      <c r="AJ440" s="285" t="str">
        <f>IF('3_Setup(3)'!$T$34="", "2 / Fault", '3_Setup(3)'!$T$34)</f>
        <v>3 / Fault,Coast</v>
      </c>
      <c r="AK440" s="285" t="str">
        <f>IF('3_Setup(3)'!$T$35="", "2 / Fault", '3_Setup(3)'!$T$35)</f>
        <v>3 / Fault,Coast</v>
      </c>
      <c r="AL440" s="285" t="str">
        <f>IF('3_Setup(3)'!$T$36="", "2 / Fault", '3_Setup(3)'!$T$36)</f>
        <v>3 / Fault,Coast</v>
      </c>
      <c r="AM440" s="285" t="str">
        <f>IF('3_Setup(3)'!$T$37="", "2 / Fault", '3_Setup(3)'!$T$37)</f>
        <v>3 / Fault,Coast</v>
      </c>
      <c r="AN440" s="285" t="str">
        <f>IF('3_Setup(3)'!$T$38="", "2 / Fault", '3_Setup(3)'!$T$38)</f>
        <v>3 / Fault,Coast</v>
      </c>
      <c r="AO440" s="285" t="str">
        <f>IF('3_Setup(3)'!$T$39="", "2 / Fault", '3_Setup(3)'!$T$39)</f>
        <v>3 / Fault,Coast</v>
      </c>
      <c r="AP440" s="285" t="str">
        <f>IF('3_Setup(3)'!$T$40="", "2 / Fault", '3_Setup(3)'!$T$40)</f>
        <v>3 / Fault,Coast</v>
      </c>
      <c r="AQ440" s="286" t="str">
        <f>IF('3_Setup(3)'!$T$41="", "2 / Fault", '3_Setup(3)'!$T$41)</f>
        <v>3 / Fault,Coast</v>
      </c>
    </row>
    <row r="441" spans="2:43" ht="19.95" customHeight="1" x14ac:dyDescent="0.4">
      <c r="B441" s="269">
        <v>438</v>
      </c>
      <c r="C441" s="270" t="s">
        <v>1843</v>
      </c>
      <c r="D441" s="270" t="s">
        <v>1844</v>
      </c>
      <c r="E441" s="271">
        <v>755</v>
      </c>
      <c r="F441" s="272"/>
      <c r="G441" s="283" t="s">
        <v>1845</v>
      </c>
      <c r="H441" s="760" t="s">
        <v>2581</v>
      </c>
      <c r="I441" s="284" t="str">
        <f>IF('3_Setup(3)'!$U$7="", "0 / WarngNoHist", '3_Setup(3)'!$U$7)</f>
        <v>0 / WarngNoHist</v>
      </c>
      <c r="J441" s="285" t="str">
        <f>IF('3_Setup(3)'!$U$8="", "0 / WarngNoHist", '3_Setup(3)'!$U$8)</f>
        <v>0 / WarngNoHist</v>
      </c>
      <c r="K441" s="285" t="str">
        <f>IF('3_Setup(3)'!$U$9="", "0 / WarngNoHist", '3_Setup(3)'!$U$9)</f>
        <v>0 / WarngNoHist</v>
      </c>
      <c r="L441" s="285" t="str">
        <f>IF('3_Setup(3)'!$U$10="", "0 / WarngNoHist", '3_Setup(3)'!$U$10)</f>
        <v>0 / WarngNoHist</v>
      </c>
      <c r="M441" s="285" t="str">
        <f>IF('3_Setup(3)'!$U$11="", "0 / WarngNoHist", '3_Setup(3)'!$U$11)</f>
        <v>0 / WarngNoHist</v>
      </c>
      <c r="N441" s="285" t="str">
        <f>IF('3_Setup(3)'!$U$12="", "0 / WarngNoHist", '3_Setup(3)'!$U$12)</f>
        <v>0 / WarngNoHist</v>
      </c>
      <c r="O441" s="285" t="str">
        <f>IF('3_Setup(3)'!$U$13="", "0 / WarngNoHist", '3_Setup(3)'!$U$13)</f>
        <v>0 / WarngNoHist</v>
      </c>
      <c r="P441" s="285" t="str">
        <f>IF('3_Setup(3)'!$U$14="", "0 / WarngNoHist", '3_Setup(3)'!$U$14)</f>
        <v>0 / WarngNoHist</v>
      </c>
      <c r="Q441" s="285" t="str">
        <f>IF('3_Setup(3)'!$U$15="", "0 / WarngNoHist", '3_Setup(3)'!$U$15)</f>
        <v>0 / WarngNoHist</v>
      </c>
      <c r="R441" s="285" t="str">
        <f>IF('3_Setup(3)'!$U$16="", "0 / WarngNoHist", '3_Setup(3)'!$U$16)</f>
        <v>0 / WarngNoHist</v>
      </c>
      <c r="S441" s="285" t="str">
        <f>IF('3_Setup(3)'!$U$17="", "0 / WarngNoHist", '3_Setup(3)'!$U$17)</f>
        <v>0 / WarngNoHist</v>
      </c>
      <c r="T441" s="285" t="str">
        <f>IF('3_Setup(3)'!$U$18="", "0 / WarngNoHist", '3_Setup(3)'!$U$18)</f>
        <v>0 / WarngNoHist</v>
      </c>
      <c r="U441" s="285" t="str">
        <f>IF('3_Setup(3)'!$U$19="", "0 / WarngNoHist", '3_Setup(3)'!$U$19)</f>
        <v>0 / WarngNoHist</v>
      </c>
      <c r="V441" s="285" t="str">
        <f>IF('3_Setup(3)'!$U$20="", "0 / WarngNoHist", '3_Setup(3)'!$U$20)</f>
        <v>0 / WarngNoHist</v>
      </c>
      <c r="W441" s="285" t="str">
        <f>IF('3_Setup(3)'!$U$21="", "0 / WarngNoHist", '3_Setup(3)'!$U$21)</f>
        <v>0 / WarngNoHist</v>
      </c>
      <c r="X441" s="285" t="str">
        <f>IF('3_Setup(3)'!$U$22="", "0 / WarngNoHist", '3_Setup(3)'!$U$22)</f>
        <v>0 / WarngNoHist</v>
      </c>
      <c r="Y441" s="285" t="str">
        <f>IF('3_Setup(3)'!$U$23="", "0 / WarngNoHist", '3_Setup(3)'!$U$23)</f>
        <v>0 / WarngNoHist</v>
      </c>
      <c r="Z441" s="285" t="str">
        <f>IF('3_Setup(3)'!$U$24="", "0 / WarngNoHist", '3_Setup(3)'!$U$24)</f>
        <v>0 / WarngNoHist</v>
      </c>
      <c r="AA441" s="285" t="str">
        <f>IF('3_Setup(3)'!$U$25="", "0 / WarngNoHist", '3_Setup(3)'!$U$25)</f>
        <v>0 / WarngNoHist</v>
      </c>
      <c r="AB441" s="285" t="str">
        <f>IF('3_Setup(3)'!$U$26="", "0 / WarngNoHist", '3_Setup(3)'!$U$26)</f>
        <v>0 / WarngNoHist</v>
      </c>
      <c r="AC441" s="285" t="str">
        <f>IF('3_Setup(3)'!$U$27="", "0 / WarngNoHist", '3_Setup(3)'!$U$27)</f>
        <v>0 / WarngNoHist</v>
      </c>
      <c r="AD441" s="285" t="str">
        <f>IF('3_Setup(3)'!$U$28="", "0 / WarngNoHist", '3_Setup(3)'!$U$28)</f>
        <v>0 / WarngNoHist</v>
      </c>
      <c r="AE441" s="285" t="str">
        <f>IF('3_Setup(3)'!$U$29="", "0 / WarngNoHist", '3_Setup(3)'!$U$29)</f>
        <v>0 / WarngNoHist</v>
      </c>
      <c r="AF441" s="285" t="str">
        <f>IF('3_Setup(3)'!$U$30="", "0 / WarngNoHist", '3_Setup(3)'!$U$30)</f>
        <v>0 / WarngNoHist</v>
      </c>
      <c r="AG441" s="285" t="str">
        <f>IF('3_Setup(3)'!$U$31="", "0 / WarngNoHist", '3_Setup(3)'!$U$31)</f>
        <v>0 / WarngNoHist</v>
      </c>
      <c r="AH441" s="285" t="str">
        <f>IF('3_Setup(3)'!$U$32="", "0 / WarngNoHist", '3_Setup(3)'!$U$32)</f>
        <v>0 / WarngNoHist</v>
      </c>
      <c r="AI441" s="285" t="str">
        <f>IF('3_Setup(3)'!$U$33="", "0 / WarngNoHist", '3_Setup(3)'!$U$33)</f>
        <v>0 / WarngNoHist</v>
      </c>
      <c r="AJ441" s="285" t="str">
        <f>IF('3_Setup(3)'!$U$34="", "0 / WarngNoHist", '3_Setup(3)'!$U$34)</f>
        <v>0 / WarngNoHist</v>
      </c>
      <c r="AK441" s="285" t="str">
        <f>IF('3_Setup(3)'!$U$35="", "0 / WarngNoHist", '3_Setup(3)'!$U$35)</f>
        <v>0 / WarngNoHist</v>
      </c>
      <c r="AL441" s="285" t="str">
        <f>IF('3_Setup(3)'!$U$36="", "0 / WarngNoHist", '3_Setup(3)'!$U$36)</f>
        <v>0 / WarngNoHist</v>
      </c>
      <c r="AM441" s="285" t="str">
        <f>IF('3_Setup(3)'!$U$37="", "0 / WarngNoHist", '3_Setup(3)'!$U$37)</f>
        <v>0 / WarngNoHist</v>
      </c>
      <c r="AN441" s="285" t="str">
        <f>IF('3_Setup(3)'!$U$38="", "0 / WarngNoHist", '3_Setup(3)'!$U$38)</f>
        <v>0 / WarngNoHist</v>
      </c>
      <c r="AO441" s="285" t="str">
        <f>IF('3_Setup(3)'!$U$39="", "0 / WarngNoHist", '3_Setup(3)'!$U$39)</f>
        <v>0 / WarngNoHist</v>
      </c>
      <c r="AP441" s="285" t="str">
        <f>IF('3_Setup(3)'!$U$40="", "0 / WarngNoHist", '3_Setup(3)'!$U$40)</f>
        <v>0 / WarngNoHist</v>
      </c>
      <c r="AQ441" s="286" t="str">
        <f>IF('3_Setup(3)'!$U$41="", "0 / WarngNoHist", '3_Setup(3)'!$U$41)</f>
        <v>0 / WarngNoHist</v>
      </c>
    </row>
    <row r="442" spans="2:43" ht="19.95" customHeight="1" thickBot="1" x14ac:dyDescent="0.45">
      <c r="B442" s="291">
        <v>439</v>
      </c>
      <c r="C442" s="292" t="s">
        <v>1846</v>
      </c>
      <c r="D442" s="292" t="s">
        <v>1847</v>
      </c>
      <c r="E442" s="293">
        <v>1329</v>
      </c>
      <c r="F442" s="294"/>
      <c r="G442" s="719" t="s">
        <v>295</v>
      </c>
      <c r="H442" s="382" t="s">
        <v>2583</v>
      </c>
      <c r="I442" s="510" t="str">
        <f>IF('3_Setup(3)'!$V$7="", "1 / Warning", '3_Setup(3)'!$V$7)</f>
        <v>1 / Warning</v>
      </c>
      <c r="J442" s="511" t="str">
        <f>IF('3_Setup(3)'!$V$8="", "1 / Warning", '3_Setup(3)'!$V$8)</f>
        <v>1 / Warning</v>
      </c>
      <c r="K442" s="511" t="str">
        <f>IF('3_Setup(3)'!$V$9="", "1 / Warning", '3_Setup(3)'!$V$9)</f>
        <v>1 / Warning</v>
      </c>
      <c r="L442" s="511" t="str">
        <f>IF('3_Setup(3)'!$V$10="", "1 / Warning", '3_Setup(3)'!$V$10)</f>
        <v>1 / Warning</v>
      </c>
      <c r="M442" s="511" t="str">
        <f>IF('3_Setup(3)'!$V$11="", "1 / Warning", '3_Setup(3)'!$V$11)</f>
        <v>1 / Warning</v>
      </c>
      <c r="N442" s="511" t="str">
        <f>IF('3_Setup(3)'!$V$12="", "1 / Warning", '3_Setup(3)'!$V$12)</f>
        <v>1 / Warning</v>
      </c>
      <c r="O442" s="511" t="str">
        <f>IF('3_Setup(3)'!$V$13="", "1 / Warning", '3_Setup(3)'!$V$13)</f>
        <v>1 / Warning</v>
      </c>
      <c r="P442" s="511" t="str">
        <f>IF('3_Setup(3)'!$V$14="", "1 / Warning", '3_Setup(3)'!$V$14)</f>
        <v>1 / Warning</v>
      </c>
      <c r="Q442" s="511" t="str">
        <f>IF('3_Setup(3)'!$V$15="", "1 / Warning", '3_Setup(3)'!$V$15)</f>
        <v>1 / Warning</v>
      </c>
      <c r="R442" s="511" t="str">
        <f>IF('3_Setup(3)'!$V$16="", "1 / Warning", '3_Setup(3)'!$V$16)</f>
        <v>1 / Warning</v>
      </c>
      <c r="S442" s="511" t="str">
        <f>IF('3_Setup(3)'!$V$17="", "1 / Warning", '3_Setup(3)'!$V$17)</f>
        <v>1 / Warning</v>
      </c>
      <c r="T442" s="511" t="str">
        <f>IF('3_Setup(3)'!$V$18="", "1 / Warning", '3_Setup(3)'!$V$18)</f>
        <v>1 / Warning</v>
      </c>
      <c r="U442" s="511" t="str">
        <f>IF('3_Setup(3)'!$V$19="", "1 / Warning", '3_Setup(3)'!$V$19)</f>
        <v>1 / Warning</v>
      </c>
      <c r="V442" s="511" t="str">
        <f>IF('3_Setup(3)'!$V$20="", "1 / Warning", '3_Setup(3)'!$V$20)</f>
        <v>1 / Warning</v>
      </c>
      <c r="W442" s="511" t="str">
        <f>IF('3_Setup(3)'!$V$21="", "1 / Warning", '3_Setup(3)'!$V$21)</f>
        <v>1 / Warning</v>
      </c>
      <c r="X442" s="511" t="str">
        <f>IF('3_Setup(3)'!$V$22="", "1 / Warning", '3_Setup(3)'!$V$22)</f>
        <v>1 / Warning</v>
      </c>
      <c r="Y442" s="511" t="str">
        <f>IF('3_Setup(3)'!$V$23="", "1 / Warning", '3_Setup(3)'!$V$23)</f>
        <v>1 / Warning</v>
      </c>
      <c r="Z442" s="511" t="str">
        <f>IF('3_Setup(3)'!$V$24="", "1 / Warning", '3_Setup(3)'!$V$24)</f>
        <v>1 / Warning</v>
      </c>
      <c r="AA442" s="511" t="str">
        <f>IF('3_Setup(3)'!$V$25="", "1 / Warning", '3_Setup(3)'!$V$25)</f>
        <v>1 / Warning</v>
      </c>
      <c r="AB442" s="511" t="str">
        <f>IF('3_Setup(3)'!$V$26="", "1 / Warning", '3_Setup(3)'!$V$26)</f>
        <v>1 / Warning</v>
      </c>
      <c r="AC442" s="511" t="str">
        <f>IF('3_Setup(3)'!$V$27="", "1 / Warning", '3_Setup(3)'!$V$27)</f>
        <v>1 / Warning</v>
      </c>
      <c r="AD442" s="511" t="str">
        <f>IF('3_Setup(3)'!$V$28="", "1 / Warning", '3_Setup(3)'!$V$28)</f>
        <v>1 / Warning</v>
      </c>
      <c r="AE442" s="511" t="str">
        <f>IF('3_Setup(3)'!$V$29="", "1 / Warning", '3_Setup(3)'!$V$29)</f>
        <v>1 / Warning</v>
      </c>
      <c r="AF442" s="511" t="str">
        <f>IF('3_Setup(3)'!$V$30="", "1 / Warning", '3_Setup(3)'!$V$30)</f>
        <v>1 / Warning</v>
      </c>
      <c r="AG442" s="511" t="str">
        <f>IF('3_Setup(3)'!$V$31="", "1 / Warning", '3_Setup(3)'!$V$31)</f>
        <v>1 / Warning</v>
      </c>
      <c r="AH442" s="511" t="str">
        <f>IF('3_Setup(3)'!$V$32="", "1 / Warning", '3_Setup(3)'!$V$32)</f>
        <v>1 / Warning</v>
      </c>
      <c r="AI442" s="511" t="str">
        <f>IF('3_Setup(3)'!$V$33="", "1 / Warning", '3_Setup(3)'!$V$33)</f>
        <v>1 / Warning</v>
      </c>
      <c r="AJ442" s="511" t="str">
        <f>IF('3_Setup(3)'!$V$34="", "1 / Warning", '3_Setup(3)'!$V$34)</f>
        <v>1 / Warning</v>
      </c>
      <c r="AK442" s="511" t="str">
        <f>IF('3_Setup(3)'!$V$35="", "1 / Warning", '3_Setup(3)'!$V$35)</f>
        <v>1 / Warning</v>
      </c>
      <c r="AL442" s="511" t="str">
        <f>IF('3_Setup(3)'!$V$36="", "1 / Warning", '3_Setup(3)'!$V$36)</f>
        <v>1 / Warning</v>
      </c>
      <c r="AM442" s="511" t="str">
        <f>IF('3_Setup(3)'!$V$37="", "1 / Warning", '3_Setup(3)'!$V$37)</f>
        <v>1 / Warning</v>
      </c>
      <c r="AN442" s="511" t="str">
        <f>IF('3_Setup(3)'!$V$38="", "1 / Warning", '3_Setup(3)'!$V$38)</f>
        <v>1 / Warning</v>
      </c>
      <c r="AO442" s="511" t="str">
        <f>IF('3_Setup(3)'!$V$39="", "1 / Warning", '3_Setup(3)'!$V$39)</f>
        <v>1 / Warning</v>
      </c>
      <c r="AP442" s="511" t="str">
        <f>IF('3_Setup(3)'!$V$40="", "1 / Warning", '3_Setup(3)'!$V$40)</f>
        <v>1 / Warning</v>
      </c>
      <c r="AQ442" s="512" t="str">
        <f>IF('3_Setup(3)'!$V$41="", "1 / Warning", '3_Setup(3)'!$V$41)</f>
        <v>1 / Warning</v>
      </c>
    </row>
    <row r="443" spans="2:43" ht="69.599999999999994" x14ac:dyDescent="0.4">
      <c r="B443" s="264">
        <v>440</v>
      </c>
      <c r="C443" s="265" t="s">
        <v>1848</v>
      </c>
      <c r="D443" s="265" t="s">
        <v>1849</v>
      </c>
      <c r="E443" s="266">
        <v>739</v>
      </c>
      <c r="F443" s="267" t="s">
        <v>23</v>
      </c>
      <c r="G443" s="557">
        <v>0</v>
      </c>
      <c r="H443" s="898" t="s">
        <v>2590</v>
      </c>
      <c r="I443" s="558">
        <f>IF('3_Setup(3)'!$X$7="", 0, '3_Setup(3)'!$X$7)</f>
        <v>0</v>
      </c>
      <c r="J443" s="559">
        <f>IF('3_Setup(3)'!$X$8="", 0, '3_Setup(3)'!$X$8)</f>
        <v>0</v>
      </c>
      <c r="K443" s="559">
        <f>IF('3_Setup(3)'!$X$9="", 0, '3_Setup(3)'!$X$9)</f>
        <v>0</v>
      </c>
      <c r="L443" s="559">
        <f>IF('3_Setup(3)'!$X$10="", 0, '3_Setup(3)'!$X$10)</f>
        <v>0</v>
      </c>
      <c r="M443" s="559">
        <f>IF('3_Setup(3)'!$X$11="", 0, '3_Setup(3)'!$X$11)</f>
        <v>0</v>
      </c>
      <c r="N443" s="559">
        <f>IF('3_Setup(3)'!$X$12="", 0, '3_Setup(3)'!$X$12)</f>
        <v>0</v>
      </c>
      <c r="O443" s="559">
        <f>IF('3_Setup(3)'!$X$13="", 0, '3_Setup(3)'!$X$13)</f>
        <v>0</v>
      </c>
      <c r="P443" s="559">
        <f>IF('3_Setup(3)'!$X$14="", 0, '3_Setup(3)'!$X$14)</f>
        <v>0</v>
      </c>
      <c r="Q443" s="559">
        <f>IF('3_Setup(3)'!$X$15="", 0, '3_Setup(3)'!$X$15)</f>
        <v>0</v>
      </c>
      <c r="R443" s="559">
        <f>IF('3_Setup(3)'!$X$16="", 0, '3_Setup(3)'!$X$16)</f>
        <v>0</v>
      </c>
      <c r="S443" s="559">
        <f>IF('3_Setup(3)'!$X$17="", 0, '3_Setup(3)'!$X$17)</f>
        <v>0</v>
      </c>
      <c r="T443" s="559">
        <f>IF('3_Setup(3)'!$X$18="", 0, '3_Setup(3)'!$X$18)</f>
        <v>0</v>
      </c>
      <c r="U443" s="559">
        <f>IF('3_Setup(3)'!$X$19="", 0, '3_Setup(3)'!$X$19)</f>
        <v>0</v>
      </c>
      <c r="V443" s="559">
        <f>IF('3_Setup(3)'!$X$20="", 0, '3_Setup(3)'!$X$20)</f>
        <v>0</v>
      </c>
      <c r="W443" s="559">
        <f>IF('3_Setup(3)'!$X$21="", 0, '3_Setup(3)'!$X$21)</f>
        <v>0</v>
      </c>
      <c r="X443" s="559">
        <f>IF('3_Setup(3)'!$X$22="", 0, '3_Setup(3)'!$X$22)</f>
        <v>0</v>
      </c>
      <c r="Y443" s="559">
        <f>IF('3_Setup(3)'!$X$23="", 0, '3_Setup(3)'!$X$23)</f>
        <v>0</v>
      </c>
      <c r="Z443" s="559">
        <f>IF('3_Setup(3)'!$X$24="", 0, '3_Setup(3)'!$X$24)</f>
        <v>0</v>
      </c>
      <c r="AA443" s="559">
        <f>IF('3_Setup(3)'!$X$25="", 0, '3_Setup(3)'!$X$25)</f>
        <v>0</v>
      </c>
      <c r="AB443" s="559">
        <f>IF('3_Setup(3)'!$X$26="", 0, '3_Setup(3)'!$X$26)</f>
        <v>0</v>
      </c>
      <c r="AC443" s="559">
        <f>IF('3_Setup(3)'!$X$27="", 0, '3_Setup(3)'!$X$27)</f>
        <v>0</v>
      </c>
      <c r="AD443" s="559">
        <f>IF('3_Setup(3)'!$X$28="", 0, '3_Setup(3)'!$X$28)</f>
        <v>0</v>
      </c>
      <c r="AE443" s="559">
        <f>IF('3_Setup(3)'!$X$29="", 0, '3_Setup(3)'!$X$29)</f>
        <v>0</v>
      </c>
      <c r="AF443" s="559">
        <f>IF('3_Setup(3)'!$X$30="", 0, '3_Setup(3)'!$X$30)</f>
        <v>0</v>
      </c>
      <c r="AG443" s="559">
        <f>IF('3_Setup(3)'!$X$31="", 0, '3_Setup(3)'!$X$31)</f>
        <v>0</v>
      </c>
      <c r="AH443" s="559">
        <f>IF('3_Setup(3)'!$X$32="", 0, '3_Setup(3)'!$X$32)</f>
        <v>0</v>
      </c>
      <c r="AI443" s="559">
        <f>IF('3_Setup(3)'!$X$33="", 0, '3_Setup(3)'!$X$33)</f>
        <v>0</v>
      </c>
      <c r="AJ443" s="559">
        <f>IF('3_Setup(3)'!$X$34="", 0, '3_Setup(3)'!$X$34)</f>
        <v>0</v>
      </c>
      <c r="AK443" s="559">
        <f>IF('3_Setup(3)'!$X$35="", 0, '3_Setup(3)'!$X$35)</f>
        <v>0</v>
      </c>
      <c r="AL443" s="559">
        <f>IF('3_Setup(3)'!$X$36="", 0, '3_Setup(3)'!$X$36)</f>
        <v>0</v>
      </c>
      <c r="AM443" s="559">
        <f>IF('3_Setup(3)'!$X$37="", 0, '3_Setup(3)'!$X$37)</f>
        <v>0</v>
      </c>
      <c r="AN443" s="559">
        <f>IF('3_Setup(3)'!$X$38="", 0, '3_Setup(3)'!$X$38)</f>
        <v>0</v>
      </c>
      <c r="AO443" s="559">
        <f>IF('3_Setup(3)'!$X$39="", 0, '3_Setup(3)'!$X$39)</f>
        <v>0</v>
      </c>
      <c r="AP443" s="559">
        <f>IF('3_Setup(3)'!$X$40="", 0, '3_Setup(3)'!$X$40)</f>
        <v>0</v>
      </c>
      <c r="AQ443" s="560">
        <f>IF('3_Setup(3)'!$X$41="", 0, '3_Setup(3)'!$X$41)</f>
        <v>0</v>
      </c>
    </row>
    <row r="444" spans="2:43" ht="19.95" customHeight="1" x14ac:dyDescent="0.4">
      <c r="B444" s="269">
        <v>441</v>
      </c>
      <c r="C444" s="270" t="s">
        <v>1850</v>
      </c>
      <c r="D444" s="270" t="s">
        <v>1851</v>
      </c>
      <c r="E444" s="271">
        <v>740</v>
      </c>
      <c r="F444" s="272"/>
      <c r="G444" s="273" t="s">
        <v>492</v>
      </c>
      <c r="H444" s="274"/>
      <c r="I444" s="275" t="str">
        <f>IF('3_Setup(3)'!$W$7="", "2 / Fault", '3_Setup(3)'!$W$7)</f>
        <v>0 / No Action</v>
      </c>
      <c r="J444" s="276" t="str">
        <f>IF('3_Setup(3)'!$W$8="", "2 / Fault", '3_Setup(3)'!$W$8)</f>
        <v>2 / Fault</v>
      </c>
      <c r="K444" s="276" t="str">
        <f>IF('3_Setup(3)'!$W$9="", "2 / Fault", '3_Setup(3)'!$W$9)</f>
        <v>2 / Fault</v>
      </c>
      <c r="L444" s="276" t="str">
        <f>IF('3_Setup(3)'!$W$10="", "2 / Fault", '3_Setup(3)'!$W$10)</f>
        <v>2 / Fault</v>
      </c>
      <c r="M444" s="276" t="str">
        <f>IF('3_Setup(3)'!$W$11="", "2 / Fault", '3_Setup(3)'!$W$11)</f>
        <v>2 / Fault</v>
      </c>
      <c r="N444" s="276" t="str">
        <f>IF('3_Setup(3)'!$W$12="", "2 / Fault", '3_Setup(3)'!$W$12)</f>
        <v>2 / Fault</v>
      </c>
      <c r="O444" s="276" t="str">
        <f>IF('3_Setup(3)'!$W$13="", "2 / Fault", '3_Setup(3)'!$W$13)</f>
        <v>2 / Fault</v>
      </c>
      <c r="P444" s="276" t="str">
        <f>IF('3_Setup(3)'!$W$14="", "2 / Fault", '3_Setup(3)'!$W$14)</f>
        <v>2 / Fault</v>
      </c>
      <c r="Q444" s="276" t="str">
        <f>IF('3_Setup(3)'!$W$15="", "2 / Fault", '3_Setup(3)'!$W$15)</f>
        <v>2 / Fault</v>
      </c>
      <c r="R444" s="276" t="str">
        <f>IF('3_Setup(3)'!$W$16="", "2 / Fault", '3_Setup(3)'!$W$16)</f>
        <v>2 / Fault</v>
      </c>
      <c r="S444" s="276" t="str">
        <f>IF('3_Setup(3)'!$W$17="", "2 / Fault", '3_Setup(3)'!$W$17)</f>
        <v>2 / Fault</v>
      </c>
      <c r="T444" s="276" t="str">
        <f>IF('3_Setup(3)'!$W$18="", "2 / Fault", '3_Setup(3)'!$W$18)</f>
        <v>2 / Fault</v>
      </c>
      <c r="U444" s="276" t="str">
        <f>IF('3_Setup(3)'!$W$19="", "2 / Fault", '3_Setup(3)'!$W$19)</f>
        <v>2 / Fault</v>
      </c>
      <c r="V444" s="276" t="str">
        <f>IF('3_Setup(3)'!$W$20="", "2 / Fault", '3_Setup(3)'!$W$20)</f>
        <v>2 / Fault</v>
      </c>
      <c r="W444" s="276" t="str">
        <f>IF('3_Setup(3)'!$W$21="", "2 / Fault", '3_Setup(3)'!$W$21)</f>
        <v>2 / Fault</v>
      </c>
      <c r="X444" s="276" t="str">
        <f>IF('3_Setup(3)'!$W$22="", "2 / Fault", '3_Setup(3)'!$W$22)</f>
        <v>2 / Fault</v>
      </c>
      <c r="Y444" s="276" t="str">
        <f>IF('3_Setup(3)'!$W$23="", "2 / Fault", '3_Setup(3)'!$W$23)</f>
        <v>2 / Fault</v>
      </c>
      <c r="Z444" s="276" t="str">
        <f>IF('3_Setup(3)'!$W$24="", "2 / Fault", '3_Setup(3)'!$W$24)</f>
        <v>2 / Fault</v>
      </c>
      <c r="AA444" s="276" t="str">
        <f>IF('3_Setup(3)'!$W$25="", "2 / Fault", '3_Setup(3)'!$W$25)</f>
        <v>2 / Fault</v>
      </c>
      <c r="AB444" s="276" t="str">
        <f>IF('3_Setup(3)'!$W$26="", "2 / Fault", '3_Setup(3)'!$W$26)</f>
        <v>2 / Fault</v>
      </c>
      <c r="AC444" s="276" t="str">
        <f>IF('3_Setup(3)'!$W$27="", "2 / Fault", '3_Setup(3)'!$W$27)</f>
        <v>2 / Fault</v>
      </c>
      <c r="AD444" s="276" t="str">
        <f>IF('3_Setup(3)'!$W$28="", "2 / Fault", '3_Setup(3)'!$W$28)</f>
        <v>2 / Fault</v>
      </c>
      <c r="AE444" s="276" t="str">
        <f>IF('3_Setup(3)'!$W$29="", "2 / Fault", '3_Setup(3)'!$W$29)</f>
        <v>2 / Fault</v>
      </c>
      <c r="AF444" s="276" t="str">
        <f>IF('3_Setup(3)'!$W$30="", "2 / Fault", '3_Setup(3)'!$W$30)</f>
        <v>2 / Fault</v>
      </c>
      <c r="AG444" s="276" t="str">
        <f>IF('3_Setup(3)'!$W$31="", "2 / Fault", '3_Setup(3)'!$W$31)</f>
        <v>2 / Fault</v>
      </c>
      <c r="AH444" s="276" t="str">
        <f>IF('3_Setup(3)'!$W$32="", "2 / Fault", '3_Setup(3)'!$W$32)</f>
        <v>2 / Fault</v>
      </c>
      <c r="AI444" s="276" t="str">
        <f>IF('3_Setup(3)'!$W$33="", "2 / Fault", '3_Setup(3)'!$W$33)</f>
        <v>2 / Fault</v>
      </c>
      <c r="AJ444" s="276" t="str">
        <f>IF('3_Setup(3)'!$W$34="", "2 / Fault", '3_Setup(3)'!$W$34)</f>
        <v>2 / Fault</v>
      </c>
      <c r="AK444" s="276" t="str">
        <f>IF('3_Setup(3)'!$W$35="", "2 / Fault", '3_Setup(3)'!$W$35)</f>
        <v>2 / Fault</v>
      </c>
      <c r="AL444" s="276" t="str">
        <f>IF('3_Setup(3)'!$W$36="", "2 / Fault", '3_Setup(3)'!$W$36)</f>
        <v>2 / Fault</v>
      </c>
      <c r="AM444" s="276" t="str">
        <f>IF('3_Setup(3)'!$W$37="", "2 / Fault", '3_Setup(3)'!$W$37)</f>
        <v>2 / Fault</v>
      </c>
      <c r="AN444" s="276" t="str">
        <f>IF('3_Setup(3)'!$W$38="", "2 / Fault", '3_Setup(3)'!$W$38)</f>
        <v>2 / Fault</v>
      </c>
      <c r="AO444" s="276" t="str">
        <f>IF('3_Setup(3)'!$W$39="", "2 / Fault", '3_Setup(3)'!$W$39)</f>
        <v>2 / Fault</v>
      </c>
      <c r="AP444" s="276" t="str">
        <f>IF('3_Setup(3)'!$W$40="", "2 / Fault", '3_Setup(3)'!$W$40)</f>
        <v>2 / Fault</v>
      </c>
      <c r="AQ444" s="277" t="str">
        <f>IF('3_Setup(3)'!$W$41="", "2 / Fault", '3_Setup(3)'!$W$41)</f>
        <v>2 / Fault</v>
      </c>
    </row>
    <row r="445" spans="2:43" ht="19.95" customHeight="1" x14ac:dyDescent="0.4">
      <c r="B445" s="269">
        <v>442</v>
      </c>
      <c r="C445" s="270" t="s">
        <v>1852</v>
      </c>
      <c r="D445" s="270" t="s">
        <v>1853</v>
      </c>
      <c r="E445" s="271">
        <v>741</v>
      </c>
      <c r="F445" s="272" t="s">
        <v>1854</v>
      </c>
      <c r="G445" s="278">
        <v>120</v>
      </c>
      <c r="H445" s="279"/>
      <c r="I445" s="280">
        <f>IF('3_Setup(3)'!$Y$7="", 120, '3_Setup(3)'!$Y$7)</f>
        <v>120</v>
      </c>
      <c r="J445" s="281">
        <f>IF('3_Setup(3)'!$Y$8="", 120, '3_Setup(3)'!$Y$8)</f>
        <v>120</v>
      </c>
      <c r="K445" s="281">
        <f>IF('3_Setup(3)'!$Y$9="", 120, '3_Setup(3)'!$Y$9)</f>
        <v>120</v>
      </c>
      <c r="L445" s="281">
        <f>IF('3_Setup(3)'!$Y$10="", 120, '3_Setup(3)'!$Y$10)</f>
        <v>120</v>
      </c>
      <c r="M445" s="281">
        <f>IF('3_Setup(3)'!$Y$11="", 120, '3_Setup(3)'!$Y$11)</f>
        <v>120</v>
      </c>
      <c r="N445" s="281">
        <f>IF('3_Setup(3)'!$Y$12="", 120, '3_Setup(3)'!$Y$12)</f>
        <v>120</v>
      </c>
      <c r="O445" s="281">
        <f>IF('3_Setup(3)'!$Y$13="", 120, '3_Setup(3)'!$Y$13)</f>
        <v>120</v>
      </c>
      <c r="P445" s="281">
        <f>IF('3_Setup(3)'!$Y$14="", 120, '3_Setup(3)'!$Y$14)</f>
        <v>120</v>
      </c>
      <c r="Q445" s="281">
        <f>IF('3_Setup(3)'!$Y$15="", 120, '3_Setup(3)'!$Y$15)</f>
        <v>120</v>
      </c>
      <c r="R445" s="281">
        <f>IF('3_Setup(3)'!$Y$16="", 120, '3_Setup(3)'!$Y$16)</f>
        <v>120</v>
      </c>
      <c r="S445" s="281">
        <f>IF('3_Setup(3)'!$Y$17="", 120, '3_Setup(3)'!$Y$17)</f>
        <v>120</v>
      </c>
      <c r="T445" s="281">
        <f>IF('3_Setup(3)'!$Y$18="", 120, '3_Setup(3)'!$Y$18)</f>
        <v>120</v>
      </c>
      <c r="U445" s="281">
        <f>IF('3_Setup(3)'!$Y$19="", 120, '3_Setup(3)'!$Y$19)</f>
        <v>120</v>
      </c>
      <c r="V445" s="281">
        <f>IF('3_Setup(3)'!$Y$20="", 120, '3_Setup(3)'!$Y$20)</f>
        <v>120</v>
      </c>
      <c r="W445" s="281">
        <f>IF('3_Setup(3)'!$Y$21="", 120, '3_Setup(3)'!$Y$21)</f>
        <v>120</v>
      </c>
      <c r="X445" s="281">
        <f>IF('3_Setup(3)'!$Y$22="", 120, '3_Setup(3)'!$Y$22)</f>
        <v>120</v>
      </c>
      <c r="Y445" s="281">
        <f>IF('3_Setup(3)'!$Y$23="", 120, '3_Setup(3)'!$Y$23)</f>
        <v>120</v>
      </c>
      <c r="Z445" s="281">
        <f>IF('3_Setup(3)'!$Y$24="", 120, '3_Setup(3)'!$Y$24)</f>
        <v>120</v>
      </c>
      <c r="AA445" s="281">
        <f>IF('3_Setup(3)'!$Y$25="", 120, '3_Setup(3)'!$Y$25)</f>
        <v>120</v>
      </c>
      <c r="AB445" s="281">
        <f>IF('3_Setup(3)'!$Y$26="", 120, '3_Setup(3)'!$Y$26)</f>
        <v>120</v>
      </c>
      <c r="AC445" s="281">
        <f>IF('3_Setup(3)'!$Y$27="", 120, '3_Setup(3)'!$Y$27)</f>
        <v>120</v>
      </c>
      <c r="AD445" s="281">
        <f>IF('3_Setup(3)'!$Y$28="", 120, '3_Setup(3)'!$Y$28)</f>
        <v>120</v>
      </c>
      <c r="AE445" s="281">
        <f>IF('3_Setup(3)'!$Y$29="", 120, '3_Setup(3)'!$Y$29)</f>
        <v>120</v>
      </c>
      <c r="AF445" s="281">
        <f>IF('3_Setup(3)'!$Y$30="", 120, '3_Setup(3)'!$Y$30)</f>
        <v>120</v>
      </c>
      <c r="AG445" s="281">
        <f>IF('3_Setup(3)'!$Y$31="", 120, '3_Setup(3)'!$Y$31)</f>
        <v>120</v>
      </c>
      <c r="AH445" s="281">
        <f>IF('3_Setup(3)'!$Y$32="", 120, '3_Setup(3)'!$Y$32)</f>
        <v>120</v>
      </c>
      <c r="AI445" s="281">
        <f>IF('3_Setup(3)'!$Y$33="", 120, '3_Setup(3)'!$Y$33)</f>
        <v>120</v>
      </c>
      <c r="AJ445" s="281">
        <f>IF('3_Setup(3)'!$Y$34="", 120, '3_Setup(3)'!$Y$34)</f>
        <v>120</v>
      </c>
      <c r="AK445" s="281">
        <f>IF('3_Setup(3)'!$Y$35="", 120, '3_Setup(3)'!$Y$35)</f>
        <v>120</v>
      </c>
      <c r="AL445" s="281">
        <f>IF('3_Setup(3)'!$Y$36="", 120, '3_Setup(3)'!$Y$36)</f>
        <v>120</v>
      </c>
      <c r="AM445" s="281">
        <f>IF('3_Setup(3)'!$Y$37="", 120, '3_Setup(3)'!$Y$37)</f>
        <v>120</v>
      </c>
      <c r="AN445" s="281">
        <f>IF('3_Setup(3)'!$Y$38="", 120, '3_Setup(3)'!$Y$38)</f>
        <v>120</v>
      </c>
      <c r="AO445" s="281">
        <f>IF('3_Setup(3)'!$Y$39="", 120, '3_Setup(3)'!$Y$39)</f>
        <v>120</v>
      </c>
      <c r="AP445" s="281">
        <f>IF('3_Setup(3)'!$Y$40="", 120, '3_Setup(3)'!$Y$40)</f>
        <v>120</v>
      </c>
      <c r="AQ445" s="282">
        <f>IF('3_Setup(3)'!$Y$41="", 120, '3_Setup(3)'!$Y$41)</f>
        <v>120</v>
      </c>
    </row>
    <row r="446" spans="2:43" ht="19.95" customHeight="1" x14ac:dyDescent="0.4">
      <c r="B446" s="269">
        <v>443</v>
      </c>
      <c r="C446" s="270" t="s">
        <v>1855</v>
      </c>
      <c r="D446" s="270" t="s">
        <v>1856</v>
      </c>
      <c r="E446" s="271">
        <v>742</v>
      </c>
      <c r="F446" s="272" t="s">
        <v>1854</v>
      </c>
      <c r="G446" s="278">
        <v>130</v>
      </c>
      <c r="H446" s="279"/>
      <c r="I446" s="280">
        <f>IF('3_Setup(3)'!$Z$7="", 130, '3_Setup(3)'!$Z$7)</f>
        <v>130</v>
      </c>
      <c r="J446" s="281">
        <f>IF('3_Setup(3)'!$Z$8="", 130, '3_Setup(3)'!$Z$8)</f>
        <v>130</v>
      </c>
      <c r="K446" s="281">
        <f>IF('3_Setup(3)'!$Z$9="", 130, '3_Setup(3)'!$Z$9)</f>
        <v>130</v>
      </c>
      <c r="L446" s="281">
        <f>IF('3_Setup(3)'!$Z$10="", 130, '3_Setup(3)'!$Z$10)</f>
        <v>130</v>
      </c>
      <c r="M446" s="281">
        <f>IF('3_Setup(3)'!$Z$11="", 130, '3_Setup(3)'!$Z$11)</f>
        <v>130</v>
      </c>
      <c r="N446" s="281">
        <f>IF('3_Setup(3)'!$Z$12="", 130, '3_Setup(3)'!$Z$12)</f>
        <v>130</v>
      </c>
      <c r="O446" s="281">
        <f>IF('3_Setup(3)'!$Z$13="", 130, '3_Setup(3)'!$Z$13)</f>
        <v>130</v>
      </c>
      <c r="P446" s="281">
        <f>IF('3_Setup(3)'!$Z$14="", 130, '3_Setup(3)'!$Z$14)</f>
        <v>130</v>
      </c>
      <c r="Q446" s="281">
        <f>IF('3_Setup(3)'!$Z$15="", 130, '3_Setup(3)'!$Z$15)</f>
        <v>130</v>
      </c>
      <c r="R446" s="281">
        <f>IF('3_Setup(3)'!$Z$16="", 130, '3_Setup(3)'!$Z$16)</f>
        <v>130</v>
      </c>
      <c r="S446" s="281">
        <f>IF('3_Setup(3)'!$Z$17="", 130, '3_Setup(3)'!$Z$17)</f>
        <v>130</v>
      </c>
      <c r="T446" s="281">
        <f>IF('3_Setup(3)'!$Z$18="", 130, '3_Setup(3)'!$Z$18)</f>
        <v>130</v>
      </c>
      <c r="U446" s="281">
        <f>IF('3_Setup(3)'!$Z$19="", 130, '3_Setup(3)'!$Z$19)</f>
        <v>130</v>
      </c>
      <c r="V446" s="281">
        <f>IF('3_Setup(3)'!$Z$20="", 130, '3_Setup(3)'!$Z$20)</f>
        <v>130</v>
      </c>
      <c r="W446" s="281">
        <f>IF('3_Setup(3)'!$Z$21="", 130, '3_Setup(3)'!$Z$21)</f>
        <v>130</v>
      </c>
      <c r="X446" s="281">
        <f>IF('3_Setup(3)'!$Z$22="", 130, '3_Setup(3)'!$Z$22)</f>
        <v>130</v>
      </c>
      <c r="Y446" s="281">
        <f>IF('3_Setup(3)'!$Z$23="", 130, '3_Setup(3)'!$Z$23)</f>
        <v>130</v>
      </c>
      <c r="Z446" s="281">
        <f>IF('3_Setup(3)'!$Z$24="", 130, '3_Setup(3)'!$Z$24)</f>
        <v>130</v>
      </c>
      <c r="AA446" s="281">
        <f>IF('3_Setup(3)'!$Z$25="", 130, '3_Setup(3)'!$Z$25)</f>
        <v>130</v>
      </c>
      <c r="AB446" s="281">
        <f>IF('3_Setup(3)'!$Z$26="", 130, '3_Setup(3)'!$Z$26)</f>
        <v>130</v>
      </c>
      <c r="AC446" s="281">
        <f>IF('3_Setup(3)'!$Z$27="", 130, '3_Setup(3)'!$Z$27)</f>
        <v>130</v>
      </c>
      <c r="AD446" s="281">
        <f>IF('3_Setup(3)'!$Z$28="", 130, '3_Setup(3)'!$Z$28)</f>
        <v>130</v>
      </c>
      <c r="AE446" s="281">
        <f>IF('3_Setup(3)'!$Z$29="", 130, '3_Setup(3)'!$Z$29)</f>
        <v>130</v>
      </c>
      <c r="AF446" s="281">
        <f>IF('3_Setup(3)'!$Z$30="", 130, '3_Setup(3)'!$Z$30)</f>
        <v>130</v>
      </c>
      <c r="AG446" s="281">
        <f>IF('3_Setup(3)'!$Z$31="", 130, '3_Setup(3)'!$Z$31)</f>
        <v>130</v>
      </c>
      <c r="AH446" s="281">
        <f>IF('3_Setup(3)'!$Z$32="", 130, '3_Setup(3)'!$Z$32)</f>
        <v>130</v>
      </c>
      <c r="AI446" s="281">
        <f>IF('3_Setup(3)'!$Z$33="", 130, '3_Setup(3)'!$Z$33)</f>
        <v>130</v>
      </c>
      <c r="AJ446" s="281">
        <f>IF('3_Setup(3)'!$Z$34="", 130, '3_Setup(3)'!$Z$34)</f>
        <v>130</v>
      </c>
      <c r="AK446" s="281">
        <f>IF('3_Setup(3)'!$Z$35="", 130, '3_Setup(3)'!$Z$35)</f>
        <v>130</v>
      </c>
      <c r="AL446" s="281">
        <f>IF('3_Setup(3)'!$Z$36="", 130, '3_Setup(3)'!$Z$36)</f>
        <v>130</v>
      </c>
      <c r="AM446" s="281">
        <f>IF('3_Setup(3)'!$Z$37="", 130, '3_Setup(3)'!$Z$37)</f>
        <v>130</v>
      </c>
      <c r="AN446" s="281">
        <f>IF('3_Setup(3)'!$Z$38="", 130, '3_Setup(3)'!$Z$38)</f>
        <v>130</v>
      </c>
      <c r="AO446" s="281">
        <f>IF('3_Setup(3)'!$Z$39="", 130, '3_Setup(3)'!$Z$39)</f>
        <v>130</v>
      </c>
      <c r="AP446" s="281">
        <f>IF('3_Setup(3)'!$Z$40="", 130, '3_Setup(3)'!$Z$40)</f>
        <v>130</v>
      </c>
      <c r="AQ446" s="282">
        <f>IF('3_Setup(3)'!$Z$41="", 130, '3_Setup(3)'!$Z$41)</f>
        <v>130</v>
      </c>
    </row>
    <row r="447" spans="2:43" ht="69.599999999999994" x14ac:dyDescent="0.4">
      <c r="B447" s="269">
        <v>444</v>
      </c>
      <c r="C447" s="270" t="s">
        <v>1857</v>
      </c>
      <c r="D447" s="270" t="s">
        <v>1858</v>
      </c>
      <c r="E447" s="271">
        <v>743</v>
      </c>
      <c r="F447" s="272" t="s">
        <v>23</v>
      </c>
      <c r="G447" s="433">
        <v>0</v>
      </c>
      <c r="H447" s="661" t="s">
        <v>2590</v>
      </c>
      <c r="I447" s="309">
        <f>IF('3_Setup(3)'!$AA$7="", 0, '3_Setup(3)'!$AA$7)</f>
        <v>0</v>
      </c>
      <c r="J447" s="310">
        <f>IF('3_Setup(3)'!$AA$8="", 0, '3_Setup(3)'!$AA$8)</f>
        <v>0</v>
      </c>
      <c r="K447" s="310">
        <f>IF('3_Setup(3)'!$AA$9="", 0, '3_Setup(3)'!$AA$9)</f>
        <v>0</v>
      </c>
      <c r="L447" s="310">
        <f>IF('3_Setup(3)'!$AA$10="", 0, '3_Setup(3)'!$AA$10)</f>
        <v>0</v>
      </c>
      <c r="M447" s="310">
        <f>IF('3_Setup(3)'!$AA$11="", 0, '3_Setup(3)'!$AA$11)</f>
        <v>0</v>
      </c>
      <c r="N447" s="310">
        <f>IF('3_Setup(3)'!$AA$12="", 0, '3_Setup(3)'!$AA$12)</f>
        <v>0</v>
      </c>
      <c r="O447" s="310">
        <f>IF('3_Setup(3)'!$AA$13="", 0, '3_Setup(3)'!$AA$13)</f>
        <v>0</v>
      </c>
      <c r="P447" s="310">
        <f>IF('3_Setup(3)'!$AA$14="", 0, '3_Setup(3)'!$AA$14)</f>
        <v>0</v>
      </c>
      <c r="Q447" s="310">
        <f>IF('3_Setup(3)'!$AA$15="", 0, '3_Setup(3)'!$AA$15)</f>
        <v>0</v>
      </c>
      <c r="R447" s="310">
        <f>IF('3_Setup(3)'!$AA$16="", 0, '3_Setup(3)'!$AA$16)</f>
        <v>0</v>
      </c>
      <c r="S447" s="310">
        <f>IF('3_Setup(3)'!$AA$17="", 0, '3_Setup(3)'!$AA$17)</f>
        <v>0</v>
      </c>
      <c r="T447" s="310">
        <f>IF('3_Setup(3)'!$AA$18="", 0, '3_Setup(3)'!$AA$18)</f>
        <v>0</v>
      </c>
      <c r="U447" s="310">
        <f>IF('3_Setup(3)'!$AA$19="", 0, '3_Setup(3)'!$AA$19)</f>
        <v>0</v>
      </c>
      <c r="V447" s="310">
        <f>IF('3_Setup(3)'!$AA$20="", 0, '3_Setup(3)'!$AA$20)</f>
        <v>0</v>
      </c>
      <c r="W447" s="310">
        <f>IF('3_Setup(3)'!$AA$21="", 0, '3_Setup(3)'!$AA$21)</f>
        <v>0</v>
      </c>
      <c r="X447" s="310">
        <f>IF('3_Setup(3)'!$AA$22="", 0, '3_Setup(3)'!$AA$22)</f>
        <v>0</v>
      </c>
      <c r="Y447" s="310">
        <f>IF('3_Setup(3)'!$AA$23="", 0, '3_Setup(3)'!$AA$23)</f>
        <v>0</v>
      </c>
      <c r="Z447" s="310">
        <f>IF('3_Setup(3)'!$AA$24="", 0, '3_Setup(3)'!$AA$24)</f>
        <v>0</v>
      </c>
      <c r="AA447" s="310">
        <f>IF('3_Setup(3)'!$AA$25="", 0, '3_Setup(3)'!$AA$25)</f>
        <v>0</v>
      </c>
      <c r="AB447" s="310">
        <f>IF('3_Setup(3)'!$AA$26="", 0, '3_Setup(3)'!$AA$26)</f>
        <v>0</v>
      </c>
      <c r="AC447" s="310">
        <f>IF('3_Setup(3)'!$AA$27="", 0, '3_Setup(3)'!$AA$27)</f>
        <v>0</v>
      </c>
      <c r="AD447" s="310">
        <f>IF('3_Setup(3)'!$AA$28="", 0, '3_Setup(3)'!$AA$28)</f>
        <v>0</v>
      </c>
      <c r="AE447" s="310">
        <f>IF('3_Setup(3)'!$AA$29="", 0, '3_Setup(3)'!$AA$29)</f>
        <v>0</v>
      </c>
      <c r="AF447" s="310">
        <f>IF('3_Setup(3)'!$AA$30="", 0, '3_Setup(3)'!$AA$30)</f>
        <v>0</v>
      </c>
      <c r="AG447" s="310">
        <f>IF('3_Setup(3)'!$AA$31="", 0, '3_Setup(3)'!$AA$31)</f>
        <v>0</v>
      </c>
      <c r="AH447" s="310">
        <f>IF('3_Setup(3)'!$AA$32="", 0, '3_Setup(3)'!$AA$32)</f>
        <v>0</v>
      </c>
      <c r="AI447" s="310">
        <f>IF('3_Setup(3)'!$AA$33="", 0, '3_Setup(3)'!$AA$33)</f>
        <v>0</v>
      </c>
      <c r="AJ447" s="310">
        <f>IF('3_Setup(3)'!$AA$34="", 0, '3_Setup(3)'!$AA$34)</f>
        <v>0</v>
      </c>
      <c r="AK447" s="310">
        <f>IF('3_Setup(3)'!$AA$35="", 0, '3_Setup(3)'!$AA$35)</f>
        <v>0</v>
      </c>
      <c r="AL447" s="310">
        <f>IF('3_Setup(3)'!$AA$36="", 0, '3_Setup(3)'!$AA$36)</f>
        <v>0</v>
      </c>
      <c r="AM447" s="310">
        <f>IF('3_Setup(3)'!$AA$37="", 0, '3_Setup(3)'!$AA$37)</f>
        <v>0</v>
      </c>
      <c r="AN447" s="310">
        <f>IF('3_Setup(3)'!$AA$38="", 0, '3_Setup(3)'!$AA$38)</f>
        <v>0</v>
      </c>
      <c r="AO447" s="310">
        <f>IF('3_Setup(3)'!$AA$39="", 0, '3_Setup(3)'!$AA$39)</f>
        <v>0</v>
      </c>
      <c r="AP447" s="310">
        <f>IF('3_Setup(3)'!$AA$40="", 0, '3_Setup(3)'!$AA$40)</f>
        <v>0</v>
      </c>
      <c r="AQ447" s="311">
        <f>IF('3_Setup(3)'!$AA$41="", 0, '3_Setup(3)'!$AA$41)</f>
        <v>0</v>
      </c>
    </row>
    <row r="448" spans="2:43" ht="19.95" customHeight="1" x14ac:dyDescent="0.4">
      <c r="B448" s="269">
        <v>445</v>
      </c>
      <c r="C448" s="270" t="s">
        <v>1859</v>
      </c>
      <c r="D448" s="270" t="s">
        <v>1860</v>
      </c>
      <c r="E448" s="271">
        <v>745</v>
      </c>
      <c r="F448" s="272" t="s">
        <v>1854</v>
      </c>
      <c r="G448" s="278">
        <v>120</v>
      </c>
      <c r="H448" s="279"/>
      <c r="I448" s="280">
        <f>IF('3_Setup(3)'!$AB$7="", 120, '3_Setup(3)'!$AB$7)</f>
        <v>120</v>
      </c>
      <c r="J448" s="281">
        <f>IF('3_Setup(3)'!$AB$8="", 120, '3_Setup(3)'!$AB$8)</f>
        <v>120</v>
      </c>
      <c r="K448" s="281">
        <f>IF('3_Setup(3)'!$AB$9="", 120, '3_Setup(3)'!$AB$9)</f>
        <v>120</v>
      </c>
      <c r="L448" s="281">
        <f>IF('3_Setup(3)'!$AB$10="", 120, '3_Setup(3)'!$AB$10)</f>
        <v>120</v>
      </c>
      <c r="M448" s="281">
        <f>IF('3_Setup(3)'!$AB$11="", 120, '3_Setup(3)'!$AB$11)</f>
        <v>120</v>
      </c>
      <c r="N448" s="281">
        <f>IF('3_Setup(3)'!$AB$12="", 120, '3_Setup(3)'!$AB$12)</f>
        <v>120</v>
      </c>
      <c r="O448" s="281">
        <f>IF('3_Setup(3)'!$AB$13="", 120, '3_Setup(3)'!$AB$13)</f>
        <v>120</v>
      </c>
      <c r="P448" s="281">
        <f>IF('3_Setup(3)'!$AB$14="", 120, '3_Setup(3)'!$AB$14)</f>
        <v>120</v>
      </c>
      <c r="Q448" s="281">
        <f>IF('3_Setup(3)'!$AB$15="", 120, '3_Setup(3)'!$AB$15)</f>
        <v>120</v>
      </c>
      <c r="R448" s="281">
        <f>IF('3_Setup(3)'!$AB$16="", 120, '3_Setup(3)'!$AB$16)</f>
        <v>120</v>
      </c>
      <c r="S448" s="281">
        <f>IF('3_Setup(3)'!$AB$17="", 120, '3_Setup(3)'!$AB$17)</f>
        <v>120</v>
      </c>
      <c r="T448" s="281">
        <f>IF('3_Setup(3)'!$AB$18="", 120, '3_Setup(3)'!$AB$18)</f>
        <v>120</v>
      </c>
      <c r="U448" s="281">
        <f>IF('3_Setup(3)'!$AB$19="", 120, '3_Setup(3)'!$AB$19)</f>
        <v>120</v>
      </c>
      <c r="V448" s="281">
        <f>IF('3_Setup(3)'!$AB$20="", 120, '3_Setup(3)'!$AB$20)</f>
        <v>120</v>
      </c>
      <c r="W448" s="281">
        <f>IF('3_Setup(3)'!$AB$21="", 120, '3_Setup(3)'!$AB$21)</f>
        <v>120</v>
      </c>
      <c r="X448" s="281">
        <f>IF('3_Setup(3)'!$AB$22="", 120, '3_Setup(3)'!$AB$22)</f>
        <v>120</v>
      </c>
      <c r="Y448" s="281">
        <f>IF('3_Setup(3)'!$AB$23="", 120, '3_Setup(3)'!$AB$23)</f>
        <v>120</v>
      </c>
      <c r="Z448" s="281">
        <f>IF('3_Setup(3)'!$AB$24="", 120, '3_Setup(3)'!$AB$24)</f>
        <v>120</v>
      </c>
      <c r="AA448" s="281">
        <f>IF('3_Setup(3)'!$AB$25="", 120, '3_Setup(3)'!$AB$25)</f>
        <v>120</v>
      </c>
      <c r="AB448" s="281">
        <f>IF('3_Setup(3)'!$AB$26="", 120, '3_Setup(3)'!$AB$26)</f>
        <v>120</v>
      </c>
      <c r="AC448" s="281">
        <f>IF('3_Setup(3)'!$AB$27="", 120, '3_Setup(3)'!$AB$27)</f>
        <v>120</v>
      </c>
      <c r="AD448" s="281">
        <f>IF('3_Setup(3)'!$AB$28="", 120, '3_Setup(3)'!$AB$28)</f>
        <v>120</v>
      </c>
      <c r="AE448" s="281">
        <f>IF('3_Setup(3)'!$AB$29="", 120, '3_Setup(3)'!$AB$29)</f>
        <v>120</v>
      </c>
      <c r="AF448" s="281">
        <f>IF('3_Setup(3)'!$AB$30="", 120, '3_Setup(3)'!$AB$30)</f>
        <v>120</v>
      </c>
      <c r="AG448" s="281">
        <f>IF('3_Setup(3)'!$AB$31="", 120, '3_Setup(3)'!$AB$31)</f>
        <v>120</v>
      </c>
      <c r="AH448" s="281">
        <f>IF('3_Setup(3)'!$AB$32="", 120, '3_Setup(3)'!$AB$32)</f>
        <v>120</v>
      </c>
      <c r="AI448" s="281">
        <f>IF('3_Setup(3)'!$AB$33="", 120, '3_Setup(3)'!$AB$33)</f>
        <v>120</v>
      </c>
      <c r="AJ448" s="281">
        <f>IF('3_Setup(3)'!$AB$34="", 120, '3_Setup(3)'!$AB$34)</f>
        <v>120</v>
      </c>
      <c r="AK448" s="281">
        <f>IF('3_Setup(3)'!$AB$35="", 120, '3_Setup(3)'!$AB$35)</f>
        <v>120</v>
      </c>
      <c r="AL448" s="281">
        <f>IF('3_Setup(3)'!$AB$36="", 120, '3_Setup(3)'!$AB$36)</f>
        <v>120</v>
      </c>
      <c r="AM448" s="281">
        <f>IF('3_Setup(3)'!$AB$37="", 120, '3_Setup(3)'!$AB$37)</f>
        <v>120</v>
      </c>
      <c r="AN448" s="281">
        <f>IF('3_Setup(3)'!$AB$38="", 120, '3_Setup(3)'!$AB$38)</f>
        <v>120</v>
      </c>
      <c r="AO448" s="281">
        <f>IF('3_Setup(3)'!$AB$39="", 120, '3_Setup(3)'!$AB$39)</f>
        <v>120</v>
      </c>
      <c r="AP448" s="281">
        <f>IF('3_Setup(3)'!$AB$40="", 120, '3_Setup(3)'!$AB$40)</f>
        <v>120</v>
      </c>
      <c r="AQ448" s="282">
        <f>IF('3_Setup(3)'!$AB$41="", 120, '3_Setup(3)'!$AB$41)</f>
        <v>120</v>
      </c>
    </row>
    <row r="449" spans="2:43" ht="19.95" customHeight="1" x14ac:dyDescent="0.4">
      <c r="B449" s="269">
        <v>446</v>
      </c>
      <c r="C449" s="270" t="s">
        <v>1861</v>
      </c>
      <c r="D449" s="270" t="s">
        <v>1862</v>
      </c>
      <c r="E449" s="271">
        <v>746</v>
      </c>
      <c r="F449" s="272" t="s">
        <v>1854</v>
      </c>
      <c r="G449" s="278">
        <v>130</v>
      </c>
      <c r="H449" s="279"/>
      <c r="I449" s="280">
        <f>IF('3_Setup(3)'!$AC$7="", 130, '3_Setup(3)'!$AC$7)</f>
        <v>130</v>
      </c>
      <c r="J449" s="281">
        <f>IF('3_Setup(3)'!$AC$8="", 130, '3_Setup(3)'!$AC$8)</f>
        <v>130</v>
      </c>
      <c r="K449" s="281">
        <f>IF('3_Setup(3)'!$AC$9="", 130, '3_Setup(3)'!$AC$9)</f>
        <v>130</v>
      </c>
      <c r="L449" s="281">
        <f>IF('3_Setup(3)'!$AC$10="", 130, '3_Setup(3)'!$AC$10)</f>
        <v>130</v>
      </c>
      <c r="M449" s="281">
        <f>IF('3_Setup(3)'!$AC$11="", 130, '3_Setup(3)'!$AC$11)</f>
        <v>130</v>
      </c>
      <c r="N449" s="281">
        <f>IF('3_Setup(3)'!$AC$12="", 130, '3_Setup(3)'!$AC$12)</f>
        <v>130</v>
      </c>
      <c r="O449" s="281">
        <f>IF('3_Setup(3)'!$AC$13="", 130, '3_Setup(3)'!$AC$13)</f>
        <v>130</v>
      </c>
      <c r="P449" s="281">
        <f>IF('3_Setup(3)'!$AC$14="", 130, '3_Setup(3)'!$AC$14)</f>
        <v>130</v>
      </c>
      <c r="Q449" s="281">
        <f>IF('3_Setup(3)'!$AC$15="", 130, '3_Setup(3)'!$AC$15)</f>
        <v>130</v>
      </c>
      <c r="R449" s="281">
        <f>IF('3_Setup(3)'!$AC$16="", 130, '3_Setup(3)'!$AC$16)</f>
        <v>130</v>
      </c>
      <c r="S449" s="281">
        <f>IF('3_Setup(3)'!$AC$17="", 130, '3_Setup(3)'!$AC$17)</f>
        <v>130</v>
      </c>
      <c r="T449" s="281">
        <f>IF('3_Setup(3)'!$AC$18="", 130, '3_Setup(3)'!$AC$18)</f>
        <v>130</v>
      </c>
      <c r="U449" s="281">
        <f>IF('3_Setup(3)'!$AC$19="", 130, '3_Setup(3)'!$AC$19)</f>
        <v>130</v>
      </c>
      <c r="V449" s="281">
        <f>IF('3_Setup(3)'!$AC$20="", 130, '3_Setup(3)'!$AC$20)</f>
        <v>130</v>
      </c>
      <c r="W449" s="281">
        <f>IF('3_Setup(3)'!$AC$21="", 130, '3_Setup(3)'!$AC$21)</f>
        <v>130</v>
      </c>
      <c r="X449" s="281">
        <f>IF('3_Setup(3)'!$AC$22="", 130, '3_Setup(3)'!$AC$22)</f>
        <v>130</v>
      </c>
      <c r="Y449" s="281">
        <f>IF('3_Setup(3)'!$AC$23="", 130, '3_Setup(3)'!$AC$23)</f>
        <v>130</v>
      </c>
      <c r="Z449" s="281">
        <f>IF('3_Setup(3)'!$AC$24="", 130, '3_Setup(3)'!$AC$24)</f>
        <v>130</v>
      </c>
      <c r="AA449" s="281">
        <f>IF('3_Setup(3)'!$AC$25="", 130, '3_Setup(3)'!$AC$25)</f>
        <v>130</v>
      </c>
      <c r="AB449" s="281">
        <f>IF('3_Setup(3)'!$AC$26="", 130, '3_Setup(3)'!$AC$26)</f>
        <v>130</v>
      </c>
      <c r="AC449" s="281">
        <f>IF('3_Setup(3)'!$AC$27="", 130, '3_Setup(3)'!$AC$27)</f>
        <v>130</v>
      </c>
      <c r="AD449" s="281">
        <f>IF('3_Setup(3)'!$AC$28="", 130, '3_Setup(3)'!$AC$28)</f>
        <v>130</v>
      </c>
      <c r="AE449" s="281">
        <f>IF('3_Setup(3)'!$AC$29="", 130, '3_Setup(3)'!$AC$29)</f>
        <v>130</v>
      </c>
      <c r="AF449" s="281">
        <f>IF('3_Setup(3)'!$AC$30="", 130, '3_Setup(3)'!$AC$30)</f>
        <v>130</v>
      </c>
      <c r="AG449" s="281">
        <f>IF('3_Setup(3)'!$AC$31="", 130, '3_Setup(3)'!$AC$31)</f>
        <v>130</v>
      </c>
      <c r="AH449" s="281">
        <f>IF('3_Setup(3)'!$AC$32="", 130, '3_Setup(3)'!$AC$32)</f>
        <v>130</v>
      </c>
      <c r="AI449" s="281">
        <f>IF('3_Setup(3)'!$AC$33="", 130, '3_Setup(3)'!$AC$33)</f>
        <v>130</v>
      </c>
      <c r="AJ449" s="281">
        <f>IF('3_Setup(3)'!$AC$34="", 130, '3_Setup(3)'!$AC$34)</f>
        <v>130</v>
      </c>
      <c r="AK449" s="281">
        <f>IF('3_Setup(3)'!$AC$35="", 130, '3_Setup(3)'!$AC$35)</f>
        <v>130</v>
      </c>
      <c r="AL449" s="281">
        <f>IF('3_Setup(3)'!$AC$36="", 130, '3_Setup(3)'!$AC$36)</f>
        <v>130</v>
      </c>
      <c r="AM449" s="281">
        <f>IF('3_Setup(3)'!$AC$37="", 130, '3_Setup(3)'!$AC$37)</f>
        <v>130</v>
      </c>
      <c r="AN449" s="281">
        <f>IF('3_Setup(3)'!$AC$38="", 130, '3_Setup(3)'!$AC$38)</f>
        <v>130</v>
      </c>
      <c r="AO449" s="281">
        <f>IF('3_Setup(3)'!$AC$39="", 130, '3_Setup(3)'!$AC$39)</f>
        <v>130</v>
      </c>
      <c r="AP449" s="281">
        <f>IF('3_Setup(3)'!$AC$40="", 130, '3_Setup(3)'!$AC$40)</f>
        <v>130</v>
      </c>
      <c r="AQ449" s="282">
        <f>IF('3_Setup(3)'!$AC$41="", 130, '3_Setup(3)'!$AC$41)</f>
        <v>130</v>
      </c>
    </row>
    <row r="450" spans="2:43" ht="19.95" customHeight="1" x14ac:dyDescent="0.4">
      <c r="B450" s="269">
        <v>447</v>
      </c>
      <c r="C450" s="270" t="s">
        <v>1863</v>
      </c>
      <c r="D450" s="270" t="s">
        <v>1864</v>
      </c>
      <c r="E450" s="271">
        <v>1222</v>
      </c>
      <c r="F450" s="272"/>
      <c r="G450" s="287" t="s">
        <v>37</v>
      </c>
      <c r="H450" s="279"/>
      <c r="I450" s="324" t="s">
        <v>37</v>
      </c>
      <c r="J450" s="325" t="s">
        <v>37</v>
      </c>
      <c r="K450" s="325" t="s">
        <v>37</v>
      </c>
      <c r="L450" s="325" t="s">
        <v>37</v>
      </c>
      <c r="M450" s="325" t="s">
        <v>37</v>
      </c>
      <c r="N450" s="325" t="s">
        <v>37</v>
      </c>
      <c r="O450" s="325" t="s">
        <v>37</v>
      </c>
      <c r="P450" s="325" t="s">
        <v>37</v>
      </c>
      <c r="Q450" s="325" t="s">
        <v>37</v>
      </c>
      <c r="R450" s="325" t="s">
        <v>37</v>
      </c>
      <c r="S450" s="325" t="s">
        <v>37</v>
      </c>
      <c r="T450" s="325" t="s">
        <v>37</v>
      </c>
      <c r="U450" s="325" t="s">
        <v>37</v>
      </c>
      <c r="V450" s="325" t="s">
        <v>37</v>
      </c>
      <c r="W450" s="325" t="s">
        <v>37</v>
      </c>
      <c r="X450" s="325" t="s">
        <v>37</v>
      </c>
      <c r="Y450" s="325" t="s">
        <v>37</v>
      </c>
      <c r="Z450" s="325" t="s">
        <v>37</v>
      </c>
      <c r="AA450" s="325" t="s">
        <v>37</v>
      </c>
      <c r="AB450" s="325" t="s">
        <v>37</v>
      </c>
      <c r="AC450" s="325" t="s">
        <v>37</v>
      </c>
      <c r="AD450" s="325" t="s">
        <v>37</v>
      </c>
      <c r="AE450" s="325" t="s">
        <v>37</v>
      </c>
      <c r="AF450" s="325" t="s">
        <v>37</v>
      </c>
      <c r="AG450" s="325" t="s">
        <v>37</v>
      </c>
      <c r="AH450" s="325" t="s">
        <v>37</v>
      </c>
      <c r="AI450" s="325" t="s">
        <v>37</v>
      </c>
      <c r="AJ450" s="325" t="s">
        <v>37</v>
      </c>
      <c r="AK450" s="325" t="s">
        <v>37</v>
      </c>
      <c r="AL450" s="325" t="s">
        <v>37</v>
      </c>
      <c r="AM450" s="325" t="s">
        <v>37</v>
      </c>
      <c r="AN450" s="325" t="s">
        <v>37</v>
      </c>
      <c r="AO450" s="325" t="s">
        <v>37</v>
      </c>
      <c r="AP450" s="325" t="s">
        <v>37</v>
      </c>
      <c r="AQ450" s="326" t="s">
        <v>37</v>
      </c>
    </row>
    <row r="451" spans="2:43" ht="19.95" customHeight="1" x14ac:dyDescent="0.4">
      <c r="B451" s="269">
        <v>448</v>
      </c>
      <c r="C451" s="270" t="s">
        <v>1865</v>
      </c>
      <c r="D451" s="270" t="s">
        <v>1866</v>
      </c>
      <c r="E451" s="271">
        <v>1224</v>
      </c>
      <c r="F451" s="272"/>
      <c r="G451" s="287" t="s">
        <v>37</v>
      </c>
      <c r="H451" s="279"/>
      <c r="I451" s="324" t="s">
        <v>37</v>
      </c>
      <c r="J451" s="325" t="s">
        <v>37</v>
      </c>
      <c r="K451" s="325" t="s">
        <v>37</v>
      </c>
      <c r="L451" s="325" t="s">
        <v>37</v>
      </c>
      <c r="M451" s="325" t="s">
        <v>37</v>
      </c>
      <c r="N451" s="325" t="s">
        <v>37</v>
      </c>
      <c r="O451" s="325" t="s">
        <v>37</v>
      </c>
      <c r="P451" s="325" t="s">
        <v>37</v>
      </c>
      <c r="Q451" s="325" t="s">
        <v>37</v>
      </c>
      <c r="R451" s="325" t="s">
        <v>37</v>
      </c>
      <c r="S451" s="325" t="s">
        <v>37</v>
      </c>
      <c r="T451" s="325" t="s">
        <v>37</v>
      </c>
      <c r="U451" s="325" t="s">
        <v>37</v>
      </c>
      <c r="V451" s="325" t="s">
        <v>37</v>
      </c>
      <c r="W451" s="325" t="s">
        <v>37</v>
      </c>
      <c r="X451" s="325" t="s">
        <v>37</v>
      </c>
      <c r="Y451" s="325" t="s">
        <v>37</v>
      </c>
      <c r="Z451" s="325" t="s">
        <v>37</v>
      </c>
      <c r="AA451" s="325" t="s">
        <v>37</v>
      </c>
      <c r="AB451" s="325" t="s">
        <v>37</v>
      </c>
      <c r="AC451" s="325" t="s">
        <v>37</v>
      </c>
      <c r="AD451" s="325" t="s">
        <v>37</v>
      </c>
      <c r="AE451" s="325" t="s">
        <v>37</v>
      </c>
      <c r="AF451" s="325" t="s">
        <v>37</v>
      </c>
      <c r="AG451" s="325" t="s">
        <v>37</v>
      </c>
      <c r="AH451" s="325" t="s">
        <v>37</v>
      </c>
      <c r="AI451" s="325" t="s">
        <v>37</v>
      </c>
      <c r="AJ451" s="325" t="s">
        <v>37</v>
      </c>
      <c r="AK451" s="325" t="s">
        <v>37</v>
      </c>
      <c r="AL451" s="325" t="s">
        <v>37</v>
      </c>
      <c r="AM451" s="325" t="s">
        <v>37</v>
      </c>
      <c r="AN451" s="325" t="s">
        <v>37</v>
      </c>
      <c r="AO451" s="325" t="s">
        <v>37</v>
      </c>
      <c r="AP451" s="325" t="s">
        <v>37</v>
      </c>
      <c r="AQ451" s="326" t="s">
        <v>37</v>
      </c>
    </row>
    <row r="452" spans="2:43" ht="19.95" customHeight="1" x14ac:dyDescent="0.4">
      <c r="B452" s="269">
        <v>449</v>
      </c>
      <c r="C452" s="270" t="s">
        <v>1867</v>
      </c>
      <c r="D452" s="270" t="s">
        <v>1868</v>
      </c>
      <c r="E452" s="271">
        <v>764</v>
      </c>
      <c r="F452" s="272" t="s">
        <v>1854</v>
      </c>
      <c r="G452" s="810">
        <v>0</v>
      </c>
      <c r="H452" s="279"/>
      <c r="I452" s="321">
        <v>0</v>
      </c>
      <c r="J452" s="322">
        <v>0</v>
      </c>
      <c r="K452" s="322">
        <v>0</v>
      </c>
      <c r="L452" s="322">
        <v>0</v>
      </c>
      <c r="M452" s="322">
        <v>0</v>
      </c>
      <c r="N452" s="322">
        <v>0</v>
      </c>
      <c r="O452" s="322">
        <v>0</v>
      </c>
      <c r="P452" s="322">
        <v>0</v>
      </c>
      <c r="Q452" s="322">
        <v>0</v>
      </c>
      <c r="R452" s="322">
        <v>0</v>
      </c>
      <c r="S452" s="322">
        <v>0</v>
      </c>
      <c r="T452" s="322">
        <v>0</v>
      </c>
      <c r="U452" s="322">
        <v>0</v>
      </c>
      <c r="V452" s="322">
        <v>0</v>
      </c>
      <c r="W452" s="322">
        <v>0</v>
      </c>
      <c r="X452" s="322">
        <v>0</v>
      </c>
      <c r="Y452" s="322">
        <v>0</v>
      </c>
      <c r="Z452" s="322">
        <v>0</v>
      </c>
      <c r="AA452" s="322">
        <v>0</v>
      </c>
      <c r="AB452" s="322">
        <v>0</v>
      </c>
      <c r="AC452" s="322">
        <v>0</v>
      </c>
      <c r="AD452" s="322">
        <v>0</v>
      </c>
      <c r="AE452" s="322">
        <v>0</v>
      </c>
      <c r="AF452" s="322">
        <v>0</v>
      </c>
      <c r="AG452" s="322">
        <v>0</v>
      </c>
      <c r="AH452" s="322">
        <v>0</v>
      </c>
      <c r="AI452" s="322">
        <v>0</v>
      </c>
      <c r="AJ452" s="322">
        <v>0</v>
      </c>
      <c r="AK452" s="322">
        <v>0</v>
      </c>
      <c r="AL452" s="322">
        <v>0</v>
      </c>
      <c r="AM452" s="322">
        <v>0</v>
      </c>
      <c r="AN452" s="322">
        <v>0</v>
      </c>
      <c r="AO452" s="322">
        <v>0</v>
      </c>
      <c r="AP452" s="322">
        <v>0</v>
      </c>
      <c r="AQ452" s="323">
        <v>0</v>
      </c>
    </row>
    <row r="453" spans="2:43" ht="19.95" customHeight="1" x14ac:dyDescent="0.4">
      <c r="B453" s="269">
        <v>450</v>
      </c>
      <c r="C453" s="270" t="s">
        <v>1869</v>
      </c>
      <c r="D453" s="270" t="s">
        <v>1870</v>
      </c>
      <c r="E453" s="271">
        <v>765</v>
      </c>
      <c r="F453" s="272" t="s">
        <v>1854</v>
      </c>
      <c r="G453" s="810">
        <v>0</v>
      </c>
      <c r="H453" s="279"/>
      <c r="I453" s="321">
        <v>0</v>
      </c>
      <c r="J453" s="322">
        <v>0</v>
      </c>
      <c r="K453" s="322">
        <v>0</v>
      </c>
      <c r="L453" s="322">
        <v>0</v>
      </c>
      <c r="M453" s="322">
        <v>0</v>
      </c>
      <c r="N453" s="322">
        <v>0</v>
      </c>
      <c r="O453" s="322">
        <v>0</v>
      </c>
      <c r="P453" s="322">
        <v>0</v>
      </c>
      <c r="Q453" s="322">
        <v>0</v>
      </c>
      <c r="R453" s="322">
        <v>0</v>
      </c>
      <c r="S453" s="322">
        <v>0</v>
      </c>
      <c r="T453" s="322">
        <v>0</v>
      </c>
      <c r="U453" s="322">
        <v>0</v>
      </c>
      <c r="V453" s="322">
        <v>0</v>
      </c>
      <c r="W453" s="322">
        <v>0</v>
      </c>
      <c r="X453" s="322">
        <v>0</v>
      </c>
      <c r="Y453" s="322">
        <v>0</v>
      </c>
      <c r="Z453" s="322">
        <v>0</v>
      </c>
      <c r="AA453" s="322">
        <v>0</v>
      </c>
      <c r="AB453" s="322">
        <v>0</v>
      </c>
      <c r="AC453" s="322">
        <v>0</v>
      </c>
      <c r="AD453" s="322">
        <v>0</v>
      </c>
      <c r="AE453" s="322">
        <v>0</v>
      </c>
      <c r="AF453" s="322">
        <v>0</v>
      </c>
      <c r="AG453" s="322">
        <v>0</v>
      </c>
      <c r="AH453" s="322">
        <v>0</v>
      </c>
      <c r="AI453" s="322">
        <v>0</v>
      </c>
      <c r="AJ453" s="322">
        <v>0</v>
      </c>
      <c r="AK453" s="322">
        <v>0</v>
      </c>
      <c r="AL453" s="322">
        <v>0</v>
      </c>
      <c r="AM453" s="322">
        <v>0</v>
      </c>
      <c r="AN453" s="322">
        <v>0</v>
      </c>
      <c r="AO453" s="322">
        <v>0</v>
      </c>
      <c r="AP453" s="322">
        <v>0</v>
      </c>
      <c r="AQ453" s="323">
        <v>0</v>
      </c>
    </row>
    <row r="454" spans="2:43" ht="19.95" customHeight="1" x14ac:dyDescent="0.4">
      <c r="B454" s="269">
        <v>451</v>
      </c>
      <c r="C454" s="270" t="s">
        <v>1871</v>
      </c>
      <c r="D454" s="270" t="s">
        <v>1872</v>
      </c>
      <c r="E454" s="271">
        <v>768</v>
      </c>
      <c r="F454" s="272" t="s">
        <v>1854</v>
      </c>
      <c r="G454" s="810">
        <v>0</v>
      </c>
      <c r="H454" s="279"/>
      <c r="I454" s="321">
        <v>0</v>
      </c>
      <c r="J454" s="322">
        <v>0</v>
      </c>
      <c r="K454" s="322">
        <v>0</v>
      </c>
      <c r="L454" s="322">
        <v>0</v>
      </c>
      <c r="M454" s="322">
        <v>0</v>
      </c>
      <c r="N454" s="322">
        <v>0</v>
      </c>
      <c r="O454" s="322">
        <v>0</v>
      </c>
      <c r="P454" s="322">
        <v>0</v>
      </c>
      <c r="Q454" s="322">
        <v>0</v>
      </c>
      <c r="R454" s="322">
        <v>0</v>
      </c>
      <c r="S454" s="322">
        <v>0</v>
      </c>
      <c r="T454" s="322">
        <v>0</v>
      </c>
      <c r="U454" s="322">
        <v>0</v>
      </c>
      <c r="V454" s="322">
        <v>0</v>
      </c>
      <c r="W454" s="322">
        <v>0</v>
      </c>
      <c r="X454" s="322">
        <v>0</v>
      </c>
      <c r="Y454" s="322">
        <v>0</v>
      </c>
      <c r="Z454" s="322">
        <v>0</v>
      </c>
      <c r="AA454" s="322">
        <v>0</v>
      </c>
      <c r="AB454" s="322">
        <v>0</v>
      </c>
      <c r="AC454" s="322">
        <v>0</v>
      </c>
      <c r="AD454" s="322">
        <v>0</v>
      </c>
      <c r="AE454" s="322">
        <v>0</v>
      </c>
      <c r="AF454" s="322">
        <v>0</v>
      </c>
      <c r="AG454" s="322">
        <v>0</v>
      </c>
      <c r="AH454" s="322">
        <v>0</v>
      </c>
      <c r="AI454" s="322">
        <v>0</v>
      </c>
      <c r="AJ454" s="322">
        <v>0</v>
      </c>
      <c r="AK454" s="322">
        <v>0</v>
      </c>
      <c r="AL454" s="322">
        <v>0</v>
      </c>
      <c r="AM454" s="322">
        <v>0</v>
      </c>
      <c r="AN454" s="322">
        <v>0</v>
      </c>
      <c r="AO454" s="322">
        <v>0</v>
      </c>
      <c r="AP454" s="322">
        <v>0</v>
      </c>
      <c r="AQ454" s="323">
        <v>0</v>
      </c>
    </row>
    <row r="455" spans="2:43" ht="19.95" customHeight="1" x14ac:dyDescent="0.4">
      <c r="B455" s="269">
        <v>452</v>
      </c>
      <c r="C455" s="270" t="s">
        <v>1873</v>
      </c>
      <c r="D455" s="270" t="s">
        <v>1874</v>
      </c>
      <c r="E455" s="271">
        <v>769</v>
      </c>
      <c r="F455" s="272" t="s">
        <v>1854</v>
      </c>
      <c r="G455" s="810">
        <v>0</v>
      </c>
      <c r="H455" s="279"/>
      <c r="I455" s="321">
        <v>0</v>
      </c>
      <c r="J455" s="322">
        <v>0</v>
      </c>
      <c r="K455" s="322">
        <v>0</v>
      </c>
      <c r="L455" s="322">
        <v>0</v>
      </c>
      <c r="M455" s="322">
        <v>0</v>
      </c>
      <c r="N455" s="322">
        <v>0</v>
      </c>
      <c r="O455" s="322">
        <v>0</v>
      </c>
      <c r="P455" s="322">
        <v>0</v>
      </c>
      <c r="Q455" s="322">
        <v>0</v>
      </c>
      <c r="R455" s="322">
        <v>0</v>
      </c>
      <c r="S455" s="322">
        <v>0</v>
      </c>
      <c r="T455" s="322">
        <v>0</v>
      </c>
      <c r="U455" s="322">
        <v>0</v>
      </c>
      <c r="V455" s="322">
        <v>0</v>
      </c>
      <c r="W455" s="322">
        <v>0</v>
      </c>
      <c r="X455" s="322">
        <v>0</v>
      </c>
      <c r="Y455" s="322">
        <v>0</v>
      </c>
      <c r="Z455" s="322">
        <v>0</v>
      </c>
      <c r="AA455" s="322">
        <v>0</v>
      </c>
      <c r="AB455" s="322">
        <v>0</v>
      </c>
      <c r="AC455" s="322">
        <v>0</v>
      </c>
      <c r="AD455" s="322">
        <v>0</v>
      </c>
      <c r="AE455" s="322">
        <v>0</v>
      </c>
      <c r="AF455" s="322">
        <v>0</v>
      </c>
      <c r="AG455" s="322">
        <v>0</v>
      </c>
      <c r="AH455" s="322">
        <v>0</v>
      </c>
      <c r="AI455" s="322">
        <v>0</v>
      </c>
      <c r="AJ455" s="322">
        <v>0</v>
      </c>
      <c r="AK455" s="322">
        <v>0</v>
      </c>
      <c r="AL455" s="322">
        <v>0</v>
      </c>
      <c r="AM455" s="322">
        <v>0</v>
      </c>
      <c r="AN455" s="322">
        <v>0</v>
      </c>
      <c r="AO455" s="322">
        <v>0</v>
      </c>
      <c r="AP455" s="322">
        <v>0</v>
      </c>
      <c r="AQ455" s="323">
        <v>0</v>
      </c>
    </row>
    <row r="456" spans="2:43" ht="19.95" customHeight="1" x14ac:dyDescent="0.4">
      <c r="B456" s="269">
        <v>453</v>
      </c>
      <c r="C456" s="270" t="s">
        <v>1875</v>
      </c>
      <c r="D456" s="270" t="s">
        <v>1876</v>
      </c>
      <c r="E456" s="271">
        <v>770</v>
      </c>
      <c r="F456" s="272" t="s">
        <v>1854</v>
      </c>
      <c r="G456" s="810">
        <v>0</v>
      </c>
      <c r="H456" s="279"/>
      <c r="I456" s="321">
        <v>0</v>
      </c>
      <c r="J456" s="322">
        <v>0</v>
      </c>
      <c r="K456" s="322">
        <v>0</v>
      </c>
      <c r="L456" s="322">
        <v>0</v>
      </c>
      <c r="M456" s="322">
        <v>0</v>
      </c>
      <c r="N456" s="322">
        <v>0</v>
      </c>
      <c r="O456" s="322">
        <v>0</v>
      </c>
      <c r="P456" s="322">
        <v>0</v>
      </c>
      <c r="Q456" s="322">
        <v>0</v>
      </c>
      <c r="R456" s="322">
        <v>0</v>
      </c>
      <c r="S456" s="322">
        <v>0</v>
      </c>
      <c r="T456" s="322">
        <v>0</v>
      </c>
      <c r="U456" s="322">
        <v>0</v>
      </c>
      <c r="V456" s="322">
        <v>0</v>
      </c>
      <c r="W456" s="322">
        <v>0</v>
      </c>
      <c r="X456" s="322">
        <v>0</v>
      </c>
      <c r="Y456" s="322">
        <v>0</v>
      </c>
      <c r="Z456" s="322">
        <v>0</v>
      </c>
      <c r="AA456" s="322">
        <v>0</v>
      </c>
      <c r="AB456" s="322">
        <v>0</v>
      </c>
      <c r="AC456" s="322">
        <v>0</v>
      </c>
      <c r="AD456" s="322">
        <v>0</v>
      </c>
      <c r="AE456" s="322">
        <v>0</v>
      </c>
      <c r="AF456" s="322">
        <v>0</v>
      </c>
      <c r="AG456" s="322">
        <v>0</v>
      </c>
      <c r="AH456" s="322">
        <v>0</v>
      </c>
      <c r="AI456" s="322">
        <v>0</v>
      </c>
      <c r="AJ456" s="322">
        <v>0</v>
      </c>
      <c r="AK456" s="322">
        <v>0</v>
      </c>
      <c r="AL456" s="322">
        <v>0</v>
      </c>
      <c r="AM456" s="322">
        <v>0</v>
      </c>
      <c r="AN456" s="322">
        <v>0</v>
      </c>
      <c r="AO456" s="322">
        <v>0</v>
      </c>
      <c r="AP456" s="322">
        <v>0</v>
      </c>
      <c r="AQ456" s="323">
        <v>0</v>
      </c>
    </row>
    <row r="457" spans="2:43" ht="19.95" customHeight="1" x14ac:dyDescent="0.4">
      <c r="B457" s="269">
        <v>454</v>
      </c>
      <c r="C457" s="270" t="s">
        <v>1877</v>
      </c>
      <c r="D457" s="270" t="s">
        <v>1878</v>
      </c>
      <c r="E457" s="271">
        <v>771</v>
      </c>
      <c r="F457" s="272" t="s">
        <v>1854</v>
      </c>
      <c r="G457" s="810">
        <v>0</v>
      </c>
      <c r="H457" s="279"/>
      <c r="I457" s="321">
        <v>0</v>
      </c>
      <c r="J457" s="322">
        <v>0</v>
      </c>
      <c r="K457" s="322">
        <v>0</v>
      </c>
      <c r="L457" s="322">
        <v>0</v>
      </c>
      <c r="M457" s="322">
        <v>0</v>
      </c>
      <c r="N457" s="322">
        <v>0</v>
      </c>
      <c r="O457" s="322">
        <v>0</v>
      </c>
      <c r="P457" s="322">
        <v>0</v>
      </c>
      <c r="Q457" s="322">
        <v>0</v>
      </c>
      <c r="R457" s="322">
        <v>0</v>
      </c>
      <c r="S457" s="322">
        <v>0</v>
      </c>
      <c r="T457" s="322">
        <v>0</v>
      </c>
      <c r="U457" s="322">
        <v>0</v>
      </c>
      <c r="V457" s="322">
        <v>0</v>
      </c>
      <c r="W457" s="322">
        <v>0</v>
      </c>
      <c r="X457" s="322">
        <v>0</v>
      </c>
      <c r="Y457" s="322">
        <v>0</v>
      </c>
      <c r="Z457" s="322">
        <v>0</v>
      </c>
      <c r="AA457" s="322">
        <v>0</v>
      </c>
      <c r="AB457" s="322">
        <v>0</v>
      </c>
      <c r="AC457" s="322">
        <v>0</v>
      </c>
      <c r="AD457" s="322">
        <v>0</v>
      </c>
      <c r="AE457" s="322">
        <v>0</v>
      </c>
      <c r="AF457" s="322">
        <v>0</v>
      </c>
      <c r="AG457" s="322">
        <v>0</v>
      </c>
      <c r="AH457" s="322">
        <v>0</v>
      </c>
      <c r="AI457" s="322">
        <v>0</v>
      </c>
      <c r="AJ457" s="322">
        <v>0</v>
      </c>
      <c r="AK457" s="322">
        <v>0</v>
      </c>
      <c r="AL457" s="322">
        <v>0</v>
      </c>
      <c r="AM457" s="322">
        <v>0</v>
      </c>
      <c r="AN457" s="322">
        <v>0</v>
      </c>
      <c r="AO457" s="322">
        <v>0</v>
      </c>
      <c r="AP457" s="322">
        <v>0</v>
      </c>
      <c r="AQ457" s="323">
        <v>0</v>
      </c>
    </row>
    <row r="458" spans="2:43" ht="19.95" customHeight="1" x14ac:dyDescent="0.4">
      <c r="B458" s="269">
        <v>455</v>
      </c>
      <c r="C458" s="270" t="s">
        <v>1879</v>
      </c>
      <c r="D458" s="270" t="s">
        <v>1880</v>
      </c>
      <c r="E458" s="271">
        <v>772</v>
      </c>
      <c r="F458" s="272" t="s">
        <v>1854</v>
      </c>
      <c r="G458" s="810">
        <v>0</v>
      </c>
      <c r="H458" s="279"/>
      <c r="I458" s="321">
        <v>0</v>
      </c>
      <c r="J458" s="322">
        <v>0</v>
      </c>
      <c r="K458" s="322">
        <v>0</v>
      </c>
      <c r="L458" s="322">
        <v>0</v>
      </c>
      <c r="M458" s="322">
        <v>0</v>
      </c>
      <c r="N458" s="322">
        <v>0</v>
      </c>
      <c r="O458" s="322">
        <v>0</v>
      </c>
      <c r="P458" s="322">
        <v>0</v>
      </c>
      <c r="Q458" s="322">
        <v>0</v>
      </c>
      <c r="R458" s="322">
        <v>0</v>
      </c>
      <c r="S458" s="322">
        <v>0</v>
      </c>
      <c r="T458" s="322">
        <v>0</v>
      </c>
      <c r="U458" s="322">
        <v>0</v>
      </c>
      <c r="V458" s="322">
        <v>0</v>
      </c>
      <c r="W458" s="322">
        <v>0</v>
      </c>
      <c r="X458" s="322">
        <v>0</v>
      </c>
      <c r="Y458" s="322">
        <v>0</v>
      </c>
      <c r="Z458" s="322">
        <v>0</v>
      </c>
      <c r="AA458" s="322">
        <v>0</v>
      </c>
      <c r="AB458" s="322">
        <v>0</v>
      </c>
      <c r="AC458" s="322">
        <v>0</v>
      </c>
      <c r="AD458" s="322">
        <v>0</v>
      </c>
      <c r="AE458" s="322">
        <v>0</v>
      </c>
      <c r="AF458" s="322">
        <v>0</v>
      </c>
      <c r="AG458" s="322">
        <v>0</v>
      </c>
      <c r="AH458" s="322">
        <v>0</v>
      </c>
      <c r="AI458" s="322">
        <v>0</v>
      </c>
      <c r="AJ458" s="322">
        <v>0</v>
      </c>
      <c r="AK458" s="322">
        <v>0</v>
      </c>
      <c r="AL458" s="322">
        <v>0</v>
      </c>
      <c r="AM458" s="322">
        <v>0</v>
      </c>
      <c r="AN458" s="322">
        <v>0</v>
      </c>
      <c r="AO458" s="322">
        <v>0</v>
      </c>
      <c r="AP458" s="322">
        <v>0</v>
      </c>
      <c r="AQ458" s="323">
        <v>0</v>
      </c>
    </row>
    <row r="459" spans="2:43" ht="19.95" customHeight="1" thickBot="1" x14ac:dyDescent="0.45">
      <c r="B459" s="291">
        <v>456</v>
      </c>
      <c r="C459" s="292" t="s">
        <v>1881</v>
      </c>
      <c r="D459" s="292" t="s">
        <v>1882</v>
      </c>
      <c r="E459" s="293">
        <v>773</v>
      </c>
      <c r="F459" s="294" t="s">
        <v>1854</v>
      </c>
      <c r="G459" s="381">
        <v>0</v>
      </c>
      <c r="H459" s="382"/>
      <c r="I459" s="331">
        <v>0</v>
      </c>
      <c r="J459" s="332">
        <v>0</v>
      </c>
      <c r="K459" s="332">
        <v>0</v>
      </c>
      <c r="L459" s="332">
        <v>0</v>
      </c>
      <c r="M459" s="332">
        <v>0</v>
      </c>
      <c r="N459" s="332">
        <v>0</v>
      </c>
      <c r="O459" s="332">
        <v>0</v>
      </c>
      <c r="P459" s="332">
        <v>0</v>
      </c>
      <c r="Q459" s="332">
        <v>0</v>
      </c>
      <c r="R459" s="332">
        <v>0</v>
      </c>
      <c r="S459" s="332">
        <v>0</v>
      </c>
      <c r="T459" s="332">
        <v>0</v>
      </c>
      <c r="U459" s="332">
        <v>0</v>
      </c>
      <c r="V459" s="332">
        <v>0</v>
      </c>
      <c r="W459" s="332">
        <v>0</v>
      </c>
      <c r="X459" s="332">
        <v>0</v>
      </c>
      <c r="Y459" s="332">
        <v>0</v>
      </c>
      <c r="Z459" s="332">
        <v>0</v>
      </c>
      <c r="AA459" s="332">
        <v>0</v>
      </c>
      <c r="AB459" s="332">
        <v>0</v>
      </c>
      <c r="AC459" s="332">
        <v>0</v>
      </c>
      <c r="AD459" s="332">
        <v>0</v>
      </c>
      <c r="AE459" s="332">
        <v>0</v>
      </c>
      <c r="AF459" s="332">
        <v>0</v>
      </c>
      <c r="AG459" s="332">
        <v>0</v>
      </c>
      <c r="AH459" s="332">
        <v>0</v>
      </c>
      <c r="AI459" s="332">
        <v>0</v>
      </c>
      <c r="AJ459" s="332">
        <v>0</v>
      </c>
      <c r="AK459" s="332">
        <v>0</v>
      </c>
      <c r="AL459" s="332">
        <v>0</v>
      </c>
      <c r="AM459" s="332">
        <v>0</v>
      </c>
      <c r="AN459" s="332">
        <v>0</v>
      </c>
      <c r="AO459" s="332">
        <v>0</v>
      </c>
      <c r="AP459" s="332">
        <v>0</v>
      </c>
      <c r="AQ459" s="333">
        <v>0</v>
      </c>
    </row>
    <row r="460" spans="2:43" ht="52.2" x14ac:dyDescent="0.4">
      <c r="B460" s="264">
        <v>457</v>
      </c>
      <c r="C460" s="265" t="s">
        <v>1883</v>
      </c>
      <c r="D460" s="265" t="s">
        <v>284</v>
      </c>
      <c r="E460" s="266">
        <v>709</v>
      </c>
      <c r="F460" s="267"/>
      <c r="G460" s="557" t="s">
        <v>197</v>
      </c>
      <c r="H460" s="898" t="s">
        <v>2597</v>
      </c>
      <c r="I460" s="558" t="str">
        <f>IF('3_Setup(3)'!$AD$7="", "0 / No Action", '3_Setup(3)'!$AD$7)</f>
        <v>3 / Fault,Coast</v>
      </c>
      <c r="J460" s="559" t="str">
        <f>IF('3_Setup(3)'!$AD$8="", "0 / No Action", '3_Setup(3)'!$AD$8)</f>
        <v>3 / Fault,Coast</v>
      </c>
      <c r="K460" s="559" t="str">
        <f>IF('3_Setup(3)'!$AD$9="", "0 / No Action", '3_Setup(3)'!$AD$9)</f>
        <v>0 / No Action</v>
      </c>
      <c r="L460" s="559" t="str">
        <f>IF('3_Setup(3)'!$AD$10="", "0 / No Action", '3_Setup(3)'!$AD$10)</f>
        <v>0 / No Action</v>
      </c>
      <c r="M460" s="559" t="str">
        <f>IF('3_Setup(3)'!$AD$11="", "0 / No Action", '3_Setup(3)'!$AD$11)</f>
        <v>0 / No Action</v>
      </c>
      <c r="N460" s="559" t="str">
        <f>IF('3_Setup(3)'!$AD$12="", "0 / No Action", '3_Setup(3)'!$AD$12)</f>
        <v>0 / No Action</v>
      </c>
      <c r="O460" s="559" t="str">
        <f>IF('3_Setup(3)'!$AD$13="", "0 / No Action", '3_Setup(3)'!$AD$13)</f>
        <v>0 / No Action</v>
      </c>
      <c r="P460" s="559" t="str">
        <f>IF('3_Setup(3)'!$AD$14="", "0 / No Action", '3_Setup(3)'!$AD$14)</f>
        <v>0 / No Action</v>
      </c>
      <c r="Q460" s="559" t="str">
        <f>IF('3_Setup(3)'!$AD$15="", "0 / No Action", '3_Setup(3)'!$AD$15)</f>
        <v>0 / No Action</v>
      </c>
      <c r="R460" s="559" t="str">
        <f>IF('3_Setup(3)'!$AD$16="", "0 / No Action", '3_Setup(3)'!$AD$16)</f>
        <v>0 / No Action</v>
      </c>
      <c r="S460" s="559" t="str">
        <f>IF('3_Setup(3)'!$AD$17="", "0 / No Action", '3_Setup(3)'!$AD$17)</f>
        <v>0 / No Action</v>
      </c>
      <c r="T460" s="559" t="str">
        <f>IF('3_Setup(3)'!$AD$18="", "0 / No Action", '3_Setup(3)'!$AD$18)</f>
        <v>0 / No Action</v>
      </c>
      <c r="U460" s="559" t="str">
        <f>IF('3_Setup(3)'!$AD$19="", "0 / No Action", '3_Setup(3)'!$AD$19)</f>
        <v>0 / No Action</v>
      </c>
      <c r="V460" s="559" t="str">
        <f>IF('3_Setup(3)'!$AD$20="", "0 / No Action", '3_Setup(3)'!$AD$20)</f>
        <v>0 / No Action</v>
      </c>
      <c r="W460" s="559" t="str">
        <f>IF('3_Setup(3)'!$AD$21="", "0 / No Action", '3_Setup(3)'!$AD$21)</f>
        <v>0 / No Action</v>
      </c>
      <c r="X460" s="559" t="str">
        <f>IF('3_Setup(3)'!$AD$22="", "0 / No Action", '3_Setup(3)'!$AD$22)</f>
        <v>0 / No Action</v>
      </c>
      <c r="Y460" s="559" t="str">
        <f>IF('3_Setup(3)'!$AD$23="", "0 / No Action", '3_Setup(3)'!$AD$23)</f>
        <v>0 / No Action</v>
      </c>
      <c r="Z460" s="559" t="str">
        <f>IF('3_Setup(3)'!$AD$24="", "0 / No Action", '3_Setup(3)'!$AD$24)</f>
        <v>0 / No Action</v>
      </c>
      <c r="AA460" s="559" t="str">
        <f>IF('3_Setup(3)'!$AD$25="", "0 / No Action", '3_Setup(3)'!$AD$25)</f>
        <v>0 / No Action</v>
      </c>
      <c r="AB460" s="559" t="str">
        <f>IF('3_Setup(3)'!$AD$26="", "0 / No Action", '3_Setup(3)'!$AD$26)</f>
        <v>0 / No Action</v>
      </c>
      <c r="AC460" s="559" t="str">
        <f>IF('3_Setup(3)'!$AD$27="", "0 / No Action", '3_Setup(3)'!$AD$27)</f>
        <v>0 / No Action</v>
      </c>
      <c r="AD460" s="559" t="str">
        <f>IF('3_Setup(3)'!$AD$28="", "0 / No Action", '3_Setup(3)'!$AD$28)</f>
        <v>0 / No Action</v>
      </c>
      <c r="AE460" s="559" t="str">
        <f>IF('3_Setup(3)'!$AD$29="", "0 / No Action", '3_Setup(3)'!$AD$29)</f>
        <v>0 / No Action</v>
      </c>
      <c r="AF460" s="559" t="str">
        <f>IF('3_Setup(3)'!$AD$30="", "0 / No Action", '3_Setup(3)'!$AD$30)</f>
        <v>0 / No Action</v>
      </c>
      <c r="AG460" s="559" t="str">
        <f>IF('3_Setup(3)'!$AD$31="", "0 / No Action", '3_Setup(3)'!$AD$31)</f>
        <v>0 / No Action</v>
      </c>
      <c r="AH460" s="559" t="str">
        <f>IF('3_Setup(3)'!$AD$32="", "0 / No Action", '3_Setup(3)'!$AD$32)</f>
        <v>0 / No Action</v>
      </c>
      <c r="AI460" s="559" t="str">
        <f>IF('3_Setup(3)'!$AD$33="", "0 / No Action", '3_Setup(3)'!$AD$33)</f>
        <v>0 / No Action</v>
      </c>
      <c r="AJ460" s="559" t="str">
        <f>IF('3_Setup(3)'!$AD$34="", "0 / No Action", '3_Setup(3)'!$AD$34)</f>
        <v>0 / No Action</v>
      </c>
      <c r="AK460" s="559" t="str">
        <f>IF('3_Setup(3)'!$AD$35="", "0 / No Action", '3_Setup(3)'!$AD$35)</f>
        <v>0 / No Action</v>
      </c>
      <c r="AL460" s="559" t="str">
        <f>IF('3_Setup(3)'!$AD$36="", "0 / No Action", '3_Setup(3)'!$AD$36)</f>
        <v>0 / No Action</v>
      </c>
      <c r="AM460" s="559" t="str">
        <f>IF('3_Setup(3)'!$AD$37="", "0 / No Action", '3_Setup(3)'!$AD$37)</f>
        <v>0 / No Action</v>
      </c>
      <c r="AN460" s="559" t="str">
        <f>IF('3_Setup(3)'!$AD$38="", "0 / No Action", '3_Setup(3)'!$AD$38)</f>
        <v>0 / No Action</v>
      </c>
      <c r="AO460" s="559" t="str">
        <f>IF('3_Setup(3)'!$AD$39="", "0 / No Action", '3_Setup(3)'!$AD$39)</f>
        <v>0 / No Action</v>
      </c>
      <c r="AP460" s="559" t="str">
        <f>IF('3_Setup(3)'!$AD$40="", "0 / No Action", '3_Setup(3)'!$AD$40)</f>
        <v>0 / No Action</v>
      </c>
      <c r="AQ460" s="560" t="str">
        <f>IF('3_Setup(3)'!$AD$41="", "0 / No Action", '3_Setup(3)'!$AD$41)</f>
        <v>0 / No Action</v>
      </c>
    </row>
    <row r="461" spans="2:43" ht="19.95" customHeight="1" x14ac:dyDescent="0.4">
      <c r="B461" s="269">
        <v>458</v>
      </c>
      <c r="C461" s="270" t="s">
        <v>1884</v>
      </c>
      <c r="D461" s="270" t="s">
        <v>285</v>
      </c>
      <c r="E461" s="271">
        <v>710</v>
      </c>
      <c r="F461" s="272" t="s">
        <v>10</v>
      </c>
      <c r="G461" s="482" t="s">
        <v>2595</v>
      </c>
      <c r="H461" s="274" t="s">
        <v>2596</v>
      </c>
      <c r="I461" s="275">
        <f>'3_Setup(3)'!$AE$7</f>
        <v>2.4975000000000005</v>
      </c>
      <c r="J461" s="276" t="str">
        <f>'3_Setup(3)'!$AE$8</f>
        <v/>
      </c>
      <c r="K461" s="276" t="str">
        <f>'3_Setup(3)'!$AE$9</f>
        <v/>
      </c>
      <c r="L461" s="276" t="str">
        <f>'3_Setup(3)'!$AE$10</f>
        <v/>
      </c>
      <c r="M461" s="276" t="str">
        <f>'3_Setup(3)'!$AE$11</f>
        <v/>
      </c>
      <c r="N461" s="276" t="str">
        <f>'3_Setup(3)'!$AE$12</f>
        <v/>
      </c>
      <c r="O461" s="276" t="str">
        <f>'3_Setup(3)'!$AE$13</f>
        <v/>
      </c>
      <c r="P461" s="276" t="str">
        <f>'3_Setup(3)'!$AE$14</f>
        <v/>
      </c>
      <c r="Q461" s="276" t="str">
        <f>'3_Setup(3)'!$AE$15</f>
        <v/>
      </c>
      <c r="R461" s="276" t="str">
        <f>'3_Setup(3)'!$AE$16</f>
        <v/>
      </c>
      <c r="S461" s="276" t="str">
        <f>'3_Setup(3)'!$AE$17</f>
        <v/>
      </c>
      <c r="T461" s="276" t="str">
        <f>'3_Setup(3)'!$AE$18</f>
        <v/>
      </c>
      <c r="U461" s="276" t="str">
        <f>'3_Setup(3)'!$AE$19</f>
        <v/>
      </c>
      <c r="V461" s="276" t="str">
        <f>'3_Setup(3)'!$AE$20</f>
        <v/>
      </c>
      <c r="W461" s="276" t="str">
        <f>'3_Setup(3)'!$AE$21</f>
        <v/>
      </c>
      <c r="X461" s="276" t="str">
        <f>'3_Setup(3)'!$AE$22</f>
        <v/>
      </c>
      <c r="Y461" s="276" t="str">
        <f>'3_Setup(3)'!$AE$23</f>
        <v/>
      </c>
      <c r="Z461" s="276" t="str">
        <f>'3_Setup(3)'!$AE$24</f>
        <v/>
      </c>
      <c r="AA461" s="276" t="str">
        <f>'3_Setup(3)'!$AE$25</f>
        <v/>
      </c>
      <c r="AB461" s="276" t="str">
        <f>'3_Setup(3)'!$AE$26</f>
        <v/>
      </c>
      <c r="AC461" s="276" t="str">
        <f>'3_Setup(3)'!$AE$27</f>
        <v/>
      </c>
      <c r="AD461" s="276" t="str">
        <f>'3_Setup(3)'!$AE$28</f>
        <v/>
      </c>
      <c r="AE461" s="276" t="str">
        <f>'3_Setup(3)'!$AE$29</f>
        <v/>
      </c>
      <c r="AF461" s="276" t="str">
        <f>'3_Setup(3)'!$AE$30</f>
        <v/>
      </c>
      <c r="AG461" s="276" t="str">
        <f>'3_Setup(3)'!$AE$31</f>
        <v/>
      </c>
      <c r="AH461" s="276" t="str">
        <f>'3_Setup(3)'!$AE$32</f>
        <v/>
      </c>
      <c r="AI461" s="276" t="str">
        <f>'3_Setup(3)'!$AE$33</f>
        <v/>
      </c>
      <c r="AJ461" s="276" t="str">
        <f>'3_Setup(3)'!$AE$34</f>
        <v/>
      </c>
      <c r="AK461" s="276" t="str">
        <f>'3_Setup(3)'!$AE$35</f>
        <v/>
      </c>
      <c r="AL461" s="276" t="str">
        <f>'3_Setup(3)'!$AE$36</f>
        <v/>
      </c>
      <c r="AM461" s="276" t="str">
        <f>'3_Setup(3)'!$AE$37</f>
        <v/>
      </c>
      <c r="AN461" s="276" t="str">
        <f>'3_Setup(3)'!$AE$38</f>
        <v/>
      </c>
      <c r="AO461" s="276" t="str">
        <f>'3_Setup(3)'!$AE$39</f>
        <v/>
      </c>
      <c r="AP461" s="276" t="str">
        <f>'3_Setup(3)'!$AE$40</f>
        <v/>
      </c>
      <c r="AQ461" s="277" t="str">
        <f>'3_Setup(3)'!$AE$41</f>
        <v/>
      </c>
    </row>
    <row r="462" spans="2:43" ht="19.95" customHeight="1" x14ac:dyDescent="0.4">
      <c r="B462" s="269">
        <v>459</v>
      </c>
      <c r="C462" s="270" t="s">
        <v>1885</v>
      </c>
      <c r="D462" s="270" t="s">
        <v>1886</v>
      </c>
      <c r="E462" s="271">
        <v>712</v>
      </c>
      <c r="F462" s="272" t="s">
        <v>18</v>
      </c>
      <c r="G462" s="433">
        <v>200</v>
      </c>
      <c r="H462" s="423" t="s">
        <v>2732</v>
      </c>
      <c r="I462" s="309">
        <f>IF('3_Setup(3)'!$AF$7="", 200, '3_Setup(3)'!$AF$7)</f>
        <v>402.5</v>
      </c>
      <c r="J462" s="310">
        <f>IF('3_Setup(3)'!$AF$8="", 200, '3_Setup(3)'!$AF$8)</f>
        <v>200</v>
      </c>
      <c r="K462" s="310">
        <f>IF('3_Setup(3)'!$AF$9="", 200, '3_Setup(3)'!$AF$9)</f>
        <v>200</v>
      </c>
      <c r="L462" s="310">
        <f>IF('3_Setup(3)'!$AF$10="", 200, '3_Setup(3)'!$AF$10)</f>
        <v>200</v>
      </c>
      <c r="M462" s="310">
        <f>IF('3_Setup(3)'!$AF$11="", 200, '3_Setup(3)'!$AF$11)</f>
        <v>200</v>
      </c>
      <c r="N462" s="310">
        <f>IF('3_Setup(3)'!$AF$12="", 200, '3_Setup(3)'!$AF$12)</f>
        <v>200</v>
      </c>
      <c r="O462" s="310">
        <f>IF('3_Setup(3)'!$AF$13="", 200, '3_Setup(3)'!$AF$13)</f>
        <v>200</v>
      </c>
      <c r="P462" s="310">
        <f>IF('3_Setup(3)'!$AF$14="", 200, '3_Setup(3)'!$AF$14)</f>
        <v>200</v>
      </c>
      <c r="Q462" s="310">
        <f>IF('3_Setup(3)'!$AF$15="", 200, '3_Setup(3)'!$AF$15)</f>
        <v>200</v>
      </c>
      <c r="R462" s="310">
        <f>IF('3_Setup(3)'!$AF$16="", 200, '3_Setup(3)'!$AF$16)</f>
        <v>200</v>
      </c>
      <c r="S462" s="310">
        <f>IF('3_Setup(3)'!$AF$17="", 200, '3_Setup(3)'!$AF$17)</f>
        <v>200</v>
      </c>
      <c r="T462" s="310">
        <f>IF('3_Setup(3)'!$AF$18="", 200, '3_Setup(3)'!$AF$18)</f>
        <v>200</v>
      </c>
      <c r="U462" s="310">
        <f>IF('3_Setup(3)'!$AF$19="", 200, '3_Setup(3)'!$AF$19)</f>
        <v>200</v>
      </c>
      <c r="V462" s="310">
        <f>IF('3_Setup(3)'!$AF$20="", 200, '3_Setup(3)'!$AF$20)</f>
        <v>200</v>
      </c>
      <c r="W462" s="310">
        <f>IF('3_Setup(3)'!$AF$21="", 200, '3_Setup(3)'!$AF$21)</f>
        <v>200</v>
      </c>
      <c r="X462" s="310">
        <f>IF('3_Setup(3)'!$AF$22="", 200, '3_Setup(3)'!$AF$22)</f>
        <v>200</v>
      </c>
      <c r="Y462" s="310">
        <f>IF('3_Setup(3)'!$AF$23="", 200, '3_Setup(3)'!$AF$23)</f>
        <v>200</v>
      </c>
      <c r="Z462" s="310">
        <f>IF('3_Setup(3)'!$AF$24="", 200, '3_Setup(3)'!$AF$24)</f>
        <v>200</v>
      </c>
      <c r="AA462" s="310">
        <f>IF('3_Setup(3)'!$AF$25="", 200, '3_Setup(3)'!$AF$25)</f>
        <v>200</v>
      </c>
      <c r="AB462" s="310">
        <f>IF('3_Setup(3)'!$AF$26="", 200, '3_Setup(3)'!$AF$26)</f>
        <v>200</v>
      </c>
      <c r="AC462" s="310">
        <f>IF('3_Setup(3)'!$AF$27="", 200, '3_Setup(3)'!$AF$27)</f>
        <v>200</v>
      </c>
      <c r="AD462" s="310">
        <f>IF('3_Setup(3)'!$AF$28="", 200, '3_Setup(3)'!$AF$28)</f>
        <v>200</v>
      </c>
      <c r="AE462" s="310">
        <f>IF('3_Setup(3)'!$AF$29="", 200, '3_Setup(3)'!$AF$29)</f>
        <v>200</v>
      </c>
      <c r="AF462" s="310">
        <f>IF('3_Setup(3)'!$AF$30="", 200, '3_Setup(3)'!$AF$30)</f>
        <v>200</v>
      </c>
      <c r="AG462" s="310">
        <f>IF('3_Setup(3)'!$AF$31="", 200, '3_Setup(3)'!$AF$31)</f>
        <v>200</v>
      </c>
      <c r="AH462" s="310">
        <f>IF('3_Setup(3)'!$AF$32="", 200, '3_Setup(3)'!$AF$32)</f>
        <v>200</v>
      </c>
      <c r="AI462" s="310">
        <f>IF('3_Setup(3)'!$AF$33="", 200, '3_Setup(3)'!$AF$33)</f>
        <v>200</v>
      </c>
      <c r="AJ462" s="310">
        <f>IF('3_Setup(3)'!$AF$34="", 200, '3_Setup(3)'!$AF$34)</f>
        <v>200</v>
      </c>
      <c r="AK462" s="310">
        <f>IF('3_Setup(3)'!$AF$35="", 200, '3_Setup(3)'!$AF$35)</f>
        <v>200</v>
      </c>
      <c r="AL462" s="310">
        <f>IF('3_Setup(3)'!$AF$36="", 200, '3_Setup(3)'!$AF$36)</f>
        <v>200</v>
      </c>
      <c r="AM462" s="310">
        <f>IF('3_Setup(3)'!$AF$37="", 200, '3_Setup(3)'!$AF$37)</f>
        <v>200</v>
      </c>
      <c r="AN462" s="310">
        <f>IF('3_Setup(3)'!$AF$38="", 200, '3_Setup(3)'!$AF$38)</f>
        <v>200</v>
      </c>
      <c r="AO462" s="310">
        <f>IF('3_Setup(3)'!$AF$39="", 200, '3_Setup(3)'!$AF$39)</f>
        <v>200</v>
      </c>
      <c r="AP462" s="310">
        <f>IF('3_Setup(3)'!$AF$40="", 200, '3_Setup(3)'!$AF$40)</f>
        <v>200</v>
      </c>
      <c r="AQ462" s="311">
        <f>IF('3_Setup(3)'!$AF$41="", 200, '3_Setup(3)'!$AF$41)</f>
        <v>200</v>
      </c>
    </row>
    <row r="463" spans="2:43" ht="19.95" customHeight="1" thickBot="1" x14ac:dyDescent="0.45">
      <c r="B463" s="291">
        <v>460</v>
      </c>
      <c r="C463" s="292" t="s">
        <v>1887</v>
      </c>
      <c r="D463" s="292" t="s">
        <v>286</v>
      </c>
      <c r="E463" s="293">
        <v>711</v>
      </c>
      <c r="F463" s="294" t="s">
        <v>5</v>
      </c>
      <c r="G463" s="662">
        <v>15</v>
      </c>
      <c r="H463" s="343"/>
      <c r="I463" s="663">
        <f>IF('3_Setup(3)'!$AG$7="", 15, '3_Setup(3)'!$AG$7)</f>
        <v>15</v>
      </c>
      <c r="J463" s="664">
        <f>IF('3_Setup(3)'!$AG$8="", 15, '3_Setup(3)'!$AG$8)</f>
        <v>15</v>
      </c>
      <c r="K463" s="664">
        <f>IF('3_Setup(3)'!$AG$9="", 15, '3_Setup(3)'!$AG$9)</f>
        <v>15</v>
      </c>
      <c r="L463" s="664">
        <f>IF('3_Setup(3)'!$AG$10="", 15, '3_Setup(3)'!$AG$10)</f>
        <v>15</v>
      </c>
      <c r="M463" s="664">
        <f>IF('3_Setup(3)'!$AG$11="", 15, '3_Setup(3)'!$AG$11)</f>
        <v>15</v>
      </c>
      <c r="N463" s="664">
        <f>IF('3_Setup(3)'!$AG$12="", 15, '3_Setup(3)'!$AG$12)</f>
        <v>15</v>
      </c>
      <c r="O463" s="664">
        <f>IF('3_Setup(3)'!$AG$13="", 15, '3_Setup(3)'!$AG$13)</f>
        <v>15</v>
      </c>
      <c r="P463" s="664">
        <f>IF('3_Setup(3)'!$AG$14="", 15, '3_Setup(3)'!$AG$14)</f>
        <v>15</v>
      </c>
      <c r="Q463" s="664">
        <f>IF('3_Setup(3)'!$AG$15="", 15, '3_Setup(3)'!$AG$15)</f>
        <v>15</v>
      </c>
      <c r="R463" s="664">
        <f>IF('3_Setup(3)'!$AG$16="", 15, '3_Setup(3)'!$AG$16)</f>
        <v>15</v>
      </c>
      <c r="S463" s="664">
        <f>IF('3_Setup(3)'!$AG$17="", 15, '3_Setup(3)'!$AG$17)</f>
        <v>15</v>
      </c>
      <c r="T463" s="664">
        <f>IF('3_Setup(3)'!$AG$18="", 15, '3_Setup(3)'!$AG$18)</f>
        <v>15</v>
      </c>
      <c r="U463" s="664">
        <f>IF('3_Setup(3)'!$AG$19="", 15, '3_Setup(3)'!$AG$19)</f>
        <v>15</v>
      </c>
      <c r="V463" s="664">
        <f>IF('3_Setup(3)'!$AG$20="", 15, '3_Setup(3)'!$AG$20)</f>
        <v>15</v>
      </c>
      <c r="W463" s="664">
        <f>IF('3_Setup(3)'!$AG$21="", 15, '3_Setup(3)'!$AG$21)</f>
        <v>15</v>
      </c>
      <c r="X463" s="664">
        <f>IF('3_Setup(3)'!$AG$22="", 15, '3_Setup(3)'!$AG$22)</f>
        <v>15</v>
      </c>
      <c r="Y463" s="664">
        <f>IF('3_Setup(3)'!$AG$23="", 15, '3_Setup(3)'!$AG$23)</f>
        <v>15</v>
      </c>
      <c r="Z463" s="664">
        <f>IF('3_Setup(3)'!$AG$24="", 15, '3_Setup(3)'!$AG$24)</f>
        <v>15</v>
      </c>
      <c r="AA463" s="664">
        <f>IF('3_Setup(3)'!$AG$25="", 15, '3_Setup(3)'!$AG$25)</f>
        <v>15</v>
      </c>
      <c r="AB463" s="664">
        <f>IF('3_Setup(3)'!$AG$26="", 15, '3_Setup(3)'!$AG$26)</f>
        <v>15</v>
      </c>
      <c r="AC463" s="664">
        <f>IF('3_Setup(3)'!$AG$27="", 15, '3_Setup(3)'!$AG$27)</f>
        <v>15</v>
      </c>
      <c r="AD463" s="664">
        <f>IF('3_Setup(3)'!$AG$28="", 15, '3_Setup(3)'!$AG$28)</f>
        <v>15</v>
      </c>
      <c r="AE463" s="664">
        <f>IF('3_Setup(3)'!$AG$29="", 15, '3_Setup(3)'!$AG$29)</f>
        <v>15</v>
      </c>
      <c r="AF463" s="664">
        <f>IF('3_Setup(3)'!$AG$30="", 15, '3_Setup(3)'!$AG$30)</f>
        <v>15</v>
      </c>
      <c r="AG463" s="664">
        <f>IF('3_Setup(3)'!$AG$31="", 15, '3_Setup(3)'!$AG$31)</f>
        <v>15</v>
      </c>
      <c r="AH463" s="664">
        <f>IF('3_Setup(3)'!$AG$32="", 15, '3_Setup(3)'!$AG$32)</f>
        <v>15</v>
      </c>
      <c r="AI463" s="664">
        <f>IF('3_Setup(3)'!$AG$33="", 15, '3_Setup(3)'!$AG$33)</f>
        <v>15</v>
      </c>
      <c r="AJ463" s="664">
        <f>IF('3_Setup(3)'!$AG$34="", 15, '3_Setup(3)'!$AG$34)</f>
        <v>15</v>
      </c>
      <c r="AK463" s="664">
        <f>IF('3_Setup(3)'!$AG$35="", 15, '3_Setup(3)'!$AG$35)</f>
        <v>15</v>
      </c>
      <c r="AL463" s="664">
        <f>IF('3_Setup(3)'!$AG$36="", 15, '3_Setup(3)'!$AG$36)</f>
        <v>15</v>
      </c>
      <c r="AM463" s="664">
        <f>IF('3_Setup(3)'!$AG$37="", 15, '3_Setup(3)'!$AG$37)</f>
        <v>15</v>
      </c>
      <c r="AN463" s="664">
        <f>IF('3_Setup(3)'!$AG$38="", 15, '3_Setup(3)'!$AG$38)</f>
        <v>15</v>
      </c>
      <c r="AO463" s="664">
        <f>IF('3_Setup(3)'!$AG$39="", 15, '3_Setup(3)'!$AG$39)</f>
        <v>15</v>
      </c>
      <c r="AP463" s="664">
        <f>IF('3_Setup(3)'!$AG$40="", 15, '3_Setup(3)'!$AG$40)</f>
        <v>15</v>
      </c>
      <c r="AQ463" s="665">
        <f>IF('3_Setup(3)'!$AG$41="", 15, '3_Setup(3)'!$AG$41)</f>
        <v>15</v>
      </c>
    </row>
    <row r="464" spans="2:43" ht="19.95" customHeight="1" x14ac:dyDescent="0.4">
      <c r="B464" s="264">
        <v>461</v>
      </c>
      <c r="C464" s="265" t="s">
        <v>1888</v>
      </c>
      <c r="D464" s="265" t="s">
        <v>1889</v>
      </c>
      <c r="E464" s="266">
        <v>752</v>
      </c>
      <c r="F464" s="267"/>
      <c r="G464" s="557" t="s">
        <v>197</v>
      </c>
      <c r="H464" s="1354" t="s">
        <v>2609</v>
      </c>
      <c r="I464" s="558" t="str">
        <f>IF('3_Setup(4)'!$F$7="", "0 / No Action", '3_Setup(4)'!$F$7)</f>
        <v>1 / Warning</v>
      </c>
      <c r="J464" s="559" t="str">
        <f>IF('3_Setup(4)'!$F$8="", "0 / No Action", '3_Setup(4)'!$F$8)</f>
        <v>1 / Warning</v>
      </c>
      <c r="K464" s="559" t="str">
        <f>IF('3_Setup(4)'!$F$9="", "0 / No Action", '3_Setup(4)'!$F$9)</f>
        <v>1 / Warning</v>
      </c>
      <c r="L464" s="559" t="str">
        <f>IF('3_Setup(4)'!$F$10="", "0 / No Action", '3_Setup(4)'!$F$10)</f>
        <v>1 / Warning</v>
      </c>
      <c r="M464" s="559" t="str">
        <f>IF('3_Setup(4)'!$F$11="", "0 / No Action", '3_Setup(4)'!$F$11)</f>
        <v>1 / Warning</v>
      </c>
      <c r="N464" s="559" t="str">
        <f>IF('3_Setup(4)'!$F$12="", "0 / No Action", '3_Setup(4)'!$F$12)</f>
        <v>1 / Warning</v>
      </c>
      <c r="O464" s="559" t="str">
        <f>IF('3_Setup(4)'!$F$13="", "0 / No Action", '3_Setup(4)'!$F$13)</f>
        <v>1 / Warning</v>
      </c>
      <c r="P464" s="559" t="str">
        <f>IF('3_Setup(4)'!$F$14="", "0 / No Action", '3_Setup(4)'!$F$14)</f>
        <v>1 / Warning</v>
      </c>
      <c r="Q464" s="559" t="str">
        <f>IF('3_Setup(4)'!$F$15="", "0 / No Action", '3_Setup(4)'!$F$15)</f>
        <v>1 / Warning</v>
      </c>
      <c r="R464" s="559" t="str">
        <f>IF('3_Setup(4)'!$F$16="", "0 / No Action", '3_Setup(4)'!$F$16)</f>
        <v>1 / Warning</v>
      </c>
      <c r="S464" s="559" t="str">
        <f>IF('3_Setup(4)'!$F$17="", "0 / No Action", '3_Setup(4)'!$F$17)</f>
        <v>1 / Warning</v>
      </c>
      <c r="T464" s="559" t="str">
        <f>IF('3_Setup(4)'!$F$18="", "0 / No Action", '3_Setup(4)'!$F$18)</f>
        <v>1 / Warning</v>
      </c>
      <c r="U464" s="559" t="str">
        <f>IF('3_Setup(4)'!$F$19="", "0 / No Action", '3_Setup(4)'!$F$19)</f>
        <v>1 / Warning</v>
      </c>
      <c r="V464" s="559" t="str">
        <f>IF('3_Setup(4)'!$F$20="", "0 / No Action", '3_Setup(4)'!$F$20)</f>
        <v>1 / Warning</v>
      </c>
      <c r="W464" s="559" t="str">
        <f>IF('3_Setup(4)'!$F$21="", "0 / No Action", '3_Setup(4)'!$F$21)</f>
        <v>1 / Warning</v>
      </c>
      <c r="X464" s="559" t="str">
        <f>IF('3_Setup(4)'!$F$22="", "0 / No Action", '3_Setup(4)'!$F$22)</f>
        <v>1 / Warning</v>
      </c>
      <c r="Y464" s="559" t="str">
        <f>IF('3_Setup(4)'!$F$23="", "0 / No Action", '3_Setup(4)'!$F$23)</f>
        <v>1 / Warning</v>
      </c>
      <c r="Z464" s="559" t="str">
        <f>IF('3_Setup(4)'!$F$24="", "0 / No Action", '3_Setup(4)'!$F$24)</f>
        <v>1 / Warning</v>
      </c>
      <c r="AA464" s="559" t="str">
        <f>IF('3_Setup(4)'!$F$25="", "0 / No Action", '3_Setup(4)'!$F$25)</f>
        <v>1 / Warning</v>
      </c>
      <c r="AB464" s="559" t="str">
        <f>IF('3_Setup(4)'!$F$26="", "0 / No Action", '3_Setup(4)'!$F$26)</f>
        <v>1 / Warning</v>
      </c>
      <c r="AC464" s="559" t="str">
        <f>IF('3_Setup(4)'!$F$27="", "0 / No Action", '3_Setup(4)'!$F$27)</f>
        <v>1 / Warning</v>
      </c>
      <c r="AD464" s="559" t="str">
        <f>IF('3_Setup(4)'!$F$28="", "0 / No Action", '3_Setup(4)'!$F$28)</f>
        <v>1 / Warning</v>
      </c>
      <c r="AE464" s="559" t="str">
        <f>IF('3_Setup(4)'!$F$29="", "0 / No Action", '3_Setup(4)'!$F$29)</f>
        <v>1 / Warning</v>
      </c>
      <c r="AF464" s="559" t="str">
        <f>IF('3_Setup(4)'!$F$30="", "0 / No Action", '3_Setup(4)'!$F$30)</f>
        <v>1 / Warning</v>
      </c>
      <c r="AG464" s="559" t="str">
        <f>IF('3_Setup(4)'!$F$31="", "0 / No Action", '3_Setup(4)'!$F$31)</f>
        <v>1 / Warning</v>
      </c>
      <c r="AH464" s="559" t="str">
        <f>IF('3_Setup(4)'!$F$32="", "0 / No Action", '3_Setup(4)'!$F$32)</f>
        <v>1 / Warning</v>
      </c>
      <c r="AI464" s="559" t="str">
        <f>IF('3_Setup(4)'!$F$33="", "0 / No Action", '3_Setup(4)'!$F$33)</f>
        <v>1 / Warning</v>
      </c>
      <c r="AJ464" s="559" t="str">
        <f>IF('3_Setup(4)'!$F$34="", "0 / No Action", '3_Setup(4)'!$F$34)</f>
        <v>1 / Warning</v>
      </c>
      <c r="AK464" s="559" t="str">
        <f>IF('3_Setup(4)'!$F$35="", "0 / No Action", '3_Setup(4)'!$F$35)</f>
        <v>1 / Warning</v>
      </c>
      <c r="AL464" s="559" t="str">
        <f>IF('3_Setup(4)'!$F$36="", "0 / No Action", '3_Setup(4)'!$F$36)</f>
        <v>1 / Warning</v>
      </c>
      <c r="AM464" s="559" t="str">
        <f>IF('3_Setup(4)'!$F$37="", "0 / No Action", '3_Setup(4)'!$F$37)</f>
        <v>1 / Warning</v>
      </c>
      <c r="AN464" s="559" t="str">
        <f>IF('3_Setup(4)'!$F$38="", "0 / No Action", '3_Setup(4)'!$F$38)</f>
        <v>1 / Warning</v>
      </c>
      <c r="AO464" s="559" t="str">
        <f>IF('3_Setup(4)'!$F$39="", "0 / No Action", '3_Setup(4)'!$F$39)</f>
        <v>1 / Warning</v>
      </c>
      <c r="AP464" s="559" t="str">
        <f>IF('3_Setup(4)'!$F$40="", "0 / No Action", '3_Setup(4)'!$F$40)</f>
        <v>1 / Warning</v>
      </c>
      <c r="AQ464" s="560" t="str">
        <f>IF('3_Setup(4)'!$F$41="", "0 / No Action", '3_Setup(4)'!$F$41)</f>
        <v>1 / Warning</v>
      </c>
    </row>
    <row r="465" spans="2:43" ht="19.95" customHeight="1" x14ac:dyDescent="0.4">
      <c r="B465" s="269">
        <v>462</v>
      </c>
      <c r="C465" s="270" t="s">
        <v>1890</v>
      </c>
      <c r="D465" s="270" t="s">
        <v>1891</v>
      </c>
      <c r="E465" s="271">
        <v>753</v>
      </c>
      <c r="F465" s="272" t="s">
        <v>39</v>
      </c>
      <c r="G465" s="278">
        <v>5</v>
      </c>
      <c r="H465" s="1339"/>
      <c r="I465" s="280">
        <f>IF('3_Setup(4)'!$G$7="", 5, '3_Setup(4)'!$G$7)</f>
        <v>5</v>
      </c>
      <c r="J465" s="281">
        <f>IF('3_Setup(4)'!$G$8="", 5, '3_Setup(4)'!$G$8)</f>
        <v>5</v>
      </c>
      <c r="K465" s="281">
        <f>IF('3_Setup(4)'!$G$9="", 5, '3_Setup(4)'!$G$9)</f>
        <v>5</v>
      </c>
      <c r="L465" s="281">
        <f>IF('3_Setup(4)'!$G$10="", 5, '3_Setup(4)'!$G$10)</f>
        <v>5</v>
      </c>
      <c r="M465" s="281">
        <f>IF('3_Setup(4)'!$G$11="", 5, '3_Setup(4)'!$G$11)</f>
        <v>5</v>
      </c>
      <c r="N465" s="281">
        <f>IF('3_Setup(4)'!$G$12="", 5, '3_Setup(4)'!$G$12)</f>
        <v>5</v>
      </c>
      <c r="O465" s="281">
        <f>IF('3_Setup(4)'!$G$13="", 5, '3_Setup(4)'!$G$13)</f>
        <v>5</v>
      </c>
      <c r="P465" s="281">
        <f>IF('3_Setup(4)'!$G$14="", 5, '3_Setup(4)'!$G$14)</f>
        <v>5</v>
      </c>
      <c r="Q465" s="281">
        <f>IF('3_Setup(4)'!$G$15="", 5, '3_Setup(4)'!$G$15)</f>
        <v>5</v>
      </c>
      <c r="R465" s="281">
        <f>IF('3_Setup(4)'!$G$16="", 5, '3_Setup(4)'!$G$16)</f>
        <v>5</v>
      </c>
      <c r="S465" s="281">
        <f>IF('3_Setup(4)'!$G$17="", 5, '3_Setup(4)'!$G$17)</f>
        <v>5</v>
      </c>
      <c r="T465" s="281">
        <f>IF('3_Setup(4)'!$G$18="", 5, '3_Setup(4)'!$G$18)</f>
        <v>5</v>
      </c>
      <c r="U465" s="281">
        <f>IF('3_Setup(4)'!$G$19="", 5, '3_Setup(4)'!$G$19)</f>
        <v>5</v>
      </c>
      <c r="V465" s="281">
        <f>IF('3_Setup(4)'!$G$20="", 5, '3_Setup(4)'!$G$20)</f>
        <v>5</v>
      </c>
      <c r="W465" s="281">
        <f>IF('3_Setup(4)'!$G$21="", 5, '3_Setup(4)'!$G$21)</f>
        <v>5</v>
      </c>
      <c r="X465" s="281">
        <f>IF('3_Setup(4)'!$G$22="", 5, '3_Setup(4)'!$G$22)</f>
        <v>5</v>
      </c>
      <c r="Y465" s="281">
        <f>IF('3_Setup(4)'!$G$23="", 5, '3_Setup(4)'!$G$23)</f>
        <v>5</v>
      </c>
      <c r="Z465" s="281">
        <f>IF('3_Setup(4)'!$G$24="", 5, '3_Setup(4)'!$G$24)</f>
        <v>5</v>
      </c>
      <c r="AA465" s="281">
        <f>IF('3_Setup(4)'!$G$25="", 5, '3_Setup(4)'!$G$25)</f>
        <v>5</v>
      </c>
      <c r="AB465" s="281">
        <f>IF('3_Setup(4)'!$G$26="", 5, '3_Setup(4)'!$G$26)</f>
        <v>5</v>
      </c>
      <c r="AC465" s="281">
        <f>IF('3_Setup(4)'!$G$27="", 5, '3_Setup(4)'!$G$27)</f>
        <v>5</v>
      </c>
      <c r="AD465" s="281">
        <f>IF('3_Setup(4)'!$G$28="", 5, '3_Setup(4)'!$G$28)</f>
        <v>5</v>
      </c>
      <c r="AE465" s="281">
        <f>IF('3_Setup(4)'!$G$29="", 5, '3_Setup(4)'!$G$29)</f>
        <v>5</v>
      </c>
      <c r="AF465" s="281">
        <f>IF('3_Setup(4)'!$G$30="", 5, '3_Setup(4)'!$G$30)</f>
        <v>5</v>
      </c>
      <c r="AG465" s="281">
        <f>IF('3_Setup(4)'!$G$31="", 5, '3_Setup(4)'!$G$31)</f>
        <v>5</v>
      </c>
      <c r="AH465" s="281">
        <f>IF('3_Setup(4)'!$G$32="", 5, '3_Setup(4)'!$G$32)</f>
        <v>5</v>
      </c>
      <c r="AI465" s="281">
        <f>IF('3_Setup(4)'!$G$33="", 5, '3_Setup(4)'!$G$33)</f>
        <v>5</v>
      </c>
      <c r="AJ465" s="281">
        <f>IF('3_Setup(4)'!$G$34="", 5, '3_Setup(4)'!$G$34)</f>
        <v>5</v>
      </c>
      <c r="AK465" s="281">
        <f>IF('3_Setup(4)'!$G$35="", 5, '3_Setup(4)'!$G$35)</f>
        <v>5</v>
      </c>
      <c r="AL465" s="281">
        <f>IF('3_Setup(4)'!$G$36="", 5, '3_Setup(4)'!$G$36)</f>
        <v>5</v>
      </c>
      <c r="AM465" s="281">
        <f>IF('3_Setup(4)'!$G$37="", 5, '3_Setup(4)'!$G$37)</f>
        <v>5</v>
      </c>
      <c r="AN465" s="281">
        <f>IF('3_Setup(4)'!$G$38="", 5, '3_Setup(4)'!$G$38)</f>
        <v>5</v>
      </c>
      <c r="AO465" s="281">
        <f>IF('3_Setup(4)'!$G$39="", 5, '3_Setup(4)'!$G$39)</f>
        <v>5</v>
      </c>
      <c r="AP465" s="281">
        <f>IF('3_Setup(4)'!$G$40="", 5, '3_Setup(4)'!$G$40)</f>
        <v>5</v>
      </c>
      <c r="AQ465" s="282">
        <f>IF('3_Setup(4)'!$G$41="", 5, '3_Setup(4)'!$G$41)</f>
        <v>5</v>
      </c>
    </row>
    <row r="466" spans="2:43" ht="19.95" customHeight="1" x14ac:dyDescent="0.4">
      <c r="B466" s="269">
        <v>463</v>
      </c>
      <c r="C466" s="270" t="s">
        <v>1892</v>
      </c>
      <c r="D466" s="270" t="s">
        <v>1893</v>
      </c>
      <c r="E466" s="271">
        <v>754</v>
      </c>
      <c r="F466" s="272" t="s">
        <v>5</v>
      </c>
      <c r="G466" s="273">
        <v>0.1</v>
      </c>
      <c r="H466" s="1304"/>
      <c r="I466" s="275">
        <f>IF('3_Setup(4)'!$H$7="", 0.1, '3_Setup(4)'!$H$7)</f>
        <v>0.5</v>
      </c>
      <c r="J466" s="276">
        <f>IF('3_Setup(4)'!$H$8="", 0.1, '3_Setup(4)'!$H$8)</f>
        <v>0.1</v>
      </c>
      <c r="K466" s="276">
        <f>IF('3_Setup(4)'!$H$9="", 0.1, '3_Setup(4)'!$H$9)</f>
        <v>0.1</v>
      </c>
      <c r="L466" s="276">
        <f>IF('3_Setup(4)'!$H$10="", 0.1, '3_Setup(4)'!$H$10)</f>
        <v>0.1</v>
      </c>
      <c r="M466" s="276">
        <f>IF('3_Setup(4)'!$H$11="", 0.1, '3_Setup(4)'!$H$11)</f>
        <v>0.1</v>
      </c>
      <c r="N466" s="276">
        <f>IF('3_Setup(4)'!$H$12="", 0.1, '3_Setup(4)'!$H$12)</f>
        <v>0.1</v>
      </c>
      <c r="O466" s="276">
        <f>IF('3_Setup(4)'!$H$13="", 0.1, '3_Setup(4)'!$H$13)</f>
        <v>0.1</v>
      </c>
      <c r="P466" s="276">
        <f>IF('3_Setup(4)'!$H$14="", 0.1, '3_Setup(4)'!$H$14)</f>
        <v>0.1</v>
      </c>
      <c r="Q466" s="276">
        <f>IF('3_Setup(4)'!$H$15="", 0.1, '3_Setup(4)'!$H$15)</f>
        <v>0.1</v>
      </c>
      <c r="R466" s="276">
        <f>IF('3_Setup(4)'!$H$16="", 0.1, '3_Setup(4)'!$H$16)</f>
        <v>0.1</v>
      </c>
      <c r="S466" s="276">
        <f>IF('3_Setup(4)'!$H$17="", 0.1, '3_Setup(4)'!$H$17)</f>
        <v>0.1</v>
      </c>
      <c r="T466" s="276">
        <f>IF('3_Setup(4)'!$H$18="", 0.1, '3_Setup(4)'!$H$18)</f>
        <v>0.1</v>
      </c>
      <c r="U466" s="276">
        <f>IF('3_Setup(4)'!$H$19="", 0.1, '3_Setup(4)'!$H$19)</f>
        <v>0.1</v>
      </c>
      <c r="V466" s="276">
        <f>IF('3_Setup(4)'!$H$20="", 0.1, '3_Setup(4)'!$H$20)</f>
        <v>0.1</v>
      </c>
      <c r="W466" s="276">
        <f>IF('3_Setup(4)'!$H$21="", 0.1, '3_Setup(4)'!$H$21)</f>
        <v>0.1</v>
      </c>
      <c r="X466" s="276">
        <f>IF('3_Setup(4)'!$H$22="", 0.1, '3_Setup(4)'!$H$22)</f>
        <v>0.1</v>
      </c>
      <c r="Y466" s="276">
        <f>IF('3_Setup(4)'!$H$23="", 0.1, '3_Setup(4)'!$H$23)</f>
        <v>0.1</v>
      </c>
      <c r="Z466" s="276">
        <f>IF('3_Setup(4)'!$H$24="", 0.1, '3_Setup(4)'!$H$24)</f>
        <v>0.1</v>
      </c>
      <c r="AA466" s="276">
        <f>IF('3_Setup(4)'!$H$25="", 0.1, '3_Setup(4)'!$H$25)</f>
        <v>0.1</v>
      </c>
      <c r="AB466" s="276">
        <f>IF('3_Setup(4)'!$H$26="", 0.1, '3_Setup(4)'!$H$26)</f>
        <v>0.1</v>
      </c>
      <c r="AC466" s="276">
        <f>IF('3_Setup(4)'!$H$27="", 0.1, '3_Setup(4)'!$H$27)</f>
        <v>0.1</v>
      </c>
      <c r="AD466" s="276">
        <f>IF('3_Setup(4)'!$H$28="", 0.1, '3_Setup(4)'!$H$28)</f>
        <v>0.1</v>
      </c>
      <c r="AE466" s="276">
        <f>IF('3_Setup(4)'!$H$29="", 0.1, '3_Setup(4)'!$H$29)</f>
        <v>0.1</v>
      </c>
      <c r="AF466" s="276">
        <f>IF('3_Setup(4)'!$H$30="", 0.1, '3_Setup(4)'!$H$30)</f>
        <v>0.1</v>
      </c>
      <c r="AG466" s="276">
        <f>IF('3_Setup(4)'!$H$31="", 0.1, '3_Setup(4)'!$H$31)</f>
        <v>0.1</v>
      </c>
      <c r="AH466" s="276">
        <f>IF('3_Setup(4)'!$H$32="", 0.1, '3_Setup(4)'!$H$32)</f>
        <v>0.1</v>
      </c>
      <c r="AI466" s="276">
        <f>IF('3_Setup(4)'!$H$33="", 0.1, '3_Setup(4)'!$H$33)</f>
        <v>0.1</v>
      </c>
      <c r="AJ466" s="276">
        <f>IF('3_Setup(4)'!$H$34="", 0.1, '3_Setup(4)'!$H$34)</f>
        <v>0.1</v>
      </c>
      <c r="AK466" s="276">
        <f>IF('3_Setup(4)'!$H$35="", 0.1, '3_Setup(4)'!$H$35)</f>
        <v>0.1</v>
      </c>
      <c r="AL466" s="276">
        <f>IF('3_Setup(4)'!$H$36="", 0.1, '3_Setup(4)'!$H$36)</f>
        <v>0.1</v>
      </c>
      <c r="AM466" s="276">
        <f>IF('3_Setup(4)'!$H$37="", 0.1, '3_Setup(4)'!$H$37)</f>
        <v>0.1</v>
      </c>
      <c r="AN466" s="276">
        <f>IF('3_Setup(4)'!$H$38="", 0.1, '3_Setup(4)'!$H$38)</f>
        <v>0.1</v>
      </c>
      <c r="AO466" s="276">
        <f>IF('3_Setup(4)'!$H$39="", 0.1, '3_Setup(4)'!$H$39)</f>
        <v>0.1</v>
      </c>
      <c r="AP466" s="276">
        <f>IF('3_Setup(4)'!$H$40="", 0.1, '3_Setup(4)'!$H$40)</f>
        <v>0.1</v>
      </c>
      <c r="AQ466" s="277">
        <f>IF('3_Setup(4)'!$H$41="", 0.1, '3_Setup(4)'!$H$41)</f>
        <v>0.1</v>
      </c>
    </row>
    <row r="467" spans="2:43" ht="35.4" thickBot="1" x14ac:dyDescent="0.45">
      <c r="B467" s="291">
        <v>464</v>
      </c>
      <c r="C467" s="292" t="s">
        <v>1894</v>
      </c>
      <c r="D467" s="292" t="s">
        <v>1895</v>
      </c>
      <c r="E467" s="293">
        <v>1812</v>
      </c>
      <c r="F467" s="294"/>
      <c r="G467" s="650" t="s">
        <v>492</v>
      </c>
      <c r="H467" s="678" t="s">
        <v>2610</v>
      </c>
      <c r="I467" s="378" t="str">
        <f>IF('3_Setup(4)'!$I$7="", "2 / Fault", '3_Setup(4)'!$I$7)</f>
        <v>2 / Fault</v>
      </c>
      <c r="J467" s="379" t="str">
        <f>IF('3_Setup(4)'!$I$8="", "2 / Fault", '3_Setup(4)'!$I$8)</f>
        <v>2 / Fault</v>
      </c>
      <c r="K467" s="379" t="str">
        <f>IF('3_Setup(4)'!$I$9="", "2 / Fault", '3_Setup(4)'!$I$9)</f>
        <v>2 / Fault</v>
      </c>
      <c r="L467" s="379" t="str">
        <f>IF('3_Setup(4)'!$I$10="", "2 / Fault", '3_Setup(4)'!$I$10)</f>
        <v>2 / Fault</v>
      </c>
      <c r="M467" s="379" t="str">
        <f>IF('3_Setup(4)'!$I$11="", "2 / Fault", '3_Setup(4)'!$I$11)</f>
        <v>2 / Fault</v>
      </c>
      <c r="N467" s="379" t="str">
        <f>IF('3_Setup(4)'!$I$12="", "2 / Fault", '3_Setup(4)'!$I$12)</f>
        <v>2 / Fault</v>
      </c>
      <c r="O467" s="379" t="str">
        <f>IF('3_Setup(4)'!$I$13="", "2 / Fault", '3_Setup(4)'!$I$13)</f>
        <v>2 / Fault</v>
      </c>
      <c r="P467" s="379" t="str">
        <f>IF('3_Setup(4)'!$I$14="", "2 / Fault", '3_Setup(4)'!$I$14)</f>
        <v>2 / Fault</v>
      </c>
      <c r="Q467" s="379" t="str">
        <f>IF('3_Setup(4)'!$I$15="", "2 / Fault", '3_Setup(4)'!$I$15)</f>
        <v>2 / Fault</v>
      </c>
      <c r="R467" s="379" t="str">
        <f>IF('3_Setup(4)'!$I$16="", "2 / Fault", '3_Setup(4)'!$I$16)</f>
        <v>2 / Fault</v>
      </c>
      <c r="S467" s="379" t="str">
        <f>IF('3_Setup(4)'!$I$17="", "2 / Fault", '3_Setup(4)'!$I$17)</f>
        <v>2 / Fault</v>
      </c>
      <c r="T467" s="379" t="str">
        <f>IF('3_Setup(4)'!$I$18="", "2 / Fault", '3_Setup(4)'!$I$18)</f>
        <v>2 / Fault</v>
      </c>
      <c r="U467" s="379" t="str">
        <f>IF('3_Setup(4)'!$I$19="", "2 / Fault", '3_Setup(4)'!$I$19)</f>
        <v>2 / Fault</v>
      </c>
      <c r="V467" s="379" t="str">
        <f>IF('3_Setup(4)'!$I$20="", "2 / Fault", '3_Setup(4)'!$I$20)</f>
        <v>2 / Fault</v>
      </c>
      <c r="W467" s="379" t="str">
        <f>IF('3_Setup(4)'!$I$21="", "2 / Fault", '3_Setup(4)'!$I$21)</f>
        <v>2 / Fault</v>
      </c>
      <c r="X467" s="379" t="str">
        <f>IF('3_Setup(4)'!$I$22="", "2 / Fault", '3_Setup(4)'!$I$22)</f>
        <v>2 / Fault</v>
      </c>
      <c r="Y467" s="379" t="str">
        <f>IF('3_Setup(4)'!$I$23="", "2 / Fault", '3_Setup(4)'!$I$23)</f>
        <v>2 / Fault</v>
      </c>
      <c r="Z467" s="379" t="str">
        <f>IF('3_Setup(4)'!$I$24="", "2 / Fault", '3_Setup(4)'!$I$24)</f>
        <v>2 / Fault</v>
      </c>
      <c r="AA467" s="379" t="str">
        <f>IF('3_Setup(4)'!$I$25="", "2 / Fault", '3_Setup(4)'!$I$25)</f>
        <v>2 / Fault</v>
      </c>
      <c r="AB467" s="379" t="str">
        <f>IF('3_Setup(4)'!$I$26="", "2 / Fault", '3_Setup(4)'!$I$26)</f>
        <v>2 / Fault</v>
      </c>
      <c r="AC467" s="379" t="str">
        <f>IF('3_Setup(4)'!$I$27="", "2 / Fault", '3_Setup(4)'!$I$27)</f>
        <v>2 / Fault</v>
      </c>
      <c r="AD467" s="379" t="str">
        <f>IF('3_Setup(4)'!$I$28="", "2 / Fault", '3_Setup(4)'!$I$28)</f>
        <v>2 / Fault</v>
      </c>
      <c r="AE467" s="379" t="str">
        <f>IF('3_Setup(4)'!$I$29="", "2 / Fault", '3_Setup(4)'!$I$29)</f>
        <v>2 / Fault</v>
      </c>
      <c r="AF467" s="379" t="str">
        <f>IF('3_Setup(4)'!$I$30="", "2 / Fault", '3_Setup(4)'!$I$30)</f>
        <v>2 / Fault</v>
      </c>
      <c r="AG467" s="379" t="str">
        <f>IF('3_Setup(4)'!$I$31="", "2 / Fault", '3_Setup(4)'!$I$31)</f>
        <v>2 / Fault</v>
      </c>
      <c r="AH467" s="379" t="str">
        <f>IF('3_Setup(4)'!$I$32="", "2 / Fault", '3_Setup(4)'!$I$32)</f>
        <v>2 / Fault</v>
      </c>
      <c r="AI467" s="379" t="str">
        <f>IF('3_Setup(4)'!$I$33="", "2 / Fault", '3_Setup(4)'!$I$33)</f>
        <v>2 / Fault</v>
      </c>
      <c r="AJ467" s="379" t="str">
        <f>IF('3_Setup(4)'!$I$34="", "2 / Fault", '3_Setup(4)'!$I$34)</f>
        <v>2 / Fault</v>
      </c>
      <c r="AK467" s="379" t="str">
        <f>IF('3_Setup(4)'!$I$35="", "2 / Fault", '3_Setup(4)'!$I$35)</f>
        <v>2 / Fault</v>
      </c>
      <c r="AL467" s="379" t="str">
        <f>IF('3_Setup(4)'!$I$36="", "2 / Fault", '3_Setup(4)'!$I$36)</f>
        <v>2 / Fault</v>
      </c>
      <c r="AM467" s="379" t="str">
        <f>IF('3_Setup(4)'!$I$37="", "2 / Fault", '3_Setup(4)'!$I$37)</f>
        <v>2 / Fault</v>
      </c>
      <c r="AN467" s="379" t="str">
        <f>IF('3_Setup(4)'!$I$38="", "2 / Fault", '3_Setup(4)'!$I$38)</f>
        <v>2 / Fault</v>
      </c>
      <c r="AO467" s="379" t="str">
        <f>IF('3_Setup(4)'!$I$39="", "2 / Fault", '3_Setup(4)'!$I$39)</f>
        <v>2 / Fault</v>
      </c>
      <c r="AP467" s="379" t="str">
        <f>IF('3_Setup(4)'!$I$40="", "2 / Fault", '3_Setup(4)'!$I$40)</f>
        <v>2 / Fault</v>
      </c>
      <c r="AQ467" s="380" t="str">
        <f>IF('3_Setup(4)'!$I$41="", "2 / Fault", '3_Setup(4)'!$I$41)</f>
        <v>2 / Fault</v>
      </c>
    </row>
    <row r="468" spans="2:43" ht="19.95" customHeight="1" x14ac:dyDescent="0.4">
      <c r="B468" s="264">
        <v>465</v>
      </c>
      <c r="C468" s="265" t="s">
        <v>1896</v>
      </c>
      <c r="D468" s="265" t="s">
        <v>278</v>
      </c>
      <c r="E468" s="266">
        <v>704</v>
      </c>
      <c r="F468" s="267"/>
      <c r="G468" s="513" t="s">
        <v>492</v>
      </c>
      <c r="H468" s="1345" t="s">
        <v>2611</v>
      </c>
      <c r="I468" s="516" t="str">
        <f>IF('3_Setup(4)'!$J$7="", "2 / Fault", '3_Setup(4)'!$J$7)</f>
        <v>2 / Fault</v>
      </c>
      <c r="J468" s="517" t="str">
        <f>IF('3_Setup(4)'!$J$8="", "2 / Fault", '3_Setup(4)'!$J$8)</f>
        <v>2 / Fault</v>
      </c>
      <c r="K468" s="517" t="str">
        <f>IF('3_Setup(4)'!$J$9="", "2 / Fault", '3_Setup(4)'!$J$9)</f>
        <v>2 / Fault</v>
      </c>
      <c r="L468" s="517" t="str">
        <f>IF('3_Setup(4)'!$J$10="", "2 / Fault", '3_Setup(4)'!$J$10)</f>
        <v>2 / Fault</v>
      </c>
      <c r="M468" s="517" t="str">
        <f>IF('3_Setup(4)'!$J$11="", "2 / Fault", '3_Setup(4)'!$J$11)</f>
        <v>2 / Fault</v>
      </c>
      <c r="N468" s="517" t="str">
        <f>IF('3_Setup(4)'!$J$12="", "2 / Fault", '3_Setup(4)'!$J$12)</f>
        <v>2 / Fault</v>
      </c>
      <c r="O468" s="517" t="str">
        <f>IF('3_Setup(4)'!$J$13="", "2 / Fault", '3_Setup(4)'!$J$13)</f>
        <v>2 / Fault</v>
      </c>
      <c r="P468" s="517" t="str">
        <f>IF('3_Setup(4)'!$J$14="", "2 / Fault", '3_Setup(4)'!$J$14)</f>
        <v>2 / Fault</v>
      </c>
      <c r="Q468" s="517" t="str">
        <f>IF('3_Setup(4)'!$J$15="", "2 / Fault", '3_Setup(4)'!$J$15)</f>
        <v>2 / Fault</v>
      </c>
      <c r="R468" s="517" t="str">
        <f>IF('3_Setup(4)'!$J$16="", "2 / Fault", '3_Setup(4)'!$J$16)</f>
        <v>2 / Fault</v>
      </c>
      <c r="S468" s="517" t="str">
        <f>IF('3_Setup(4)'!$J$17="", "2 / Fault", '3_Setup(4)'!$J$17)</f>
        <v>2 / Fault</v>
      </c>
      <c r="T468" s="517" t="str">
        <f>IF('3_Setup(4)'!$J$18="", "2 / Fault", '3_Setup(4)'!$J$18)</f>
        <v>2 / Fault</v>
      </c>
      <c r="U468" s="517" t="str">
        <f>IF('3_Setup(4)'!$J$19="", "2 / Fault", '3_Setup(4)'!$J$19)</f>
        <v>2 / Fault</v>
      </c>
      <c r="V468" s="517" t="str">
        <f>IF('3_Setup(4)'!$J$20="", "2 / Fault", '3_Setup(4)'!$J$20)</f>
        <v>2 / Fault</v>
      </c>
      <c r="W468" s="517" t="str">
        <f>IF('3_Setup(4)'!$J$21="", "2 / Fault", '3_Setup(4)'!$J$21)</f>
        <v>2 / Fault</v>
      </c>
      <c r="X468" s="517" t="str">
        <f>IF('3_Setup(4)'!$J$22="", "2 / Fault", '3_Setup(4)'!$J$22)</f>
        <v>2 / Fault</v>
      </c>
      <c r="Y468" s="517" t="str">
        <f>IF('3_Setup(4)'!$J$23="", "2 / Fault", '3_Setup(4)'!$J$23)</f>
        <v>2 / Fault</v>
      </c>
      <c r="Z468" s="517" t="str">
        <f>IF('3_Setup(4)'!$J$24="", "2 / Fault", '3_Setup(4)'!$J$24)</f>
        <v>2 / Fault</v>
      </c>
      <c r="AA468" s="517" t="str">
        <f>IF('3_Setup(4)'!$J$25="", "2 / Fault", '3_Setup(4)'!$J$25)</f>
        <v>2 / Fault</v>
      </c>
      <c r="AB468" s="517" t="str">
        <f>IF('3_Setup(4)'!$J$26="", "2 / Fault", '3_Setup(4)'!$J$26)</f>
        <v>2 / Fault</v>
      </c>
      <c r="AC468" s="517" t="str">
        <f>IF('3_Setup(4)'!$J$27="", "2 / Fault", '3_Setup(4)'!$J$27)</f>
        <v>2 / Fault</v>
      </c>
      <c r="AD468" s="517" t="str">
        <f>IF('3_Setup(4)'!$J$28="", "2 / Fault", '3_Setup(4)'!$J$28)</f>
        <v>2 / Fault</v>
      </c>
      <c r="AE468" s="517" t="str">
        <f>IF('3_Setup(4)'!$J$29="", "2 / Fault", '3_Setup(4)'!$J$29)</f>
        <v>2 / Fault</v>
      </c>
      <c r="AF468" s="517" t="str">
        <f>IF('3_Setup(4)'!$J$30="", "2 / Fault", '3_Setup(4)'!$J$30)</f>
        <v>2 / Fault</v>
      </c>
      <c r="AG468" s="517" t="str">
        <f>IF('3_Setup(4)'!$J$31="", "2 / Fault", '3_Setup(4)'!$J$31)</f>
        <v>2 / Fault</v>
      </c>
      <c r="AH468" s="517" t="str">
        <f>IF('3_Setup(4)'!$J$32="", "2 / Fault", '3_Setup(4)'!$J$32)</f>
        <v>2 / Fault</v>
      </c>
      <c r="AI468" s="517" t="str">
        <f>IF('3_Setup(4)'!$J$33="", "2 / Fault", '3_Setup(4)'!$J$33)</f>
        <v>2 / Fault</v>
      </c>
      <c r="AJ468" s="517" t="str">
        <f>IF('3_Setup(4)'!$J$34="", "2 / Fault", '3_Setup(4)'!$J$34)</f>
        <v>2 / Fault</v>
      </c>
      <c r="AK468" s="517" t="str">
        <f>IF('3_Setup(4)'!$J$35="", "2 / Fault", '3_Setup(4)'!$J$35)</f>
        <v>2 / Fault</v>
      </c>
      <c r="AL468" s="517" t="str">
        <f>IF('3_Setup(4)'!$J$36="", "2 / Fault", '3_Setup(4)'!$J$36)</f>
        <v>2 / Fault</v>
      </c>
      <c r="AM468" s="517" t="str">
        <f>IF('3_Setup(4)'!$J$37="", "2 / Fault", '3_Setup(4)'!$J$37)</f>
        <v>2 / Fault</v>
      </c>
      <c r="AN468" s="517" t="str">
        <f>IF('3_Setup(4)'!$J$38="", "2 / Fault", '3_Setup(4)'!$J$38)</f>
        <v>2 / Fault</v>
      </c>
      <c r="AO468" s="517" t="str">
        <f>IF('3_Setup(4)'!$J$39="", "2 / Fault", '3_Setup(4)'!$J$39)</f>
        <v>2 / Fault</v>
      </c>
      <c r="AP468" s="517" t="str">
        <f>IF('3_Setup(4)'!$J$40="", "2 / Fault", '3_Setup(4)'!$J$40)</f>
        <v>2 / Fault</v>
      </c>
      <c r="AQ468" s="518" t="str">
        <f>IF('3_Setup(4)'!$J$41="", "2 / Fault", '3_Setup(4)'!$J$41)</f>
        <v>2 / Fault</v>
      </c>
    </row>
    <row r="469" spans="2:43" ht="19.95" customHeight="1" x14ac:dyDescent="0.4">
      <c r="B469" s="269">
        <v>466</v>
      </c>
      <c r="C469" s="270" t="s">
        <v>1897</v>
      </c>
      <c r="D469" s="270" t="s">
        <v>279</v>
      </c>
      <c r="E469" s="271">
        <v>705</v>
      </c>
      <c r="F469" s="272" t="s">
        <v>39</v>
      </c>
      <c r="G469" s="810">
        <v>0</v>
      </c>
      <c r="H469" s="1359"/>
      <c r="I469" s="321">
        <v>0</v>
      </c>
      <c r="J469" s="322">
        <v>0</v>
      </c>
      <c r="K469" s="322">
        <v>0</v>
      </c>
      <c r="L469" s="322">
        <v>0</v>
      </c>
      <c r="M469" s="322">
        <v>0</v>
      </c>
      <c r="N469" s="322">
        <v>0</v>
      </c>
      <c r="O469" s="322">
        <v>0</v>
      </c>
      <c r="P469" s="322">
        <v>0</v>
      </c>
      <c r="Q469" s="322">
        <v>0</v>
      </c>
      <c r="R469" s="322">
        <v>0</v>
      </c>
      <c r="S469" s="322">
        <v>0</v>
      </c>
      <c r="T469" s="322">
        <v>0</v>
      </c>
      <c r="U469" s="322">
        <v>0</v>
      </c>
      <c r="V469" s="322">
        <v>0</v>
      </c>
      <c r="W469" s="322">
        <v>0</v>
      </c>
      <c r="X469" s="322">
        <v>0</v>
      </c>
      <c r="Y469" s="322">
        <v>0</v>
      </c>
      <c r="Z469" s="322">
        <v>0</v>
      </c>
      <c r="AA469" s="322">
        <v>0</v>
      </c>
      <c r="AB469" s="322">
        <v>0</v>
      </c>
      <c r="AC469" s="322">
        <v>0</v>
      </c>
      <c r="AD469" s="322">
        <v>0</v>
      </c>
      <c r="AE469" s="322">
        <v>0</v>
      </c>
      <c r="AF469" s="322">
        <v>0</v>
      </c>
      <c r="AG469" s="322">
        <v>0</v>
      </c>
      <c r="AH469" s="322">
        <v>0</v>
      </c>
      <c r="AI469" s="322">
        <v>0</v>
      </c>
      <c r="AJ469" s="322">
        <v>0</v>
      </c>
      <c r="AK469" s="322">
        <v>0</v>
      </c>
      <c r="AL469" s="322">
        <v>0</v>
      </c>
      <c r="AM469" s="322">
        <v>0</v>
      </c>
      <c r="AN469" s="322">
        <v>0</v>
      </c>
      <c r="AO469" s="322">
        <v>0</v>
      </c>
      <c r="AP469" s="322">
        <v>0</v>
      </c>
      <c r="AQ469" s="323">
        <v>0</v>
      </c>
    </row>
    <row r="470" spans="2:43" ht="34.799999999999997" x14ac:dyDescent="0.4">
      <c r="B470" s="269">
        <v>467</v>
      </c>
      <c r="C470" s="270" t="s">
        <v>1898</v>
      </c>
      <c r="D470" s="270" t="s">
        <v>280</v>
      </c>
      <c r="E470" s="271">
        <v>706</v>
      </c>
      <c r="F470" s="272" t="s">
        <v>39</v>
      </c>
      <c r="G470" s="278">
        <v>40</v>
      </c>
      <c r="H470" s="921" t="s">
        <v>2612</v>
      </c>
      <c r="I470" s="280">
        <f>IF('3_Setup(4)'!$L$7="", "2 / Fault", '3_Setup(4)'!$L$7)</f>
        <v>56.714381131196873</v>
      </c>
      <c r="J470" s="281">
        <f>IF('3_Setup(4)'!$L$8="", "2 / Fault", '3_Setup(4)'!$L$8)</f>
        <v>50</v>
      </c>
      <c r="K470" s="281">
        <f>IF('3_Setup(4)'!$L$9="", "2 / Fault", '3_Setup(4)'!$L$9)</f>
        <v>50</v>
      </c>
      <c r="L470" s="281">
        <f>IF('3_Setup(4)'!$L$10="", "2 / Fault", '3_Setup(4)'!$L$10)</f>
        <v>50</v>
      </c>
      <c r="M470" s="281">
        <f>IF('3_Setup(4)'!$L$11="", "2 / Fault", '3_Setup(4)'!$L$11)</f>
        <v>50</v>
      </c>
      <c r="N470" s="281">
        <f>IF('3_Setup(4)'!$L$12="", "2 / Fault", '3_Setup(4)'!$L$12)</f>
        <v>50</v>
      </c>
      <c r="O470" s="281">
        <f>IF('3_Setup(4)'!$L$13="", "2 / Fault", '3_Setup(4)'!$L$13)</f>
        <v>50</v>
      </c>
      <c r="P470" s="281">
        <f>IF('3_Setup(4)'!$L$14="", "2 / Fault", '3_Setup(4)'!$L$14)</f>
        <v>50</v>
      </c>
      <c r="Q470" s="281">
        <f>IF('3_Setup(4)'!$L$15="", "2 / Fault", '3_Setup(4)'!$L$15)</f>
        <v>50</v>
      </c>
      <c r="R470" s="281">
        <f>IF('3_Setup(4)'!$L$16="", "2 / Fault", '3_Setup(4)'!$L$16)</f>
        <v>50</v>
      </c>
      <c r="S470" s="281">
        <f>IF('3_Setup(4)'!$L$17="", "2 / Fault", '3_Setup(4)'!$L$17)</f>
        <v>50</v>
      </c>
      <c r="T470" s="281">
        <f>IF('3_Setup(4)'!$L$18="", "2 / Fault", '3_Setup(4)'!$L$18)</f>
        <v>50</v>
      </c>
      <c r="U470" s="281">
        <f>IF('3_Setup(4)'!$L$19="", "2 / Fault", '3_Setup(4)'!$L$19)</f>
        <v>50</v>
      </c>
      <c r="V470" s="281">
        <f>IF('3_Setup(4)'!$L$20="", "2 / Fault", '3_Setup(4)'!$L$20)</f>
        <v>50</v>
      </c>
      <c r="W470" s="281">
        <f>IF('3_Setup(4)'!$L$21="", "2 / Fault", '3_Setup(4)'!$L$21)</f>
        <v>50</v>
      </c>
      <c r="X470" s="281">
        <f>IF('3_Setup(4)'!$L$22="", "2 / Fault", '3_Setup(4)'!$L$22)</f>
        <v>50</v>
      </c>
      <c r="Y470" s="281">
        <f>IF('3_Setup(4)'!$L$23="", "2 / Fault", '3_Setup(4)'!$L$23)</f>
        <v>50</v>
      </c>
      <c r="Z470" s="281">
        <f>IF('3_Setup(4)'!$L$24="", "2 / Fault", '3_Setup(4)'!$L$24)</f>
        <v>50</v>
      </c>
      <c r="AA470" s="281">
        <f>IF('3_Setup(4)'!$L$25="", "2 / Fault", '3_Setup(4)'!$L$25)</f>
        <v>50</v>
      </c>
      <c r="AB470" s="281">
        <f>IF('3_Setup(4)'!$L$26="", "2 / Fault", '3_Setup(4)'!$L$26)</f>
        <v>50</v>
      </c>
      <c r="AC470" s="281">
        <f>IF('3_Setup(4)'!$L$27="", "2 / Fault", '3_Setup(4)'!$L$27)</f>
        <v>50</v>
      </c>
      <c r="AD470" s="281">
        <f>IF('3_Setup(4)'!$L$28="", "2 / Fault", '3_Setup(4)'!$L$28)</f>
        <v>50</v>
      </c>
      <c r="AE470" s="281">
        <f>IF('3_Setup(4)'!$L$29="", "2 / Fault", '3_Setup(4)'!$L$29)</f>
        <v>50</v>
      </c>
      <c r="AF470" s="281">
        <f>IF('3_Setup(4)'!$L$30="", "2 / Fault", '3_Setup(4)'!$L$30)</f>
        <v>50</v>
      </c>
      <c r="AG470" s="281">
        <f>IF('3_Setup(4)'!$L$31="", "2 / Fault", '3_Setup(4)'!$L$31)</f>
        <v>50</v>
      </c>
      <c r="AH470" s="281">
        <f>IF('3_Setup(4)'!$L$32="", "2 / Fault", '3_Setup(4)'!$L$32)</f>
        <v>50</v>
      </c>
      <c r="AI470" s="281">
        <f>IF('3_Setup(4)'!$L$33="", "2 / Fault", '3_Setup(4)'!$L$33)</f>
        <v>50</v>
      </c>
      <c r="AJ470" s="281">
        <f>IF('3_Setup(4)'!$L$34="", "2 / Fault", '3_Setup(4)'!$L$34)</f>
        <v>50</v>
      </c>
      <c r="AK470" s="281">
        <f>IF('3_Setup(4)'!$L$35="", "2 / Fault", '3_Setup(4)'!$L$35)</f>
        <v>50</v>
      </c>
      <c r="AL470" s="281">
        <f>IF('3_Setup(4)'!$L$36="", "2 / Fault", '3_Setup(4)'!$L$36)</f>
        <v>50</v>
      </c>
      <c r="AM470" s="281">
        <f>IF('3_Setup(4)'!$L$37="", "2 / Fault", '3_Setup(4)'!$L$37)</f>
        <v>50</v>
      </c>
      <c r="AN470" s="281">
        <f>IF('3_Setup(4)'!$L$38="", "2 / Fault", '3_Setup(4)'!$L$38)</f>
        <v>50</v>
      </c>
      <c r="AO470" s="281">
        <f>IF('3_Setup(4)'!$L$39="", "2 / Fault", '3_Setup(4)'!$L$39)</f>
        <v>50</v>
      </c>
      <c r="AP470" s="281">
        <f>IF('3_Setup(4)'!$L$40="", "2 / Fault", '3_Setup(4)'!$L$40)</f>
        <v>50</v>
      </c>
      <c r="AQ470" s="282">
        <f>IF('3_Setup(4)'!$L$41="", "2 / Fault", '3_Setup(4)'!$L$41)</f>
        <v>50</v>
      </c>
    </row>
    <row r="471" spans="2:43" ht="19.95" customHeight="1" x14ac:dyDescent="0.4">
      <c r="B471" s="269">
        <v>468</v>
      </c>
      <c r="C471" s="270" t="s">
        <v>1899</v>
      </c>
      <c r="D471" s="270" t="s">
        <v>281</v>
      </c>
      <c r="E471" s="271">
        <v>707</v>
      </c>
      <c r="F471" s="272" t="s">
        <v>282</v>
      </c>
      <c r="G471" s="433">
        <v>10</v>
      </c>
      <c r="H471" s="760" t="s">
        <v>2613</v>
      </c>
      <c r="I471" s="309">
        <f>IF('3_Setup(4)'!$M$7="", "2 / Fault", '3_Setup(4)'!$M$7)</f>
        <v>1</v>
      </c>
      <c r="J471" s="310">
        <f>IF('3_Setup(4)'!$M$8="", "2 / Fault", '3_Setup(4)'!$M$8)</f>
        <v>1</v>
      </c>
      <c r="K471" s="310">
        <f>IF('3_Setup(4)'!$M$9="", "2 / Fault", '3_Setup(4)'!$M$9)</f>
        <v>1</v>
      </c>
      <c r="L471" s="310">
        <f>IF('3_Setup(4)'!$M$10="", "2 / Fault", '3_Setup(4)'!$M$10)</f>
        <v>1</v>
      </c>
      <c r="M471" s="310">
        <f>IF('3_Setup(4)'!$M$11="", "2 / Fault", '3_Setup(4)'!$M$11)</f>
        <v>1</v>
      </c>
      <c r="N471" s="310">
        <f>IF('3_Setup(4)'!$M$12="", "2 / Fault", '3_Setup(4)'!$M$12)</f>
        <v>1</v>
      </c>
      <c r="O471" s="310">
        <f>IF('3_Setup(4)'!$M$13="", "2 / Fault", '3_Setup(4)'!$M$13)</f>
        <v>1</v>
      </c>
      <c r="P471" s="310">
        <f>IF('3_Setup(4)'!$M$14="", "2 / Fault", '3_Setup(4)'!$M$14)</f>
        <v>1</v>
      </c>
      <c r="Q471" s="310">
        <f>IF('3_Setup(4)'!$M$15="", "2 / Fault", '3_Setup(4)'!$M$15)</f>
        <v>1</v>
      </c>
      <c r="R471" s="310">
        <f>IF('3_Setup(4)'!$M$16="", "2 / Fault", '3_Setup(4)'!$M$16)</f>
        <v>1</v>
      </c>
      <c r="S471" s="310">
        <f>IF('3_Setup(4)'!$M$17="", "2 / Fault", '3_Setup(4)'!$M$17)</f>
        <v>1</v>
      </c>
      <c r="T471" s="310">
        <f>IF('3_Setup(4)'!$M$18="", "2 / Fault", '3_Setup(4)'!$M$18)</f>
        <v>1</v>
      </c>
      <c r="U471" s="310">
        <f>IF('3_Setup(4)'!$M$19="", "2 / Fault", '3_Setup(4)'!$M$19)</f>
        <v>1</v>
      </c>
      <c r="V471" s="310">
        <f>IF('3_Setup(4)'!$M$20="", "2 / Fault", '3_Setup(4)'!$M$20)</f>
        <v>1</v>
      </c>
      <c r="W471" s="310">
        <f>IF('3_Setup(4)'!$M$21="", "2 / Fault", '3_Setup(4)'!$M$21)</f>
        <v>1</v>
      </c>
      <c r="X471" s="310">
        <f>IF('3_Setup(4)'!$M$22="", "2 / Fault", '3_Setup(4)'!$M$22)</f>
        <v>1</v>
      </c>
      <c r="Y471" s="310">
        <f>IF('3_Setup(4)'!$M$23="", "2 / Fault", '3_Setup(4)'!$M$23)</f>
        <v>1</v>
      </c>
      <c r="Z471" s="310">
        <f>IF('3_Setup(4)'!$M$24="", "2 / Fault", '3_Setup(4)'!$M$24)</f>
        <v>1</v>
      </c>
      <c r="AA471" s="310">
        <f>IF('3_Setup(4)'!$M$25="", "2 / Fault", '3_Setup(4)'!$M$25)</f>
        <v>1</v>
      </c>
      <c r="AB471" s="310">
        <f>IF('3_Setup(4)'!$M$26="", "2 / Fault", '3_Setup(4)'!$M$26)</f>
        <v>1</v>
      </c>
      <c r="AC471" s="310">
        <f>IF('3_Setup(4)'!$M$27="", "2 / Fault", '3_Setup(4)'!$M$27)</f>
        <v>1</v>
      </c>
      <c r="AD471" s="310">
        <f>IF('3_Setup(4)'!$M$28="", "2 / Fault", '3_Setup(4)'!$M$28)</f>
        <v>1</v>
      </c>
      <c r="AE471" s="310">
        <f>IF('3_Setup(4)'!$M$29="", "2 / Fault", '3_Setup(4)'!$M$29)</f>
        <v>1</v>
      </c>
      <c r="AF471" s="310">
        <f>IF('3_Setup(4)'!$M$30="", "2 / Fault", '3_Setup(4)'!$M$30)</f>
        <v>1</v>
      </c>
      <c r="AG471" s="310">
        <f>IF('3_Setup(4)'!$M$31="", "2 / Fault", '3_Setup(4)'!$M$31)</f>
        <v>1</v>
      </c>
      <c r="AH471" s="310">
        <f>IF('3_Setup(4)'!$M$32="", "2 / Fault", '3_Setup(4)'!$M$32)</f>
        <v>1</v>
      </c>
      <c r="AI471" s="310">
        <f>IF('3_Setup(4)'!$M$33="", "2 / Fault", '3_Setup(4)'!$M$33)</f>
        <v>1</v>
      </c>
      <c r="AJ471" s="310">
        <f>IF('3_Setup(4)'!$M$34="", "2 / Fault", '3_Setup(4)'!$M$34)</f>
        <v>1</v>
      </c>
      <c r="AK471" s="310">
        <f>IF('3_Setup(4)'!$M$35="", "2 / Fault", '3_Setup(4)'!$M$35)</f>
        <v>1</v>
      </c>
      <c r="AL471" s="310">
        <f>IF('3_Setup(4)'!$M$36="", "2 / Fault", '3_Setup(4)'!$M$36)</f>
        <v>1</v>
      </c>
      <c r="AM471" s="310">
        <f>IF('3_Setup(4)'!$M$37="", "2 / Fault", '3_Setup(4)'!$M$37)</f>
        <v>1</v>
      </c>
      <c r="AN471" s="310">
        <f>IF('3_Setup(4)'!$M$38="", "2 / Fault", '3_Setup(4)'!$M$38)</f>
        <v>1</v>
      </c>
      <c r="AO471" s="310">
        <f>IF('3_Setup(4)'!$M$39="", "2 / Fault", '3_Setup(4)'!$M$39)</f>
        <v>1</v>
      </c>
      <c r="AP471" s="310">
        <f>IF('3_Setup(4)'!$M$40="", "2 / Fault", '3_Setup(4)'!$M$40)</f>
        <v>1</v>
      </c>
      <c r="AQ471" s="311">
        <f>IF('3_Setup(4)'!$M$41="", "2 / Fault", '3_Setup(4)'!$M$41)</f>
        <v>1</v>
      </c>
    </row>
    <row r="472" spans="2:43" ht="19.95" customHeight="1" x14ac:dyDescent="0.4">
      <c r="B472" s="269">
        <v>469</v>
      </c>
      <c r="C472" s="270" t="s">
        <v>1900</v>
      </c>
      <c r="D472" s="270" t="s">
        <v>283</v>
      </c>
      <c r="E472" s="271">
        <v>708</v>
      </c>
      <c r="F472" s="272" t="s">
        <v>39</v>
      </c>
      <c r="G472" s="433">
        <v>100</v>
      </c>
      <c r="H472" s="760"/>
      <c r="I472" s="309">
        <f>IF('3_Setup(4)'!$N$7="", "2 / Fault", '3_Setup(4)'!$N$7)</f>
        <v>150</v>
      </c>
      <c r="J472" s="310">
        <f>IF('3_Setup(4)'!$N$8="", "2 / Fault", '3_Setup(4)'!$N$8)</f>
        <v>150</v>
      </c>
      <c r="K472" s="310">
        <f>IF('3_Setup(4)'!$N$9="", "2 / Fault", '3_Setup(4)'!$N$9)</f>
        <v>150</v>
      </c>
      <c r="L472" s="310">
        <f>IF('3_Setup(4)'!$N$10="", "2 / Fault", '3_Setup(4)'!$N$10)</f>
        <v>150</v>
      </c>
      <c r="M472" s="310">
        <f>IF('3_Setup(4)'!$N$11="", "2 / Fault", '3_Setup(4)'!$N$11)</f>
        <v>150</v>
      </c>
      <c r="N472" s="310">
        <f>IF('3_Setup(4)'!$N$12="", "2 / Fault", '3_Setup(4)'!$N$12)</f>
        <v>150</v>
      </c>
      <c r="O472" s="310">
        <f>IF('3_Setup(4)'!$N$13="", "2 / Fault", '3_Setup(4)'!$N$13)</f>
        <v>150</v>
      </c>
      <c r="P472" s="310">
        <f>IF('3_Setup(4)'!$N$14="", "2 / Fault", '3_Setup(4)'!$N$14)</f>
        <v>150</v>
      </c>
      <c r="Q472" s="310">
        <f>IF('3_Setup(4)'!$N$15="", "2 / Fault", '3_Setup(4)'!$N$15)</f>
        <v>150</v>
      </c>
      <c r="R472" s="310">
        <f>IF('3_Setup(4)'!$N$16="", "2 / Fault", '3_Setup(4)'!$N$16)</f>
        <v>150</v>
      </c>
      <c r="S472" s="310">
        <f>IF('3_Setup(4)'!$N$17="", "2 / Fault", '3_Setup(4)'!$N$17)</f>
        <v>150</v>
      </c>
      <c r="T472" s="310">
        <f>IF('3_Setup(4)'!$N$18="", "2 / Fault", '3_Setup(4)'!$N$18)</f>
        <v>150</v>
      </c>
      <c r="U472" s="310">
        <f>IF('3_Setup(4)'!$N$19="", "2 / Fault", '3_Setup(4)'!$N$19)</f>
        <v>150</v>
      </c>
      <c r="V472" s="310">
        <f>IF('3_Setup(4)'!$N$20="", "2 / Fault", '3_Setup(4)'!$N$20)</f>
        <v>150</v>
      </c>
      <c r="W472" s="310">
        <f>IF('3_Setup(4)'!$N$21="", "2 / Fault", '3_Setup(4)'!$N$21)</f>
        <v>150</v>
      </c>
      <c r="X472" s="310">
        <f>IF('3_Setup(4)'!$N$22="", "2 / Fault", '3_Setup(4)'!$N$22)</f>
        <v>150</v>
      </c>
      <c r="Y472" s="310">
        <f>IF('3_Setup(4)'!$N$23="", "2 / Fault", '3_Setup(4)'!$N$23)</f>
        <v>150</v>
      </c>
      <c r="Z472" s="310">
        <f>IF('3_Setup(4)'!$N$24="", "2 / Fault", '3_Setup(4)'!$N$24)</f>
        <v>150</v>
      </c>
      <c r="AA472" s="310">
        <f>IF('3_Setup(4)'!$N$25="", "2 / Fault", '3_Setup(4)'!$N$25)</f>
        <v>150</v>
      </c>
      <c r="AB472" s="310">
        <f>IF('3_Setup(4)'!$N$26="", "2 / Fault", '3_Setup(4)'!$N$26)</f>
        <v>150</v>
      </c>
      <c r="AC472" s="310">
        <f>IF('3_Setup(4)'!$N$27="", "2 / Fault", '3_Setup(4)'!$N$27)</f>
        <v>150</v>
      </c>
      <c r="AD472" s="310">
        <f>IF('3_Setup(4)'!$N$28="", "2 / Fault", '3_Setup(4)'!$N$28)</f>
        <v>150</v>
      </c>
      <c r="AE472" s="310">
        <f>IF('3_Setup(4)'!$N$29="", "2 / Fault", '3_Setup(4)'!$N$29)</f>
        <v>150</v>
      </c>
      <c r="AF472" s="310">
        <f>IF('3_Setup(4)'!$N$30="", "2 / Fault", '3_Setup(4)'!$N$30)</f>
        <v>150</v>
      </c>
      <c r="AG472" s="310">
        <f>IF('3_Setup(4)'!$N$31="", "2 / Fault", '3_Setup(4)'!$N$31)</f>
        <v>150</v>
      </c>
      <c r="AH472" s="310">
        <f>IF('3_Setup(4)'!$N$32="", "2 / Fault", '3_Setup(4)'!$N$32)</f>
        <v>150</v>
      </c>
      <c r="AI472" s="310">
        <f>IF('3_Setup(4)'!$N$33="", "2 / Fault", '3_Setup(4)'!$N$33)</f>
        <v>150</v>
      </c>
      <c r="AJ472" s="310">
        <f>IF('3_Setup(4)'!$N$34="", "2 / Fault", '3_Setup(4)'!$N$34)</f>
        <v>150</v>
      </c>
      <c r="AK472" s="310">
        <f>IF('3_Setup(4)'!$N$35="", "2 / Fault", '3_Setup(4)'!$N$35)</f>
        <v>150</v>
      </c>
      <c r="AL472" s="310">
        <f>IF('3_Setup(4)'!$N$36="", "2 / Fault", '3_Setup(4)'!$N$36)</f>
        <v>150</v>
      </c>
      <c r="AM472" s="310">
        <f>IF('3_Setup(4)'!$N$37="", "2 / Fault", '3_Setup(4)'!$N$37)</f>
        <v>150</v>
      </c>
      <c r="AN472" s="310">
        <f>IF('3_Setup(4)'!$N$38="", "2 / Fault", '3_Setup(4)'!$N$38)</f>
        <v>150</v>
      </c>
      <c r="AO472" s="310">
        <f>IF('3_Setup(4)'!$N$39="", "2 / Fault", '3_Setup(4)'!$N$39)</f>
        <v>150</v>
      </c>
      <c r="AP472" s="310">
        <f>IF('3_Setup(4)'!$N$40="", "2 / Fault", '3_Setup(4)'!$N$40)</f>
        <v>150</v>
      </c>
      <c r="AQ472" s="311">
        <f>IF('3_Setup(4)'!$N$41="", "2 / Fault", '3_Setup(4)'!$N$41)</f>
        <v>150</v>
      </c>
    </row>
    <row r="473" spans="2:43" ht="19.95" customHeight="1" x14ac:dyDescent="0.4">
      <c r="B473" s="269">
        <v>470</v>
      </c>
      <c r="C473" s="270" t="s">
        <v>1901</v>
      </c>
      <c r="D473" s="270" t="s">
        <v>291</v>
      </c>
      <c r="E473" s="271">
        <v>732</v>
      </c>
      <c r="F473" s="272"/>
      <c r="G473" s="433" t="s">
        <v>492</v>
      </c>
      <c r="H473" s="423" t="s">
        <v>2614</v>
      </c>
      <c r="I473" s="309" t="str">
        <f>IF('3_Setup(4)'!$O$7="", "2 / Fault", '3_Setup(4)'!$O$7)</f>
        <v>0 / No Action</v>
      </c>
      <c r="J473" s="310" t="str">
        <f>IF('3_Setup(4)'!$O$8="", "2 / Fault", '3_Setup(4)'!$O$8)</f>
        <v>3 / Fault,Coast</v>
      </c>
      <c r="K473" s="310" t="str">
        <f>IF('3_Setup(4)'!$O$9="", "2 / Fault", '3_Setup(4)'!$O$9)</f>
        <v>2 / Fault</v>
      </c>
      <c r="L473" s="310" t="str">
        <f>IF('3_Setup(4)'!$O$10="", "2 / Fault", '3_Setup(4)'!$O$10)</f>
        <v>2 / Fault</v>
      </c>
      <c r="M473" s="310" t="str">
        <f>IF('3_Setup(4)'!$O$11="", "2 / Fault", '3_Setup(4)'!$O$11)</f>
        <v>2 / Fault</v>
      </c>
      <c r="N473" s="310" t="str">
        <f>IF('3_Setup(4)'!$O$12="", "2 / Fault", '3_Setup(4)'!$O$12)</f>
        <v>2 / Fault</v>
      </c>
      <c r="O473" s="310" t="str">
        <f>IF('3_Setup(4)'!$O$13="", "2 / Fault", '3_Setup(4)'!$O$13)</f>
        <v>2 / Fault</v>
      </c>
      <c r="P473" s="310" t="str">
        <f>IF('3_Setup(4)'!$O$14="", "2 / Fault", '3_Setup(4)'!$O$14)</f>
        <v>2 / Fault</v>
      </c>
      <c r="Q473" s="310" t="str">
        <f>IF('3_Setup(4)'!$O$15="", "2 / Fault", '3_Setup(4)'!$O$15)</f>
        <v>2 / Fault</v>
      </c>
      <c r="R473" s="310" t="str">
        <f>IF('3_Setup(4)'!$O$16="", "2 / Fault", '3_Setup(4)'!$O$16)</f>
        <v>2 / Fault</v>
      </c>
      <c r="S473" s="310" t="str">
        <f>IF('3_Setup(4)'!$O$17="", "2 / Fault", '3_Setup(4)'!$O$17)</f>
        <v>2 / Fault</v>
      </c>
      <c r="T473" s="310" t="str">
        <f>IF('3_Setup(4)'!$O$18="", "2 / Fault", '3_Setup(4)'!$O$18)</f>
        <v>2 / Fault</v>
      </c>
      <c r="U473" s="310" t="str">
        <f>IF('3_Setup(4)'!$O$19="", "2 / Fault", '3_Setup(4)'!$O$19)</f>
        <v>2 / Fault</v>
      </c>
      <c r="V473" s="310" t="str">
        <f>IF('3_Setup(4)'!$O$20="", "2 / Fault", '3_Setup(4)'!$O$20)</f>
        <v>2 / Fault</v>
      </c>
      <c r="W473" s="310" t="str">
        <f>IF('3_Setup(4)'!$O$21="", "2 / Fault", '3_Setup(4)'!$O$21)</f>
        <v>2 / Fault</v>
      </c>
      <c r="X473" s="310" t="str">
        <f>IF('3_Setup(4)'!$O$22="", "2 / Fault", '3_Setup(4)'!$O$22)</f>
        <v>2 / Fault</v>
      </c>
      <c r="Y473" s="310" t="str">
        <f>IF('3_Setup(4)'!$O$23="", "2 / Fault", '3_Setup(4)'!$O$23)</f>
        <v>2 / Fault</v>
      </c>
      <c r="Z473" s="310" t="str">
        <f>IF('3_Setup(4)'!$O$24="", "2 / Fault", '3_Setup(4)'!$O$24)</f>
        <v>2 / Fault</v>
      </c>
      <c r="AA473" s="310" t="str">
        <f>IF('3_Setup(4)'!$O$25="", "2 / Fault", '3_Setup(4)'!$O$25)</f>
        <v>2 / Fault</v>
      </c>
      <c r="AB473" s="310" t="str">
        <f>IF('3_Setup(4)'!$O$26="", "2 / Fault", '3_Setup(4)'!$O$26)</f>
        <v>2 / Fault</v>
      </c>
      <c r="AC473" s="310" t="str">
        <f>IF('3_Setup(4)'!$O$27="", "2 / Fault", '3_Setup(4)'!$O$27)</f>
        <v>2 / Fault</v>
      </c>
      <c r="AD473" s="310" t="str">
        <f>IF('3_Setup(4)'!$O$28="", "2 / Fault", '3_Setup(4)'!$O$28)</f>
        <v>2 / Fault</v>
      </c>
      <c r="AE473" s="310" t="str">
        <f>IF('3_Setup(4)'!$O$29="", "2 / Fault", '3_Setup(4)'!$O$29)</f>
        <v>2 / Fault</v>
      </c>
      <c r="AF473" s="310" t="str">
        <f>IF('3_Setup(4)'!$O$30="", "2 / Fault", '3_Setup(4)'!$O$30)</f>
        <v>2 / Fault</v>
      </c>
      <c r="AG473" s="310" t="str">
        <f>IF('3_Setup(4)'!$O$31="", "2 / Fault", '3_Setup(4)'!$O$31)</f>
        <v>2 / Fault</v>
      </c>
      <c r="AH473" s="310" t="str">
        <f>IF('3_Setup(4)'!$O$32="", "2 / Fault", '3_Setup(4)'!$O$32)</f>
        <v>2 / Fault</v>
      </c>
      <c r="AI473" s="310" t="str">
        <f>IF('3_Setup(4)'!$O$33="", "2 / Fault", '3_Setup(4)'!$O$33)</f>
        <v>2 / Fault</v>
      </c>
      <c r="AJ473" s="310" t="str">
        <f>IF('3_Setup(4)'!$O$34="", "2 / Fault", '3_Setup(4)'!$O$34)</f>
        <v>2 / Fault</v>
      </c>
      <c r="AK473" s="310" t="str">
        <f>IF('3_Setup(4)'!$O$35="", "2 / Fault", '3_Setup(4)'!$O$35)</f>
        <v>2 / Fault</v>
      </c>
      <c r="AL473" s="310" t="str">
        <f>IF('3_Setup(4)'!$O$36="", "2 / Fault", '3_Setup(4)'!$O$36)</f>
        <v>2 / Fault</v>
      </c>
      <c r="AM473" s="310" t="str">
        <f>IF('3_Setup(4)'!$O$37="", "2 / Fault", '3_Setup(4)'!$O$37)</f>
        <v>2 / Fault</v>
      </c>
      <c r="AN473" s="310" t="str">
        <f>IF('3_Setup(4)'!$O$38="", "2 / Fault", '3_Setup(4)'!$O$38)</f>
        <v>2 / Fault</v>
      </c>
      <c r="AO473" s="310" t="str">
        <f>IF('3_Setup(4)'!$O$39="", "2 / Fault", '3_Setup(4)'!$O$39)</f>
        <v>2 / Fault</v>
      </c>
      <c r="AP473" s="310" t="str">
        <f>IF('3_Setup(4)'!$O$40="", "2 / Fault", '3_Setup(4)'!$O$40)</f>
        <v>2 / Fault</v>
      </c>
      <c r="AQ473" s="311" t="str">
        <f>IF('3_Setup(4)'!$O$41="", "2 / Fault", '3_Setup(4)'!$O$41)</f>
        <v>2 / Fault</v>
      </c>
    </row>
    <row r="474" spans="2:43" ht="34.799999999999997" x14ac:dyDescent="0.4">
      <c r="B474" s="269">
        <v>471</v>
      </c>
      <c r="C474" s="270" t="s">
        <v>1902</v>
      </c>
      <c r="D474" s="270" t="s">
        <v>1903</v>
      </c>
      <c r="E474" s="271">
        <v>1320</v>
      </c>
      <c r="F474" s="272" t="s">
        <v>5</v>
      </c>
      <c r="G474" s="422">
        <v>20</v>
      </c>
      <c r="H474" s="661" t="s">
        <v>2608</v>
      </c>
      <c r="I474" s="624">
        <v>20</v>
      </c>
      <c r="J474" s="621">
        <v>20</v>
      </c>
      <c r="K474" s="621">
        <v>20</v>
      </c>
      <c r="L474" s="621">
        <v>20</v>
      </c>
      <c r="M474" s="621">
        <v>20</v>
      </c>
      <c r="N474" s="621">
        <v>20</v>
      </c>
      <c r="O474" s="621">
        <v>20</v>
      </c>
      <c r="P474" s="621">
        <v>20</v>
      </c>
      <c r="Q474" s="621">
        <v>20</v>
      </c>
      <c r="R474" s="621">
        <v>20</v>
      </c>
      <c r="S474" s="621">
        <v>20</v>
      </c>
      <c r="T474" s="621">
        <v>20</v>
      </c>
      <c r="U474" s="621">
        <v>20</v>
      </c>
      <c r="V474" s="621">
        <v>20</v>
      </c>
      <c r="W474" s="621">
        <v>20</v>
      </c>
      <c r="X474" s="621">
        <v>20</v>
      </c>
      <c r="Y474" s="621">
        <v>20</v>
      </c>
      <c r="Z474" s="621">
        <v>20</v>
      </c>
      <c r="AA474" s="621">
        <v>20</v>
      </c>
      <c r="AB474" s="621">
        <v>20</v>
      </c>
      <c r="AC474" s="621">
        <v>20</v>
      </c>
      <c r="AD474" s="621">
        <v>20</v>
      </c>
      <c r="AE474" s="621">
        <v>20</v>
      </c>
      <c r="AF474" s="621">
        <v>20</v>
      </c>
      <c r="AG474" s="621">
        <v>20</v>
      </c>
      <c r="AH474" s="621">
        <v>20</v>
      </c>
      <c r="AI474" s="621">
        <v>20</v>
      </c>
      <c r="AJ474" s="621">
        <v>20</v>
      </c>
      <c r="AK474" s="621">
        <v>20</v>
      </c>
      <c r="AL474" s="621">
        <v>20</v>
      </c>
      <c r="AM474" s="621">
        <v>20</v>
      </c>
      <c r="AN474" s="621">
        <v>20</v>
      </c>
      <c r="AO474" s="621">
        <v>20</v>
      </c>
      <c r="AP474" s="621">
        <v>20</v>
      </c>
      <c r="AQ474" s="622">
        <v>20</v>
      </c>
    </row>
    <row r="475" spans="2:43" ht="19.95" customHeight="1" thickBot="1" x14ac:dyDescent="0.45">
      <c r="B475" s="291">
        <v>472</v>
      </c>
      <c r="C475" s="292" t="s">
        <v>1904</v>
      </c>
      <c r="D475" s="292" t="s">
        <v>1905</v>
      </c>
      <c r="E475" s="293">
        <v>1922</v>
      </c>
      <c r="F475" s="294" t="s">
        <v>1854</v>
      </c>
      <c r="G475" s="381">
        <v>0</v>
      </c>
      <c r="H475" s="382"/>
      <c r="I475" s="331">
        <v>0</v>
      </c>
      <c r="J475" s="332">
        <v>0</v>
      </c>
      <c r="K475" s="332">
        <v>0</v>
      </c>
      <c r="L475" s="332">
        <v>0</v>
      </c>
      <c r="M475" s="332">
        <v>0</v>
      </c>
      <c r="N475" s="332">
        <v>0</v>
      </c>
      <c r="O475" s="332">
        <v>0</v>
      </c>
      <c r="P475" s="332">
        <v>0</v>
      </c>
      <c r="Q475" s="332">
        <v>0</v>
      </c>
      <c r="R475" s="332">
        <v>0</v>
      </c>
      <c r="S475" s="332">
        <v>0</v>
      </c>
      <c r="T475" s="332">
        <v>0</v>
      </c>
      <c r="U475" s="332">
        <v>0</v>
      </c>
      <c r="V475" s="332">
        <v>0</v>
      </c>
      <c r="W475" s="332">
        <v>0</v>
      </c>
      <c r="X475" s="332">
        <v>0</v>
      </c>
      <c r="Y475" s="332">
        <v>0</v>
      </c>
      <c r="Z475" s="332">
        <v>0</v>
      </c>
      <c r="AA475" s="332">
        <v>0</v>
      </c>
      <c r="AB475" s="332">
        <v>0</v>
      </c>
      <c r="AC475" s="332">
        <v>0</v>
      </c>
      <c r="AD475" s="332">
        <v>0</v>
      </c>
      <c r="AE475" s="332">
        <v>0</v>
      </c>
      <c r="AF475" s="332">
        <v>0</v>
      </c>
      <c r="AG475" s="332">
        <v>0</v>
      </c>
      <c r="AH475" s="332">
        <v>0</v>
      </c>
      <c r="AI475" s="332">
        <v>0</v>
      </c>
      <c r="AJ475" s="332">
        <v>0</v>
      </c>
      <c r="AK475" s="332">
        <v>0</v>
      </c>
      <c r="AL475" s="332">
        <v>0</v>
      </c>
      <c r="AM475" s="332">
        <v>0</v>
      </c>
      <c r="AN475" s="332">
        <v>0</v>
      </c>
      <c r="AO475" s="332">
        <v>0</v>
      </c>
      <c r="AP475" s="332">
        <v>0</v>
      </c>
      <c r="AQ475" s="333">
        <v>0</v>
      </c>
    </row>
    <row r="476" spans="2:43" ht="19.95" customHeight="1" x14ac:dyDescent="0.4">
      <c r="B476" s="264">
        <v>473</v>
      </c>
      <c r="C476" s="265" t="s">
        <v>1906</v>
      </c>
      <c r="D476" s="265" t="s">
        <v>271</v>
      </c>
      <c r="E476" s="266">
        <v>700</v>
      </c>
      <c r="F476" s="267"/>
      <c r="G476" s="345" t="s">
        <v>197</v>
      </c>
      <c r="H476" s="424"/>
      <c r="I476" s="295" t="str">
        <f>IF('3_Setup(4)'!$P$7="", "0 / No Action", '3_Setup(4)'!$P$7)</f>
        <v>1 / Warning</v>
      </c>
      <c r="J476" s="296" t="str">
        <f>IF('3_Setup(4)'!$P$8="", "0 / No Action", '3_Setup(4)'!$P$8)</f>
        <v>4 / Fault</v>
      </c>
      <c r="K476" s="296" t="str">
        <f>IF('3_Setup(4)'!$P$9="", "0 / No Action", '3_Setup(4)'!$P$9)</f>
        <v>4 / Fault</v>
      </c>
      <c r="L476" s="296" t="str">
        <f>IF('3_Setup(4)'!$P$10="", "0 / No Action", '3_Setup(4)'!$P$10)</f>
        <v>4 / Fault</v>
      </c>
      <c r="M476" s="296" t="str">
        <f>IF('3_Setup(4)'!$P$11="", "0 / No Action", '3_Setup(4)'!$P$11)</f>
        <v>4 / Fault</v>
      </c>
      <c r="N476" s="296" t="str">
        <f>IF('3_Setup(4)'!$P$12="", "0 / No Action", '3_Setup(4)'!$P$12)</f>
        <v>4 / Fault</v>
      </c>
      <c r="O476" s="296" t="str">
        <f>IF('3_Setup(4)'!$P$13="", "0 / No Action", '3_Setup(4)'!$P$13)</f>
        <v>4 / Fault</v>
      </c>
      <c r="P476" s="296" t="str">
        <f>IF('3_Setup(4)'!$P$14="", "0 / No Action", '3_Setup(4)'!$P$14)</f>
        <v>4 / Fault</v>
      </c>
      <c r="Q476" s="296" t="str">
        <f>IF('3_Setup(4)'!$P$15="", "0 / No Action", '3_Setup(4)'!$P$15)</f>
        <v>4 / Fault</v>
      </c>
      <c r="R476" s="296" t="str">
        <f>IF('3_Setup(4)'!$P$16="", "0 / No Action", '3_Setup(4)'!$P$16)</f>
        <v>4 / Fault</v>
      </c>
      <c r="S476" s="296" t="str">
        <f>IF('3_Setup(4)'!$P$17="", "0 / No Action", '3_Setup(4)'!$P$17)</f>
        <v>4 / Fault</v>
      </c>
      <c r="T476" s="296" t="str">
        <f>IF('3_Setup(4)'!$P$18="", "0 / No Action", '3_Setup(4)'!$P$18)</f>
        <v>4 / Fault</v>
      </c>
      <c r="U476" s="296" t="str">
        <f>IF('3_Setup(4)'!$P$19="", "0 / No Action", '3_Setup(4)'!$P$19)</f>
        <v>4 / Fault</v>
      </c>
      <c r="V476" s="296" t="str">
        <f>IF('3_Setup(4)'!$P$20="", "0 / No Action", '3_Setup(4)'!$P$20)</f>
        <v>4 / Fault</v>
      </c>
      <c r="W476" s="296" t="str">
        <f>IF('3_Setup(4)'!$P$21="", "0 / No Action", '3_Setup(4)'!$P$21)</f>
        <v>4 / Fault</v>
      </c>
      <c r="X476" s="296" t="str">
        <f>IF('3_Setup(4)'!$P$22="", "0 / No Action", '3_Setup(4)'!$P$22)</f>
        <v>4 / Fault</v>
      </c>
      <c r="Y476" s="296" t="str">
        <f>IF('3_Setup(4)'!$P$23="", "0 / No Action", '3_Setup(4)'!$P$23)</f>
        <v>4 / Fault</v>
      </c>
      <c r="Z476" s="296" t="str">
        <f>IF('3_Setup(4)'!$P$24="", "0 / No Action", '3_Setup(4)'!$P$24)</f>
        <v>4 / Fault</v>
      </c>
      <c r="AA476" s="296" t="str">
        <f>IF('3_Setup(4)'!$P$25="", "0 / No Action", '3_Setup(4)'!$P$25)</f>
        <v>4 / Fault</v>
      </c>
      <c r="AB476" s="296" t="str">
        <f>IF('3_Setup(4)'!$P$26="", "0 / No Action", '3_Setup(4)'!$P$26)</f>
        <v>4 / Fault</v>
      </c>
      <c r="AC476" s="296" t="str">
        <f>IF('3_Setup(4)'!$P$27="", "0 / No Action", '3_Setup(4)'!$P$27)</f>
        <v>4 / Fault</v>
      </c>
      <c r="AD476" s="296" t="str">
        <f>IF('3_Setup(4)'!$P$28="", "0 / No Action", '3_Setup(4)'!$P$28)</f>
        <v>4 / Fault</v>
      </c>
      <c r="AE476" s="296" t="str">
        <f>IF('3_Setup(4)'!$P$29="", "0 / No Action", '3_Setup(4)'!$P$29)</f>
        <v>4 / Fault</v>
      </c>
      <c r="AF476" s="296" t="str">
        <f>IF('3_Setup(4)'!$P$30="", "0 / No Action", '3_Setup(4)'!$P$30)</f>
        <v>4 / Fault</v>
      </c>
      <c r="AG476" s="296" t="str">
        <f>IF('3_Setup(4)'!$P$31="", "0 / No Action", '3_Setup(4)'!$P$31)</f>
        <v>4 / Fault</v>
      </c>
      <c r="AH476" s="296" t="str">
        <f>IF('3_Setup(4)'!$P$32="", "0 / No Action", '3_Setup(4)'!$P$32)</f>
        <v>4 / Fault</v>
      </c>
      <c r="AI476" s="296" t="str">
        <f>IF('3_Setup(4)'!$P$33="", "0 / No Action", '3_Setup(4)'!$P$33)</f>
        <v>4 / Fault</v>
      </c>
      <c r="AJ476" s="296" t="str">
        <f>IF('3_Setup(4)'!$P$34="", "0 / No Action", '3_Setup(4)'!$P$34)</f>
        <v>4 / Fault</v>
      </c>
      <c r="AK476" s="296" t="str">
        <f>IF('3_Setup(4)'!$P$35="", "0 / No Action", '3_Setup(4)'!$P$35)</f>
        <v>4 / Fault</v>
      </c>
      <c r="AL476" s="296" t="str">
        <f>IF('3_Setup(4)'!$P$36="", "0 / No Action", '3_Setup(4)'!$P$36)</f>
        <v>4 / Fault</v>
      </c>
      <c r="AM476" s="296" t="str">
        <f>IF('3_Setup(4)'!$P$37="", "0 / No Action", '3_Setup(4)'!$P$37)</f>
        <v>4 / Fault</v>
      </c>
      <c r="AN476" s="296" t="str">
        <f>IF('3_Setup(4)'!$P$38="", "0 / No Action", '3_Setup(4)'!$P$38)</f>
        <v>4 / Fault</v>
      </c>
      <c r="AO476" s="296" t="str">
        <f>IF('3_Setup(4)'!$P$39="", "0 / No Action", '3_Setup(4)'!$P$39)</f>
        <v>4 / Fault</v>
      </c>
      <c r="AP476" s="296" t="str">
        <f>IF('3_Setup(4)'!$P$40="", "0 / No Action", '3_Setup(4)'!$P$40)</f>
        <v>4 / Fault</v>
      </c>
      <c r="AQ476" s="297" t="str">
        <f>IF('3_Setup(4)'!$P$41="", "0 / No Action", '3_Setup(4)'!$P$41)</f>
        <v>4 / Fault</v>
      </c>
    </row>
    <row r="477" spans="2:43" ht="28.2" thickBot="1" x14ac:dyDescent="0.45">
      <c r="B477" s="291">
        <v>474</v>
      </c>
      <c r="C477" s="292" t="s">
        <v>1907</v>
      </c>
      <c r="D477" s="292" t="s">
        <v>1908</v>
      </c>
      <c r="E477" s="293">
        <v>728</v>
      </c>
      <c r="F477" s="294" t="s">
        <v>18</v>
      </c>
      <c r="G477" s="450">
        <v>0</v>
      </c>
      <c r="H477" s="824" t="s">
        <v>2615</v>
      </c>
      <c r="I477" s="675">
        <v>0</v>
      </c>
      <c r="J477" s="676">
        <v>0</v>
      </c>
      <c r="K477" s="676">
        <v>0</v>
      </c>
      <c r="L477" s="676">
        <v>0</v>
      </c>
      <c r="M477" s="676">
        <v>0</v>
      </c>
      <c r="N477" s="676">
        <v>0</v>
      </c>
      <c r="O477" s="676">
        <v>0</v>
      </c>
      <c r="P477" s="676">
        <v>0</v>
      </c>
      <c r="Q477" s="676">
        <v>0</v>
      </c>
      <c r="R477" s="676">
        <v>0</v>
      </c>
      <c r="S477" s="676">
        <v>0</v>
      </c>
      <c r="T477" s="676">
        <v>0</v>
      </c>
      <c r="U477" s="676">
        <v>0</v>
      </c>
      <c r="V477" s="676">
        <v>0</v>
      </c>
      <c r="W477" s="676">
        <v>0</v>
      </c>
      <c r="X477" s="676">
        <v>0</v>
      </c>
      <c r="Y477" s="676">
        <v>0</v>
      </c>
      <c r="Z477" s="676">
        <v>0</v>
      </c>
      <c r="AA477" s="676">
        <v>0</v>
      </c>
      <c r="AB477" s="676">
        <v>0</v>
      </c>
      <c r="AC477" s="676">
        <v>0</v>
      </c>
      <c r="AD477" s="676">
        <v>0</v>
      </c>
      <c r="AE477" s="676">
        <v>0</v>
      </c>
      <c r="AF477" s="676">
        <v>0</v>
      </c>
      <c r="AG477" s="676">
        <v>0</v>
      </c>
      <c r="AH477" s="676">
        <v>0</v>
      </c>
      <c r="AI477" s="676">
        <v>0</v>
      </c>
      <c r="AJ477" s="676">
        <v>0</v>
      </c>
      <c r="AK477" s="676">
        <v>0</v>
      </c>
      <c r="AL477" s="676">
        <v>0</v>
      </c>
      <c r="AM477" s="676">
        <v>0</v>
      </c>
      <c r="AN477" s="676">
        <v>0</v>
      </c>
      <c r="AO477" s="676">
        <v>0</v>
      </c>
      <c r="AP477" s="676">
        <v>0</v>
      </c>
      <c r="AQ477" s="677">
        <v>0</v>
      </c>
    </row>
    <row r="478" spans="2:43" ht="19.95" customHeight="1" x14ac:dyDescent="0.4">
      <c r="B478" s="264">
        <v>475</v>
      </c>
      <c r="C478" s="265" t="s">
        <v>1909</v>
      </c>
      <c r="D478" s="265" t="s">
        <v>287</v>
      </c>
      <c r="E478" s="266">
        <v>713</v>
      </c>
      <c r="F478" s="267"/>
      <c r="G478" s="557" t="s">
        <v>197</v>
      </c>
      <c r="H478" s="456" t="s">
        <v>2618</v>
      </c>
      <c r="I478" s="558" t="str">
        <f>IF('3_Setup(4)'!$Q$7="", "0 / No Action", '3_Setup(4)'!$Q$7)</f>
        <v>0 / No Action</v>
      </c>
      <c r="J478" s="559" t="str">
        <f>IF('3_Setup(4)'!$Q$8="", "0 / No Action", '3_Setup(4)'!$Q$8)</f>
        <v>0 / No Action</v>
      </c>
      <c r="K478" s="559" t="str">
        <f>IF('3_Setup(4)'!$Q$9="", "0 / No Action", '3_Setup(4)'!$Q$9)</f>
        <v>0 / No Action</v>
      </c>
      <c r="L478" s="559" t="str">
        <f>IF('3_Setup(4)'!$Q$10="", "0 / No Action", '3_Setup(4)'!$Q$10)</f>
        <v>0 / No Action</v>
      </c>
      <c r="M478" s="559" t="str">
        <f>IF('3_Setup(4)'!$Q$11="", "0 / No Action", '3_Setup(4)'!$Q$11)</f>
        <v>0 / No Action</v>
      </c>
      <c r="N478" s="559" t="str">
        <f>IF('3_Setup(4)'!$Q$12="", "0 / No Action", '3_Setup(4)'!$Q$12)</f>
        <v>0 / No Action</v>
      </c>
      <c r="O478" s="559" t="str">
        <f>IF('3_Setup(4)'!$Q$13="", "0 / No Action", '3_Setup(4)'!$Q$13)</f>
        <v>0 / No Action</v>
      </c>
      <c r="P478" s="559" t="str">
        <f>IF('3_Setup(4)'!$Q$14="", "0 / No Action", '3_Setup(4)'!$Q$14)</f>
        <v>0 / No Action</v>
      </c>
      <c r="Q478" s="559" t="str">
        <f>IF('3_Setup(4)'!$Q$15="", "0 / No Action", '3_Setup(4)'!$Q$15)</f>
        <v>0 / No Action</v>
      </c>
      <c r="R478" s="559" t="str">
        <f>IF('3_Setup(4)'!$Q$16="", "0 / No Action", '3_Setup(4)'!$Q$16)</f>
        <v>0 / No Action</v>
      </c>
      <c r="S478" s="559" t="str">
        <f>IF('3_Setup(4)'!$Q$17="", "0 / No Action", '3_Setup(4)'!$Q$17)</f>
        <v>0 / No Action</v>
      </c>
      <c r="T478" s="559" t="str">
        <f>IF('3_Setup(4)'!$Q$18="", "0 / No Action", '3_Setup(4)'!$Q$18)</f>
        <v>0 / No Action</v>
      </c>
      <c r="U478" s="559" t="str">
        <f>IF('3_Setup(4)'!$Q$19="", "0 / No Action", '3_Setup(4)'!$Q$19)</f>
        <v>0 / No Action</v>
      </c>
      <c r="V478" s="559" t="str">
        <f>IF('3_Setup(4)'!$Q$20="", "0 / No Action", '3_Setup(4)'!$Q$20)</f>
        <v>0 / No Action</v>
      </c>
      <c r="W478" s="559" t="str">
        <f>IF('3_Setup(4)'!$Q$21="", "0 / No Action", '3_Setup(4)'!$Q$21)</f>
        <v>0 / No Action</v>
      </c>
      <c r="X478" s="559" t="str">
        <f>IF('3_Setup(4)'!$Q$22="", "0 / No Action", '3_Setup(4)'!$Q$22)</f>
        <v>0 / No Action</v>
      </c>
      <c r="Y478" s="559" t="str">
        <f>IF('3_Setup(4)'!$Q$23="", "0 / No Action", '3_Setup(4)'!$Q$23)</f>
        <v>0 / No Action</v>
      </c>
      <c r="Z478" s="559" t="str">
        <f>IF('3_Setup(4)'!$Q$24="", "0 / No Action", '3_Setup(4)'!$Q$24)</f>
        <v>0 / No Action</v>
      </c>
      <c r="AA478" s="559" t="str">
        <f>IF('3_Setup(4)'!$Q$25="", "0 / No Action", '3_Setup(4)'!$Q$25)</f>
        <v>0 / No Action</v>
      </c>
      <c r="AB478" s="559" t="str">
        <f>IF('3_Setup(4)'!$Q$26="", "0 / No Action", '3_Setup(4)'!$Q$26)</f>
        <v>0 / No Action</v>
      </c>
      <c r="AC478" s="559" t="str">
        <f>IF('3_Setup(4)'!$Q$27="", "0 / No Action", '3_Setup(4)'!$Q$27)</f>
        <v>0 / No Action</v>
      </c>
      <c r="AD478" s="559" t="str">
        <f>IF('3_Setup(4)'!$Q$28="", "0 / No Action", '3_Setup(4)'!$Q$28)</f>
        <v>0 / No Action</v>
      </c>
      <c r="AE478" s="559" t="str">
        <f>IF('3_Setup(4)'!$Q$29="", "0 / No Action", '3_Setup(4)'!$Q$29)</f>
        <v>0 / No Action</v>
      </c>
      <c r="AF478" s="559" t="str">
        <f>IF('3_Setup(4)'!$Q$30="", "0 / No Action", '3_Setup(4)'!$Q$30)</f>
        <v>0 / No Action</v>
      </c>
      <c r="AG478" s="559" t="str">
        <f>IF('3_Setup(4)'!$Q$31="", "0 / No Action", '3_Setup(4)'!$Q$31)</f>
        <v>0 / No Action</v>
      </c>
      <c r="AH478" s="559" t="str">
        <f>IF('3_Setup(4)'!$Q$32="", "0 / No Action", '3_Setup(4)'!$Q$32)</f>
        <v>0 / No Action</v>
      </c>
      <c r="AI478" s="559" t="str">
        <f>IF('3_Setup(4)'!$Q$33="", "0 / No Action", '3_Setup(4)'!$Q$33)</f>
        <v>0 / No Action</v>
      </c>
      <c r="AJ478" s="559" t="str">
        <f>IF('3_Setup(4)'!$Q$34="", "0 / No Action", '3_Setup(4)'!$Q$34)</f>
        <v>0 / No Action</v>
      </c>
      <c r="AK478" s="559" t="str">
        <f>IF('3_Setup(4)'!$Q$35="", "0 / No Action", '3_Setup(4)'!$Q$35)</f>
        <v>0 / No Action</v>
      </c>
      <c r="AL478" s="559" t="str">
        <f>IF('3_Setup(4)'!$Q$36="", "0 / No Action", '3_Setup(4)'!$Q$36)</f>
        <v>0 / No Action</v>
      </c>
      <c r="AM478" s="559" t="str">
        <f>IF('3_Setup(4)'!$Q$37="", "0 / No Action", '3_Setup(4)'!$Q$37)</f>
        <v>0 / No Action</v>
      </c>
      <c r="AN478" s="559" t="str">
        <f>IF('3_Setup(4)'!$Q$38="", "0 / No Action", '3_Setup(4)'!$Q$38)</f>
        <v>0 / No Action</v>
      </c>
      <c r="AO478" s="559" t="str">
        <f>IF('3_Setup(4)'!$Q$39="", "0 / No Action", '3_Setup(4)'!$Q$39)</f>
        <v>0 / No Action</v>
      </c>
      <c r="AP478" s="559" t="str">
        <f>IF('3_Setup(4)'!$Q$40="", "0 / No Action", '3_Setup(4)'!$Q$40)</f>
        <v>0 / No Action</v>
      </c>
      <c r="AQ478" s="560" t="str">
        <f>IF('3_Setup(4)'!$Q$41="", "0 / No Action", '3_Setup(4)'!$Q$41)</f>
        <v>0 / No Action</v>
      </c>
    </row>
    <row r="479" spans="2:43" ht="19.95" customHeight="1" x14ac:dyDescent="0.4">
      <c r="B479" s="269">
        <v>476</v>
      </c>
      <c r="C479" s="270" t="s">
        <v>1910</v>
      </c>
      <c r="D479" s="270" t="s">
        <v>289</v>
      </c>
      <c r="E479" s="271">
        <v>715</v>
      </c>
      <c r="F479" s="272" t="s">
        <v>39</v>
      </c>
      <c r="G479" s="278">
        <v>10</v>
      </c>
      <c r="H479" s="1360" t="s">
        <v>2617</v>
      </c>
      <c r="I479" s="280">
        <f>IF('3_Setup(4)'!$R$7="", 10, '3_Setup(4)'!$R$7)</f>
        <v>10</v>
      </c>
      <c r="J479" s="281">
        <f>IF('3_Setup(4)'!$R$8="", 10, '3_Setup(4)'!$R$8)</f>
        <v>10</v>
      </c>
      <c r="K479" s="281">
        <f>IF('3_Setup(4)'!$R$9="", 10, '3_Setup(4)'!$R$9)</f>
        <v>10</v>
      </c>
      <c r="L479" s="281">
        <f>IF('3_Setup(4)'!$R$10="", 10, '3_Setup(4)'!$R$10)</f>
        <v>10</v>
      </c>
      <c r="M479" s="281">
        <f>IF('3_Setup(4)'!$R$11="", 10, '3_Setup(4)'!$R$11)</f>
        <v>10</v>
      </c>
      <c r="N479" s="281">
        <f>IF('3_Setup(4)'!$R$12="", 10, '3_Setup(4)'!$R$12)</f>
        <v>10</v>
      </c>
      <c r="O479" s="281">
        <f>IF('3_Setup(4)'!$R$13="", 10, '3_Setup(4)'!$R$13)</f>
        <v>10</v>
      </c>
      <c r="P479" s="281">
        <f>IF('3_Setup(4)'!$R$14="", 10, '3_Setup(4)'!$R$14)</f>
        <v>10</v>
      </c>
      <c r="Q479" s="281">
        <f>IF('3_Setup(4)'!$R$15="", 10, '3_Setup(4)'!$R$15)</f>
        <v>10</v>
      </c>
      <c r="R479" s="281">
        <f>IF('3_Setup(4)'!$R$16="", 10, '3_Setup(4)'!$R$16)</f>
        <v>10</v>
      </c>
      <c r="S479" s="281">
        <f>IF('3_Setup(4)'!$R$17="", 10, '3_Setup(4)'!$R$17)</f>
        <v>10</v>
      </c>
      <c r="T479" s="281">
        <f>IF('3_Setup(4)'!$R$18="", 10, '3_Setup(4)'!$R$18)</f>
        <v>10</v>
      </c>
      <c r="U479" s="281">
        <f>IF('3_Setup(4)'!$R$19="", 10, '3_Setup(4)'!$R$19)</f>
        <v>10</v>
      </c>
      <c r="V479" s="281">
        <f>IF('3_Setup(4)'!$R$20="", 10, '3_Setup(4)'!$R$20)</f>
        <v>10</v>
      </c>
      <c r="W479" s="281">
        <f>IF('3_Setup(4)'!$R$21="", 10, '3_Setup(4)'!$R$21)</f>
        <v>10</v>
      </c>
      <c r="X479" s="281">
        <f>IF('3_Setup(4)'!$R$22="", 10, '3_Setup(4)'!$R$22)</f>
        <v>10</v>
      </c>
      <c r="Y479" s="281">
        <f>IF('3_Setup(4)'!$R$23="", 10, '3_Setup(4)'!$R$23)</f>
        <v>10</v>
      </c>
      <c r="Z479" s="281">
        <f>IF('3_Setup(4)'!$R$24="", 10, '3_Setup(4)'!$R$24)</f>
        <v>10</v>
      </c>
      <c r="AA479" s="281">
        <f>IF('3_Setup(4)'!$R$25="", 10, '3_Setup(4)'!$R$25)</f>
        <v>10</v>
      </c>
      <c r="AB479" s="281">
        <f>IF('3_Setup(4)'!$R$26="", 10, '3_Setup(4)'!$R$26)</f>
        <v>10</v>
      </c>
      <c r="AC479" s="281">
        <f>IF('3_Setup(4)'!$R$27="", 10, '3_Setup(4)'!$R$27)</f>
        <v>10</v>
      </c>
      <c r="AD479" s="281">
        <f>IF('3_Setup(4)'!$R$28="", 10, '3_Setup(4)'!$R$28)</f>
        <v>10</v>
      </c>
      <c r="AE479" s="281">
        <f>IF('3_Setup(4)'!$R$29="", 10, '3_Setup(4)'!$R$29)</f>
        <v>10</v>
      </c>
      <c r="AF479" s="281">
        <f>IF('3_Setup(4)'!$R$30="", 10, '3_Setup(4)'!$R$30)</f>
        <v>10</v>
      </c>
      <c r="AG479" s="281">
        <f>IF('3_Setup(4)'!$R$31="", 10, '3_Setup(4)'!$R$31)</f>
        <v>10</v>
      </c>
      <c r="AH479" s="281">
        <f>IF('3_Setup(4)'!$R$32="", 10, '3_Setup(4)'!$R$32)</f>
        <v>10</v>
      </c>
      <c r="AI479" s="281">
        <f>IF('3_Setup(4)'!$R$33="", 10, '3_Setup(4)'!$R$33)</f>
        <v>10</v>
      </c>
      <c r="AJ479" s="281">
        <f>IF('3_Setup(4)'!$R$34="", 10, '3_Setup(4)'!$R$34)</f>
        <v>10</v>
      </c>
      <c r="AK479" s="281">
        <f>IF('3_Setup(4)'!$R$35="", 10, '3_Setup(4)'!$R$35)</f>
        <v>10</v>
      </c>
      <c r="AL479" s="281">
        <f>IF('3_Setup(4)'!$R$36="", 10, '3_Setup(4)'!$R$36)</f>
        <v>10</v>
      </c>
      <c r="AM479" s="281">
        <f>IF('3_Setup(4)'!$R$37="", 10, '3_Setup(4)'!$R$37)</f>
        <v>10</v>
      </c>
      <c r="AN479" s="281">
        <f>IF('3_Setup(4)'!$R$38="", 10, '3_Setup(4)'!$R$38)</f>
        <v>10</v>
      </c>
      <c r="AO479" s="281">
        <f>IF('3_Setup(4)'!$R$39="", 10, '3_Setup(4)'!$R$39)</f>
        <v>10</v>
      </c>
      <c r="AP479" s="281">
        <f>IF('3_Setup(4)'!$R$40="", 10, '3_Setup(4)'!$R$40)</f>
        <v>10</v>
      </c>
      <c r="AQ479" s="282">
        <f>IF('3_Setup(4)'!$R$41="", 10, '3_Setup(4)'!$R$41)</f>
        <v>10</v>
      </c>
    </row>
    <row r="480" spans="2:43" ht="19.95" customHeight="1" x14ac:dyDescent="0.4">
      <c r="B480" s="269">
        <v>477</v>
      </c>
      <c r="C480" s="270" t="s">
        <v>1911</v>
      </c>
      <c r="D480" s="270" t="s">
        <v>288</v>
      </c>
      <c r="E480" s="271">
        <v>714</v>
      </c>
      <c r="F480" s="272" t="s">
        <v>39</v>
      </c>
      <c r="G480" s="278">
        <v>50</v>
      </c>
      <c r="H480" s="1361"/>
      <c r="I480" s="280">
        <f>IF('3_Setup(4)'!$S$7="", 50, '3_Setup(4)'!$S$7)</f>
        <v>50</v>
      </c>
      <c r="J480" s="281">
        <f>IF('3_Setup(4)'!$S$8="", 50, '3_Setup(4)'!$S$8)</f>
        <v>50</v>
      </c>
      <c r="K480" s="281">
        <f>IF('3_Setup(4)'!$S$9="", 50, '3_Setup(4)'!$S$9)</f>
        <v>50</v>
      </c>
      <c r="L480" s="281">
        <f>IF('3_Setup(4)'!$S$10="", 50, '3_Setup(4)'!$S$10)</f>
        <v>50</v>
      </c>
      <c r="M480" s="281">
        <f>IF('3_Setup(4)'!$S$11="", 50, '3_Setup(4)'!$S$11)</f>
        <v>50</v>
      </c>
      <c r="N480" s="281">
        <f>IF('3_Setup(4)'!$S$12="", 50, '3_Setup(4)'!$S$12)</f>
        <v>50</v>
      </c>
      <c r="O480" s="281">
        <f>IF('3_Setup(4)'!$S$13="", 50, '3_Setup(4)'!$S$13)</f>
        <v>50</v>
      </c>
      <c r="P480" s="281">
        <f>IF('3_Setup(4)'!$S$14="", 50, '3_Setup(4)'!$S$14)</f>
        <v>50</v>
      </c>
      <c r="Q480" s="281">
        <f>IF('3_Setup(4)'!$S$15="", 50, '3_Setup(4)'!$S$15)</f>
        <v>50</v>
      </c>
      <c r="R480" s="281">
        <f>IF('3_Setup(4)'!$S$16="", 50, '3_Setup(4)'!$S$16)</f>
        <v>50</v>
      </c>
      <c r="S480" s="281">
        <f>IF('3_Setup(4)'!$S$17="", 50, '3_Setup(4)'!$S$17)</f>
        <v>50</v>
      </c>
      <c r="T480" s="281">
        <f>IF('3_Setup(4)'!$S$18="", 50, '3_Setup(4)'!$S$18)</f>
        <v>50</v>
      </c>
      <c r="U480" s="281">
        <f>IF('3_Setup(4)'!$S$19="", 50, '3_Setup(4)'!$S$19)</f>
        <v>50</v>
      </c>
      <c r="V480" s="281">
        <f>IF('3_Setup(4)'!$S$20="", 50, '3_Setup(4)'!$S$20)</f>
        <v>50</v>
      </c>
      <c r="W480" s="281">
        <f>IF('3_Setup(4)'!$S$21="", 50, '3_Setup(4)'!$S$21)</f>
        <v>50</v>
      </c>
      <c r="X480" s="281">
        <f>IF('3_Setup(4)'!$S$22="", 50, '3_Setup(4)'!$S$22)</f>
        <v>50</v>
      </c>
      <c r="Y480" s="281">
        <f>IF('3_Setup(4)'!$S$23="", 50, '3_Setup(4)'!$S$23)</f>
        <v>50</v>
      </c>
      <c r="Z480" s="281">
        <f>IF('3_Setup(4)'!$S$24="", 50, '3_Setup(4)'!$S$24)</f>
        <v>50</v>
      </c>
      <c r="AA480" s="281">
        <f>IF('3_Setup(4)'!$S$25="", 50, '3_Setup(4)'!$S$25)</f>
        <v>50</v>
      </c>
      <c r="AB480" s="281">
        <f>IF('3_Setup(4)'!$S$26="", 50, '3_Setup(4)'!$S$26)</f>
        <v>50</v>
      </c>
      <c r="AC480" s="281">
        <f>IF('3_Setup(4)'!$S$27="", 50, '3_Setup(4)'!$S$27)</f>
        <v>50</v>
      </c>
      <c r="AD480" s="281">
        <f>IF('3_Setup(4)'!$S$28="", 50, '3_Setup(4)'!$S$28)</f>
        <v>50</v>
      </c>
      <c r="AE480" s="281">
        <f>IF('3_Setup(4)'!$S$29="", 50, '3_Setup(4)'!$S$29)</f>
        <v>50</v>
      </c>
      <c r="AF480" s="281">
        <f>IF('3_Setup(4)'!$S$30="", 50, '3_Setup(4)'!$S$30)</f>
        <v>50</v>
      </c>
      <c r="AG480" s="281">
        <f>IF('3_Setup(4)'!$S$31="", 50, '3_Setup(4)'!$S$31)</f>
        <v>50</v>
      </c>
      <c r="AH480" s="281">
        <f>IF('3_Setup(4)'!$S$32="", 50, '3_Setup(4)'!$S$32)</f>
        <v>50</v>
      </c>
      <c r="AI480" s="281">
        <f>IF('3_Setup(4)'!$S$33="", 50, '3_Setup(4)'!$S$33)</f>
        <v>50</v>
      </c>
      <c r="AJ480" s="281">
        <f>IF('3_Setup(4)'!$S$34="", 50, '3_Setup(4)'!$S$34)</f>
        <v>50</v>
      </c>
      <c r="AK480" s="281">
        <f>IF('3_Setup(4)'!$S$35="", 50, '3_Setup(4)'!$S$35)</f>
        <v>50</v>
      </c>
      <c r="AL480" s="281">
        <f>IF('3_Setup(4)'!$S$36="", 50, '3_Setup(4)'!$S$36)</f>
        <v>50</v>
      </c>
      <c r="AM480" s="281">
        <f>IF('3_Setup(4)'!$S$37="", 50, '3_Setup(4)'!$S$37)</f>
        <v>50</v>
      </c>
      <c r="AN480" s="281">
        <f>IF('3_Setup(4)'!$S$38="", 50, '3_Setup(4)'!$S$38)</f>
        <v>50</v>
      </c>
      <c r="AO480" s="281">
        <f>IF('3_Setup(4)'!$S$39="", 50, '3_Setup(4)'!$S$39)</f>
        <v>50</v>
      </c>
      <c r="AP480" s="281">
        <f>IF('3_Setup(4)'!$S$40="", 50, '3_Setup(4)'!$S$40)</f>
        <v>50</v>
      </c>
      <c r="AQ480" s="282">
        <f>IF('3_Setup(4)'!$S$41="", 50, '3_Setup(4)'!$S$41)</f>
        <v>50</v>
      </c>
    </row>
    <row r="481" spans="2:43" ht="19.95" customHeight="1" thickBot="1" x14ac:dyDescent="0.45">
      <c r="B481" s="291">
        <v>478</v>
      </c>
      <c r="C481" s="292" t="s">
        <v>1912</v>
      </c>
      <c r="D481" s="292" t="s">
        <v>290</v>
      </c>
      <c r="E481" s="293">
        <v>716</v>
      </c>
      <c r="F481" s="294" t="s">
        <v>5</v>
      </c>
      <c r="G481" s="662">
        <v>20</v>
      </c>
      <c r="H481" s="343"/>
      <c r="I481" s="663">
        <f>IF('3_Setup(4)'!$T$7="", 20, '3_Setup(4)'!$T$7)</f>
        <v>20</v>
      </c>
      <c r="J481" s="664">
        <f>IF('3_Setup(4)'!$T$8="", 20, '3_Setup(4)'!$T$8)</f>
        <v>20</v>
      </c>
      <c r="K481" s="664">
        <f>IF('3_Setup(4)'!$T$9="", 20, '3_Setup(4)'!$T$9)</f>
        <v>20</v>
      </c>
      <c r="L481" s="664">
        <f>IF('3_Setup(4)'!$T$10="", 20, '3_Setup(4)'!$T$10)</f>
        <v>20</v>
      </c>
      <c r="M481" s="664">
        <f>IF('3_Setup(4)'!$T$11="", 20, '3_Setup(4)'!$T$11)</f>
        <v>20</v>
      </c>
      <c r="N481" s="664">
        <f>IF('3_Setup(4)'!$T$12="", 20, '3_Setup(4)'!$T$12)</f>
        <v>20</v>
      </c>
      <c r="O481" s="664">
        <f>IF('3_Setup(4)'!$T$13="", 20, '3_Setup(4)'!$T$13)</f>
        <v>20</v>
      </c>
      <c r="P481" s="664">
        <f>IF('3_Setup(4)'!$T$14="", 20, '3_Setup(4)'!$T$14)</f>
        <v>20</v>
      </c>
      <c r="Q481" s="664">
        <f>IF('3_Setup(4)'!$T$15="", 20, '3_Setup(4)'!$T$15)</f>
        <v>20</v>
      </c>
      <c r="R481" s="664">
        <f>IF('3_Setup(4)'!$T$16="", 20, '3_Setup(4)'!$T$16)</f>
        <v>20</v>
      </c>
      <c r="S481" s="664">
        <f>IF('3_Setup(4)'!$T$17="", 20, '3_Setup(4)'!$T$17)</f>
        <v>20</v>
      </c>
      <c r="T481" s="664">
        <f>IF('3_Setup(4)'!$T$18="", 20, '3_Setup(4)'!$T$18)</f>
        <v>20</v>
      </c>
      <c r="U481" s="664">
        <f>IF('3_Setup(4)'!$T$19="", 20, '3_Setup(4)'!$T$19)</f>
        <v>20</v>
      </c>
      <c r="V481" s="664">
        <f>IF('3_Setup(4)'!$T$20="", 20, '3_Setup(4)'!$T$20)</f>
        <v>20</v>
      </c>
      <c r="W481" s="664">
        <f>IF('3_Setup(4)'!$T$21="", 20, '3_Setup(4)'!$T$21)</f>
        <v>20</v>
      </c>
      <c r="X481" s="664">
        <f>IF('3_Setup(4)'!$T$22="", 20, '3_Setup(4)'!$T$22)</f>
        <v>20</v>
      </c>
      <c r="Y481" s="664">
        <f>IF('3_Setup(4)'!$T$23="", 20, '3_Setup(4)'!$T$23)</f>
        <v>20</v>
      </c>
      <c r="Z481" s="664">
        <f>IF('3_Setup(4)'!$T$24="", 20, '3_Setup(4)'!$T$24)</f>
        <v>20</v>
      </c>
      <c r="AA481" s="664">
        <f>IF('3_Setup(4)'!$T$25="", 20, '3_Setup(4)'!$T$25)</f>
        <v>20</v>
      </c>
      <c r="AB481" s="664">
        <f>IF('3_Setup(4)'!$T$26="", 20, '3_Setup(4)'!$T$26)</f>
        <v>20</v>
      </c>
      <c r="AC481" s="664">
        <f>IF('3_Setup(4)'!$T$27="", 20, '3_Setup(4)'!$T$27)</f>
        <v>20</v>
      </c>
      <c r="AD481" s="664">
        <f>IF('3_Setup(4)'!$T$28="", 20, '3_Setup(4)'!$T$28)</f>
        <v>20</v>
      </c>
      <c r="AE481" s="664">
        <f>IF('3_Setup(4)'!$T$29="", 20, '3_Setup(4)'!$T$29)</f>
        <v>20</v>
      </c>
      <c r="AF481" s="664">
        <f>IF('3_Setup(4)'!$T$30="", 20, '3_Setup(4)'!$T$30)</f>
        <v>20</v>
      </c>
      <c r="AG481" s="664">
        <f>IF('3_Setup(4)'!$T$31="", 20, '3_Setup(4)'!$T$31)</f>
        <v>20</v>
      </c>
      <c r="AH481" s="664">
        <f>IF('3_Setup(4)'!$T$32="", 20, '3_Setup(4)'!$T$32)</f>
        <v>20</v>
      </c>
      <c r="AI481" s="664">
        <f>IF('3_Setup(4)'!$T$33="", 20, '3_Setup(4)'!$T$33)</f>
        <v>20</v>
      </c>
      <c r="AJ481" s="664">
        <f>IF('3_Setup(4)'!$T$34="", 20, '3_Setup(4)'!$T$34)</f>
        <v>20</v>
      </c>
      <c r="AK481" s="664">
        <f>IF('3_Setup(4)'!$T$35="", 20, '3_Setup(4)'!$T$35)</f>
        <v>20</v>
      </c>
      <c r="AL481" s="664">
        <f>IF('3_Setup(4)'!$T$36="", 20, '3_Setup(4)'!$T$36)</f>
        <v>20</v>
      </c>
      <c r="AM481" s="664">
        <f>IF('3_Setup(4)'!$T$37="", 20, '3_Setup(4)'!$T$37)</f>
        <v>20</v>
      </c>
      <c r="AN481" s="664">
        <f>IF('3_Setup(4)'!$T$38="", 20, '3_Setup(4)'!$T$38)</f>
        <v>20</v>
      </c>
      <c r="AO481" s="664">
        <f>IF('3_Setup(4)'!$T$39="", 20, '3_Setup(4)'!$T$39)</f>
        <v>20</v>
      </c>
      <c r="AP481" s="664">
        <f>IF('3_Setup(4)'!$T$40="", 20, '3_Setup(4)'!$T$40)</f>
        <v>20</v>
      </c>
      <c r="AQ481" s="665">
        <f>IF('3_Setup(4)'!$T$41="", 20, '3_Setup(4)'!$T$41)</f>
        <v>20</v>
      </c>
    </row>
    <row r="482" spans="2:43" ht="19.95" customHeight="1" x14ac:dyDescent="0.4">
      <c r="B482" s="264">
        <v>479</v>
      </c>
      <c r="C482" s="265" t="s">
        <v>1913</v>
      </c>
      <c r="D482" s="265" t="s">
        <v>277</v>
      </c>
      <c r="E482" s="266">
        <v>703</v>
      </c>
      <c r="F482" s="267"/>
      <c r="G482" s="557" t="s">
        <v>492</v>
      </c>
      <c r="H482" s="456" t="s">
        <v>2619</v>
      </c>
      <c r="I482" s="558" t="str">
        <f>IF('3_Setup(4)'!$U$7="", "2 / Fault", '3_Setup(4)'!$U$7)</f>
        <v>3 / Fault,Coast</v>
      </c>
      <c r="J482" s="559" t="str">
        <f>IF('3_Setup(4)'!$U$8="", "2 / Fault", '3_Setup(4)'!$U$8)</f>
        <v>3 / Fault,Coast</v>
      </c>
      <c r="K482" s="559" t="str">
        <f>IF('3_Setup(4)'!$U$9="", "2 / Fault", '3_Setup(4)'!$U$9)</f>
        <v>3 / Fault,Coast</v>
      </c>
      <c r="L482" s="559" t="str">
        <f>IF('3_Setup(4)'!$U$10="", "2 / Fault", '3_Setup(4)'!$U$10)</f>
        <v>3 / Fault,Coast</v>
      </c>
      <c r="M482" s="559" t="str">
        <f>IF('3_Setup(4)'!$U$11="", "2 / Fault", '3_Setup(4)'!$U$11)</f>
        <v>3 / Fault,Coast</v>
      </c>
      <c r="N482" s="559" t="str">
        <f>IF('3_Setup(4)'!$U$12="", "2 / Fault", '3_Setup(4)'!$U$12)</f>
        <v>3 / Fault,Coast</v>
      </c>
      <c r="O482" s="559" t="str">
        <f>IF('3_Setup(4)'!$U$13="", "2 / Fault", '3_Setup(4)'!$U$13)</f>
        <v>3 / Fault,Coast</v>
      </c>
      <c r="P482" s="559" t="str">
        <f>IF('3_Setup(4)'!$U$14="", "2 / Fault", '3_Setup(4)'!$U$14)</f>
        <v>3 / Fault,Coast</v>
      </c>
      <c r="Q482" s="559" t="str">
        <f>IF('3_Setup(4)'!$U$15="", "2 / Fault", '3_Setup(4)'!$U$15)</f>
        <v>3 / Fault,Coast</v>
      </c>
      <c r="R482" s="559" t="str">
        <f>IF('3_Setup(4)'!$U$16="", "2 / Fault", '3_Setup(4)'!$U$16)</f>
        <v>3 / Fault,Coast</v>
      </c>
      <c r="S482" s="559" t="str">
        <f>IF('3_Setup(4)'!$U$17="", "2 / Fault", '3_Setup(4)'!$U$17)</f>
        <v>3 / Fault,Coast</v>
      </c>
      <c r="T482" s="559" t="str">
        <f>IF('3_Setup(4)'!$U$18="", "2 / Fault", '3_Setup(4)'!$U$18)</f>
        <v>3 / Fault,Coast</v>
      </c>
      <c r="U482" s="559" t="str">
        <f>IF('3_Setup(4)'!$U$19="", "2 / Fault", '3_Setup(4)'!$U$19)</f>
        <v>3 / Fault,Coast</v>
      </c>
      <c r="V482" s="559" t="str">
        <f>IF('3_Setup(4)'!$U$20="", "2 / Fault", '3_Setup(4)'!$U$20)</f>
        <v>3 / Fault,Coast</v>
      </c>
      <c r="W482" s="559" t="str">
        <f>IF('3_Setup(4)'!$U$21="", "2 / Fault", '3_Setup(4)'!$U$21)</f>
        <v>3 / Fault,Coast</v>
      </c>
      <c r="X482" s="559" t="str">
        <f>IF('3_Setup(4)'!$U$22="", "2 / Fault", '3_Setup(4)'!$U$22)</f>
        <v>3 / Fault,Coast</v>
      </c>
      <c r="Y482" s="559" t="str">
        <f>IF('3_Setup(4)'!$U$23="", "2 / Fault", '3_Setup(4)'!$U$23)</f>
        <v>3 / Fault,Coast</v>
      </c>
      <c r="Z482" s="559" t="str">
        <f>IF('3_Setup(4)'!$U$24="", "2 / Fault", '3_Setup(4)'!$U$24)</f>
        <v>3 / Fault,Coast</v>
      </c>
      <c r="AA482" s="559" t="str">
        <f>IF('3_Setup(4)'!$U$25="", "2 / Fault", '3_Setup(4)'!$U$25)</f>
        <v>3 / Fault,Coast</v>
      </c>
      <c r="AB482" s="559" t="str">
        <f>IF('3_Setup(4)'!$U$26="", "2 / Fault", '3_Setup(4)'!$U$26)</f>
        <v>3 / Fault,Coast</v>
      </c>
      <c r="AC482" s="559" t="str">
        <f>IF('3_Setup(4)'!$U$27="", "2 / Fault", '3_Setup(4)'!$U$27)</f>
        <v>3 / Fault,Coast</v>
      </c>
      <c r="AD482" s="559" t="str">
        <f>IF('3_Setup(4)'!$U$28="", "2 / Fault", '3_Setup(4)'!$U$28)</f>
        <v>3 / Fault,Coast</v>
      </c>
      <c r="AE482" s="559" t="str">
        <f>IF('3_Setup(4)'!$U$29="", "2 / Fault", '3_Setup(4)'!$U$29)</f>
        <v>3 / Fault,Coast</v>
      </c>
      <c r="AF482" s="559" t="str">
        <f>IF('3_Setup(4)'!$U$30="", "2 / Fault", '3_Setup(4)'!$U$30)</f>
        <v>3 / Fault,Coast</v>
      </c>
      <c r="AG482" s="559" t="str">
        <f>IF('3_Setup(4)'!$U$31="", "2 / Fault", '3_Setup(4)'!$U$31)</f>
        <v>3 / Fault,Coast</v>
      </c>
      <c r="AH482" s="559" t="str">
        <f>IF('3_Setup(4)'!$U$32="", "2 / Fault", '3_Setup(4)'!$U$32)</f>
        <v>3 / Fault,Coast</v>
      </c>
      <c r="AI482" s="559" t="str">
        <f>IF('3_Setup(4)'!$U$33="", "2 / Fault", '3_Setup(4)'!$U$33)</f>
        <v>3 / Fault,Coast</v>
      </c>
      <c r="AJ482" s="559" t="str">
        <f>IF('3_Setup(4)'!$U$34="", "2 / Fault", '3_Setup(4)'!$U$34)</f>
        <v>3 / Fault,Coast</v>
      </c>
      <c r="AK482" s="559" t="str">
        <f>IF('3_Setup(4)'!$U$35="", "2 / Fault", '3_Setup(4)'!$U$35)</f>
        <v>3 / Fault,Coast</v>
      </c>
      <c r="AL482" s="559" t="str">
        <f>IF('3_Setup(4)'!$U$36="", "2 / Fault", '3_Setup(4)'!$U$36)</f>
        <v>3 / Fault,Coast</v>
      </c>
      <c r="AM482" s="559" t="str">
        <f>IF('3_Setup(4)'!$U$37="", "2 / Fault", '3_Setup(4)'!$U$37)</f>
        <v>3 / Fault,Coast</v>
      </c>
      <c r="AN482" s="559" t="str">
        <f>IF('3_Setup(4)'!$U$38="", "2 / Fault", '3_Setup(4)'!$U$38)</f>
        <v>3 / Fault,Coast</v>
      </c>
      <c r="AO482" s="559" t="str">
        <f>IF('3_Setup(4)'!$U$39="", "2 / Fault", '3_Setup(4)'!$U$39)</f>
        <v>3 / Fault,Coast</v>
      </c>
      <c r="AP482" s="559" t="str">
        <f>IF('3_Setup(4)'!$U$40="", "2 / Fault", '3_Setup(4)'!$U$40)</f>
        <v>3 / Fault,Coast</v>
      </c>
      <c r="AQ482" s="560" t="str">
        <f>IF('3_Setup(4)'!$U$41="", "2 / Fault", '3_Setup(4)'!$U$41)</f>
        <v>3 / Fault,Coast</v>
      </c>
    </row>
    <row r="483" spans="2:43" ht="19.95" customHeight="1" thickBot="1" x14ac:dyDescent="0.45">
      <c r="B483" s="291">
        <v>480</v>
      </c>
      <c r="C483" s="292" t="s">
        <v>1914</v>
      </c>
      <c r="D483" s="292" t="s">
        <v>1915</v>
      </c>
      <c r="E483" s="293">
        <v>1333</v>
      </c>
      <c r="F483" s="294" t="s">
        <v>39</v>
      </c>
      <c r="G483" s="922">
        <v>50</v>
      </c>
      <c r="H483" s="889"/>
      <c r="I483" s="383">
        <v>10</v>
      </c>
      <c r="J483" s="384">
        <v>10</v>
      </c>
      <c r="K483" s="384">
        <v>10</v>
      </c>
      <c r="L483" s="384">
        <v>10</v>
      </c>
      <c r="M483" s="384">
        <v>10</v>
      </c>
      <c r="N483" s="384">
        <v>10</v>
      </c>
      <c r="O483" s="384">
        <v>10</v>
      </c>
      <c r="P483" s="384">
        <v>10</v>
      </c>
      <c r="Q483" s="384">
        <v>10</v>
      </c>
      <c r="R483" s="384">
        <v>10</v>
      </c>
      <c r="S483" s="384">
        <v>10</v>
      </c>
      <c r="T483" s="384">
        <v>10</v>
      </c>
      <c r="U483" s="384">
        <v>10</v>
      </c>
      <c r="V483" s="384">
        <v>10</v>
      </c>
      <c r="W483" s="384">
        <v>10</v>
      </c>
      <c r="X483" s="384">
        <v>10</v>
      </c>
      <c r="Y483" s="384">
        <v>10</v>
      </c>
      <c r="Z483" s="384">
        <v>10</v>
      </c>
      <c r="AA483" s="384">
        <v>10</v>
      </c>
      <c r="AB483" s="384">
        <v>10</v>
      </c>
      <c r="AC483" s="384">
        <v>10</v>
      </c>
      <c r="AD483" s="384">
        <v>10</v>
      </c>
      <c r="AE483" s="384">
        <v>10</v>
      </c>
      <c r="AF483" s="384">
        <v>10</v>
      </c>
      <c r="AG483" s="384">
        <v>10</v>
      </c>
      <c r="AH483" s="384">
        <v>10</v>
      </c>
      <c r="AI483" s="384">
        <v>10</v>
      </c>
      <c r="AJ483" s="384">
        <v>10</v>
      </c>
      <c r="AK483" s="384">
        <v>10</v>
      </c>
      <c r="AL483" s="384">
        <v>10</v>
      </c>
      <c r="AM483" s="384">
        <v>10</v>
      </c>
      <c r="AN483" s="384">
        <v>10</v>
      </c>
      <c r="AO483" s="384">
        <v>10</v>
      </c>
      <c r="AP483" s="384">
        <v>10</v>
      </c>
      <c r="AQ483" s="366">
        <v>10</v>
      </c>
    </row>
    <row r="484" spans="2:43" ht="19.95" customHeight="1" x14ac:dyDescent="0.4">
      <c r="B484" s="264">
        <v>481</v>
      </c>
      <c r="C484" s="265" t="s">
        <v>1916</v>
      </c>
      <c r="D484" s="265" t="s">
        <v>299</v>
      </c>
      <c r="E484" s="266">
        <v>751</v>
      </c>
      <c r="F484" s="267" t="s">
        <v>5</v>
      </c>
      <c r="G484" s="811">
        <v>2</v>
      </c>
      <c r="H484" s="769" t="s">
        <v>2620</v>
      </c>
      <c r="I484" s="252">
        <v>2</v>
      </c>
      <c r="J484" s="253">
        <v>2</v>
      </c>
      <c r="K484" s="253">
        <v>2</v>
      </c>
      <c r="L484" s="253">
        <v>2</v>
      </c>
      <c r="M484" s="253">
        <v>2</v>
      </c>
      <c r="N484" s="253">
        <v>2</v>
      </c>
      <c r="O484" s="253">
        <v>2</v>
      </c>
      <c r="P484" s="253">
        <v>2</v>
      </c>
      <c r="Q484" s="253">
        <v>2</v>
      </c>
      <c r="R484" s="253">
        <v>2</v>
      </c>
      <c r="S484" s="253">
        <v>2</v>
      </c>
      <c r="T484" s="253">
        <v>2</v>
      </c>
      <c r="U484" s="253">
        <v>2</v>
      </c>
      <c r="V484" s="253">
        <v>2</v>
      </c>
      <c r="W484" s="253">
        <v>2</v>
      </c>
      <c r="X484" s="253">
        <v>2</v>
      </c>
      <c r="Y484" s="253">
        <v>2</v>
      </c>
      <c r="Z484" s="253">
        <v>2</v>
      </c>
      <c r="AA484" s="253">
        <v>2</v>
      </c>
      <c r="AB484" s="253">
        <v>2</v>
      </c>
      <c r="AC484" s="253">
        <v>2</v>
      </c>
      <c r="AD484" s="253">
        <v>2</v>
      </c>
      <c r="AE484" s="253">
        <v>2</v>
      </c>
      <c r="AF484" s="253">
        <v>2</v>
      </c>
      <c r="AG484" s="253">
        <v>2</v>
      </c>
      <c r="AH484" s="253">
        <v>2</v>
      </c>
      <c r="AI484" s="253">
        <v>2</v>
      </c>
      <c r="AJ484" s="253">
        <v>2</v>
      </c>
      <c r="AK484" s="253">
        <v>2</v>
      </c>
      <c r="AL484" s="253">
        <v>2</v>
      </c>
      <c r="AM484" s="253">
        <v>2</v>
      </c>
      <c r="AN484" s="253">
        <v>2</v>
      </c>
      <c r="AO484" s="253">
        <v>2</v>
      </c>
      <c r="AP484" s="253">
        <v>2</v>
      </c>
      <c r="AQ484" s="254">
        <v>2</v>
      </c>
    </row>
    <row r="485" spans="2:43" ht="19.95" customHeight="1" thickBot="1" x14ac:dyDescent="0.45">
      <c r="B485" s="291">
        <v>482</v>
      </c>
      <c r="C485" s="292" t="s">
        <v>1917</v>
      </c>
      <c r="D485" s="292" t="s">
        <v>1918</v>
      </c>
      <c r="E485" s="293">
        <v>762</v>
      </c>
      <c r="F485" s="294"/>
      <c r="G485" s="450" t="s">
        <v>492</v>
      </c>
      <c r="H485" s="666"/>
      <c r="I485" s="675" t="s">
        <v>492</v>
      </c>
      <c r="J485" s="676" t="s">
        <v>492</v>
      </c>
      <c r="K485" s="676" t="s">
        <v>492</v>
      </c>
      <c r="L485" s="676" t="s">
        <v>492</v>
      </c>
      <c r="M485" s="676" t="s">
        <v>492</v>
      </c>
      <c r="N485" s="676" t="s">
        <v>492</v>
      </c>
      <c r="O485" s="676" t="s">
        <v>492</v>
      </c>
      <c r="P485" s="676" t="s">
        <v>492</v>
      </c>
      <c r="Q485" s="676" t="s">
        <v>492</v>
      </c>
      <c r="R485" s="676" t="s">
        <v>492</v>
      </c>
      <c r="S485" s="676" t="s">
        <v>492</v>
      </c>
      <c r="T485" s="676" t="s">
        <v>492</v>
      </c>
      <c r="U485" s="676" t="s">
        <v>492</v>
      </c>
      <c r="V485" s="676" t="s">
        <v>492</v>
      </c>
      <c r="W485" s="676" t="s">
        <v>492</v>
      </c>
      <c r="X485" s="676" t="s">
        <v>492</v>
      </c>
      <c r="Y485" s="676" t="s">
        <v>492</v>
      </c>
      <c r="Z485" s="676" t="s">
        <v>492</v>
      </c>
      <c r="AA485" s="676" t="s">
        <v>492</v>
      </c>
      <c r="AB485" s="676" t="s">
        <v>492</v>
      </c>
      <c r="AC485" s="676" t="s">
        <v>492</v>
      </c>
      <c r="AD485" s="676" t="s">
        <v>492</v>
      </c>
      <c r="AE485" s="676" t="s">
        <v>492</v>
      </c>
      <c r="AF485" s="676" t="s">
        <v>492</v>
      </c>
      <c r="AG485" s="676" t="s">
        <v>492</v>
      </c>
      <c r="AH485" s="676" t="s">
        <v>492</v>
      </c>
      <c r="AI485" s="676" t="s">
        <v>492</v>
      </c>
      <c r="AJ485" s="676" t="s">
        <v>492</v>
      </c>
      <c r="AK485" s="676" t="s">
        <v>492</v>
      </c>
      <c r="AL485" s="676" t="s">
        <v>492</v>
      </c>
      <c r="AM485" s="676" t="s">
        <v>492</v>
      </c>
      <c r="AN485" s="676" t="s">
        <v>492</v>
      </c>
      <c r="AO485" s="676" t="s">
        <v>492</v>
      </c>
      <c r="AP485" s="676" t="s">
        <v>492</v>
      </c>
      <c r="AQ485" s="677" t="s">
        <v>492</v>
      </c>
    </row>
    <row r="486" spans="2:43" ht="19.95" customHeight="1" x14ac:dyDescent="0.4">
      <c r="B486" s="264">
        <v>483</v>
      </c>
      <c r="C486" s="265" t="s">
        <v>1919</v>
      </c>
      <c r="D486" s="265" t="s">
        <v>292</v>
      </c>
      <c r="E486" s="266">
        <v>733</v>
      </c>
      <c r="F486" s="267"/>
      <c r="G486" s="513" t="s">
        <v>492</v>
      </c>
      <c r="H486" s="424" t="s">
        <v>2623</v>
      </c>
      <c r="I486" s="516" t="str">
        <f>IF('3_Setup(4)'!$V$7="", "2 / Fault", '3_Setup(4)'!$V$7)</f>
        <v>3 / Fault,Coast</v>
      </c>
      <c r="J486" s="517" t="str">
        <f>IF('3_Setup(4)'!$V$8="", "2 / Fault", '3_Setup(4)'!$V$8)</f>
        <v>3 / Fault,Coast</v>
      </c>
      <c r="K486" s="517" t="str">
        <f>IF('3_Setup(4)'!$V$9="", "2 / Fault", '3_Setup(4)'!$V$9)</f>
        <v>3 / Fault,Coast</v>
      </c>
      <c r="L486" s="517" t="str">
        <f>IF('3_Setup(4)'!$V$10="", "2 / Fault", '3_Setup(4)'!$V$10)</f>
        <v>3 / Fault,Coast</v>
      </c>
      <c r="M486" s="517" t="str">
        <f>IF('3_Setup(4)'!$V$11="", "2 / Fault", '3_Setup(4)'!$V$11)</f>
        <v>3 / Fault,Coast</v>
      </c>
      <c r="N486" s="517" t="str">
        <f>IF('3_Setup(4)'!$V$12="", "2 / Fault", '3_Setup(4)'!$V$12)</f>
        <v>3 / Fault,Coast</v>
      </c>
      <c r="O486" s="517" t="str">
        <f>IF('3_Setup(4)'!$V$13="", "2 / Fault", '3_Setup(4)'!$V$13)</f>
        <v>3 / Fault,Coast</v>
      </c>
      <c r="P486" s="517" t="str">
        <f>IF('3_Setup(4)'!$V$14="", "2 / Fault", '3_Setup(4)'!$V$14)</f>
        <v>3 / Fault,Coast</v>
      </c>
      <c r="Q486" s="517" t="str">
        <f>IF('3_Setup(4)'!$V$15="", "2 / Fault", '3_Setup(4)'!$V$15)</f>
        <v>3 / Fault,Coast</v>
      </c>
      <c r="R486" s="517" t="str">
        <f>IF('3_Setup(4)'!$V$16="", "2 / Fault", '3_Setup(4)'!$V$16)</f>
        <v>3 / Fault,Coast</v>
      </c>
      <c r="S486" s="517" t="str">
        <f>IF('3_Setup(4)'!$V$17="", "2 / Fault", '3_Setup(4)'!$V$17)</f>
        <v>3 / Fault,Coast</v>
      </c>
      <c r="T486" s="517" t="str">
        <f>IF('3_Setup(4)'!$V$18="", "2 / Fault", '3_Setup(4)'!$V$18)</f>
        <v>3 / Fault,Coast</v>
      </c>
      <c r="U486" s="517" t="str">
        <f>IF('3_Setup(4)'!$V$19="", "2 / Fault", '3_Setup(4)'!$V$19)</f>
        <v>3 / Fault,Coast</v>
      </c>
      <c r="V486" s="517" t="str">
        <f>IF('3_Setup(4)'!$V$20="", "2 / Fault", '3_Setup(4)'!$V$20)</f>
        <v>3 / Fault,Coast</v>
      </c>
      <c r="W486" s="517" t="str">
        <f>IF('3_Setup(4)'!$V$21="", "2 / Fault", '3_Setup(4)'!$V$21)</f>
        <v>3 / Fault,Coast</v>
      </c>
      <c r="X486" s="517" t="str">
        <f>IF('3_Setup(4)'!$V$22="", "2 / Fault", '3_Setup(4)'!$V$22)</f>
        <v>3 / Fault,Coast</v>
      </c>
      <c r="Y486" s="517" t="str">
        <f>IF('3_Setup(4)'!$V$23="", "2 / Fault", '3_Setup(4)'!$V$23)</f>
        <v>3 / Fault,Coast</v>
      </c>
      <c r="Z486" s="517" t="str">
        <f>IF('3_Setup(4)'!$V$24="", "2 / Fault", '3_Setup(4)'!$V$24)</f>
        <v>3 / Fault,Coast</v>
      </c>
      <c r="AA486" s="517" t="str">
        <f>IF('3_Setup(4)'!$V$25="", "2 / Fault", '3_Setup(4)'!$V$25)</f>
        <v>3 / Fault,Coast</v>
      </c>
      <c r="AB486" s="517" t="str">
        <f>IF('3_Setup(4)'!$V$26="", "2 / Fault", '3_Setup(4)'!$V$26)</f>
        <v>3 / Fault,Coast</v>
      </c>
      <c r="AC486" s="517" t="str">
        <f>IF('3_Setup(4)'!$V$27="", "2 / Fault", '3_Setup(4)'!$V$27)</f>
        <v>3 / Fault,Coast</v>
      </c>
      <c r="AD486" s="517" t="str">
        <f>IF('3_Setup(4)'!$V$28="", "2 / Fault", '3_Setup(4)'!$V$28)</f>
        <v>3 / Fault,Coast</v>
      </c>
      <c r="AE486" s="517" t="str">
        <f>IF('3_Setup(4)'!$V$29="", "2 / Fault", '3_Setup(4)'!$V$29)</f>
        <v>3 / Fault,Coast</v>
      </c>
      <c r="AF486" s="517" t="str">
        <f>IF('3_Setup(4)'!$V$30="", "2 / Fault", '3_Setup(4)'!$V$30)</f>
        <v>3 / Fault,Coast</v>
      </c>
      <c r="AG486" s="517" t="str">
        <f>IF('3_Setup(4)'!$V$31="", "2 / Fault", '3_Setup(4)'!$V$31)</f>
        <v>3 / Fault,Coast</v>
      </c>
      <c r="AH486" s="517" t="str">
        <f>IF('3_Setup(4)'!$V$32="", "2 / Fault", '3_Setup(4)'!$V$32)</f>
        <v>3 / Fault,Coast</v>
      </c>
      <c r="AI486" s="517" t="str">
        <f>IF('3_Setup(4)'!$V$33="", "2 / Fault", '3_Setup(4)'!$V$33)</f>
        <v>3 / Fault,Coast</v>
      </c>
      <c r="AJ486" s="517" t="str">
        <f>IF('3_Setup(4)'!$V$34="", "2 / Fault", '3_Setup(4)'!$V$34)</f>
        <v>3 / Fault,Coast</v>
      </c>
      <c r="AK486" s="517" t="str">
        <f>IF('3_Setup(4)'!$V$35="", "2 / Fault", '3_Setup(4)'!$V$35)</f>
        <v>3 / Fault,Coast</v>
      </c>
      <c r="AL486" s="517" t="str">
        <f>IF('3_Setup(4)'!$V$36="", "2 / Fault", '3_Setup(4)'!$V$36)</f>
        <v>3 / Fault,Coast</v>
      </c>
      <c r="AM486" s="517" t="str">
        <f>IF('3_Setup(4)'!$V$37="", "2 / Fault", '3_Setup(4)'!$V$37)</f>
        <v>3 / Fault,Coast</v>
      </c>
      <c r="AN486" s="517" t="str">
        <f>IF('3_Setup(4)'!$V$38="", "2 / Fault", '3_Setup(4)'!$V$38)</f>
        <v>3 / Fault,Coast</v>
      </c>
      <c r="AO486" s="517" t="str">
        <f>IF('3_Setup(4)'!$V$39="", "2 / Fault", '3_Setup(4)'!$V$39)</f>
        <v>3 / Fault,Coast</v>
      </c>
      <c r="AP486" s="517" t="str">
        <f>IF('3_Setup(4)'!$V$40="", "2 / Fault", '3_Setup(4)'!$V$40)</f>
        <v>3 / Fault,Coast</v>
      </c>
      <c r="AQ486" s="518" t="str">
        <f>IF('3_Setup(4)'!$V$41="", "2 / Fault", '3_Setup(4)'!$V$41)</f>
        <v>3 / Fault,Coast</v>
      </c>
    </row>
    <row r="487" spans="2:43" ht="19.95" customHeight="1" x14ac:dyDescent="0.4">
      <c r="B487" s="269">
        <v>484</v>
      </c>
      <c r="C487" s="270" t="s">
        <v>1920</v>
      </c>
      <c r="D487" s="270" t="s">
        <v>300</v>
      </c>
      <c r="E487" s="271">
        <v>1850</v>
      </c>
      <c r="F487" s="272" t="s">
        <v>5</v>
      </c>
      <c r="G487" s="812">
        <v>0.5</v>
      </c>
      <c r="H487" s="274"/>
      <c r="I487" s="339">
        <v>0.5</v>
      </c>
      <c r="J487" s="340">
        <v>0.5</v>
      </c>
      <c r="K487" s="340">
        <v>0.5</v>
      </c>
      <c r="L487" s="340">
        <v>0.5</v>
      </c>
      <c r="M487" s="340">
        <v>0.5</v>
      </c>
      <c r="N487" s="340">
        <v>0.5</v>
      </c>
      <c r="O487" s="340">
        <v>0.5</v>
      </c>
      <c r="P487" s="340">
        <v>0.5</v>
      </c>
      <c r="Q487" s="340">
        <v>0.5</v>
      </c>
      <c r="R487" s="340">
        <v>0.5</v>
      </c>
      <c r="S487" s="340">
        <v>0.5</v>
      </c>
      <c r="T487" s="340">
        <v>0.5</v>
      </c>
      <c r="U487" s="340">
        <v>0.5</v>
      </c>
      <c r="V487" s="340">
        <v>0.5</v>
      </c>
      <c r="W487" s="340">
        <v>0.5</v>
      </c>
      <c r="X487" s="340">
        <v>0.5</v>
      </c>
      <c r="Y487" s="340">
        <v>0.5</v>
      </c>
      <c r="Z487" s="340">
        <v>0.5</v>
      </c>
      <c r="AA487" s="340">
        <v>0.5</v>
      </c>
      <c r="AB487" s="340">
        <v>0.5</v>
      </c>
      <c r="AC487" s="340">
        <v>0.5</v>
      </c>
      <c r="AD487" s="340">
        <v>0.5</v>
      </c>
      <c r="AE487" s="340">
        <v>0.5</v>
      </c>
      <c r="AF487" s="340">
        <v>0.5</v>
      </c>
      <c r="AG487" s="340">
        <v>0.5</v>
      </c>
      <c r="AH487" s="340">
        <v>0.5</v>
      </c>
      <c r="AI487" s="340">
        <v>0.5</v>
      </c>
      <c r="AJ487" s="340">
        <v>0.5</v>
      </c>
      <c r="AK487" s="340">
        <v>0.5</v>
      </c>
      <c r="AL487" s="340">
        <v>0.5</v>
      </c>
      <c r="AM487" s="340">
        <v>0.5</v>
      </c>
      <c r="AN487" s="340">
        <v>0.5</v>
      </c>
      <c r="AO487" s="340">
        <v>0.5</v>
      </c>
      <c r="AP487" s="340">
        <v>0.5</v>
      </c>
      <c r="AQ487" s="341">
        <v>0.5</v>
      </c>
    </row>
    <row r="488" spans="2:43" ht="19.95" customHeight="1" thickBot="1" x14ac:dyDescent="0.45">
      <c r="B488" s="291">
        <v>485</v>
      </c>
      <c r="C488" s="292" t="s">
        <v>1921</v>
      </c>
      <c r="D488" s="292" t="s">
        <v>1922</v>
      </c>
      <c r="E488" s="293">
        <v>1354</v>
      </c>
      <c r="F488" s="294" t="s">
        <v>5</v>
      </c>
      <c r="G488" s="662">
        <v>0</v>
      </c>
      <c r="H488" s="767" t="s">
        <v>2624</v>
      </c>
      <c r="I488" s="663">
        <v>3</v>
      </c>
      <c r="J488" s="664">
        <v>3</v>
      </c>
      <c r="K488" s="664">
        <v>3</v>
      </c>
      <c r="L488" s="664">
        <v>3</v>
      </c>
      <c r="M488" s="664">
        <v>3</v>
      </c>
      <c r="N488" s="664">
        <v>3</v>
      </c>
      <c r="O488" s="664">
        <v>3</v>
      </c>
      <c r="P488" s="664">
        <v>3</v>
      </c>
      <c r="Q488" s="664">
        <v>3</v>
      </c>
      <c r="R488" s="664">
        <v>3</v>
      </c>
      <c r="S488" s="664">
        <v>3</v>
      </c>
      <c r="T488" s="664">
        <v>3</v>
      </c>
      <c r="U488" s="664">
        <v>3</v>
      </c>
      <c r="V488" s="664">
        <v>3</v>
      </c>
      <c r="W488" s="664">
        <v>3</v>
      </c>
      <c r="X488" s="664">
        <v>3</v>
      </c>
      <c r="Y488" s="664">
        <v>3</v>
      </c>
      <c r="Z488" s="664">
        <v>3</v>
      </c>
      <c r="AA488" s="664">
        <v>3</v>
      </c>
      <c r="AB488" s="664">
        <v>3</v>
      </c>
      <c r="AC488" s="664">
        <v>3</v>
      </c>
      <c r="AD488" s="664">
        <v>3</v>
      </c>
      <c r="AE488" s="664">
        <v>3</v>
      </c>
      <c r="AF488" s="664">
        <v>3</v>
      </c>
      <c r="AG488" s="664">
        <v>3</v>
      </c>
      <c r="AH488" s="664">
        <v>3</v>
      </c>
      <c r="AI488" s="664">
        <v>3</v>
      </c>
      <c r="AJ488" s="664">
        <v>3</v>
      </c>
      <c r="AK488" s="664">
        <v>3</v>
      </c>
      <c r="AL488" s="664">
        <v>3</v>
      </c>
      <c r="AM488" s="664">
        <v>3</v>
      </c>
      <c r="AN488" s="664">
        <v>3</v>
      </c>
      <c r="AO488" s="664">
        <v>3</v>
      </c>
      <c r="AP488" s="664">
        <v>3</v>
      </c>
      <c r="AQ488" s="665">
        <v>3</v>
      </c>
    </row>
    <row r="489" spans="2:43" ht="19.95" customHeight="1" x14ac:dyDescent="0.4">
      <c r="B489" s="264">
        <v>486</v>
      </c>
      <c r="C489" s="265" t="s">
        <v>1923</v>
      </c>
      <c r="D489" s="265" t="s">
        <v>297</v>
      </c>
      <c r="E489" s="266">
        <v>1082</v>
      </c>
      <c r="F489" s="267"/>
      <c r="G489" s="659" t="s">
        <v>273</v>
      </c>
      <c r="H489" s="1355" t="s">
        <v>2625</v>
      </c>
      <c r="I489" s="446" t="str">
        <f>IF('3_Setup(4)'!$X$7="", "3 / Fault,Coast", '3_Setup(4)'!$X$7)</f>
        <v>3 / Fault,Coast</v>
      </c>
      <c r="J489" s="447" t="str">
        <f>IF('3_Setup(4)'!$X$8="", "3 / Fault,Coast", '3_Setup(4)'!$X$8)</f>
        <v>3 / Fault,Coast</v>
      </c>
      <c r="K489" s="447" t="str">
        <f>IF('3_Setup(4)'!$X$9="", "3 / Fault,Coast", '3_Setup(4)'!$X$9)</f>
        <v>3 / Fault,Coast</v>
      </c>
      <c r="L489" s="447" t="str">
        <f>IF('3_Setup(4)'!$X$10="", "3 / Fault,Coast", '3_Setup(4)'!$X$10)</f>
        <v>3 / Fault,Coast</v>
      </c>
      <c r="M489" s="447" t="str">
        <f>IF('3_Setup(4)'!$X$11="", "3 / Fault,Coast", '3_Setup(4)'!$X$11)</f>
        <v>3 / Fault,Coast</v>
      </c>
      <c r="N489" s="447" t="str">
        <f>IF('3_Setup(4)'!$X$12="", "3 / Fault,Coast", '3_Setup(4)'!$X$12)</f>
        <v>3 / Fault,Coast</v>
      </c>
      <c r="O489" s="447" t="str">
        <f>IF('3_Setup(4)'!$X$13="", "3 / Fault,Coast", '3_Setup(4)'!$X$13)</f>
        <v>3 / Fault,Coast</v>
      </c>
      <c r="P489" s="447" t="str">
        <f>IF('3_Setup(4)'!$X$14="", "3 / Fault,Coast", '3_Setup(4)'!$X$14)</f>
        <v>3 / Fault,Coast</v>
      </c>
      <c r="Q489" s="447" t="str">
        <f>IF('3_Setup(4)'!$X$15="", "3 / Fault,Coast", '3_Setup(4)'!$X$15)</f>
        <v>3 / Fault,Coast</v>
      </c>
      <c r="R489" s="447" t="str">
        <f>IF('3_Setup(4)'!$X$16="", "3 / Fault,Coast", '3_Setup(4)'!$X$16)</f>
        <v>3 / Fault,Coast</v>
      </c>
      <c r="S489" s="447" t="str">
        <f>IF('3_Setup(4)'!$X$17="", "3 / Fault,Coast", '3_Setup(4)'!$X$17)</f>
        <v>3 / Fault,Coast</v>
      </c>
      <c r="T489" s="447" t="str">
        <f>IF('3_Setup(4)'!$X$18="", "3 / Fault,Coast", '3_Setup(4)'!$X$18)</f>
        <v>3 / Fault,Coast</v>
      </c>
      <c r="U489" s="447" t="str">
        <f>IF('3_Setup(4)'!$X$19="", "3 / Fault,Coast", '3_Setup(4)'!$X$19)</f>
        <v>3 / Fault,Coast</v>
      </c>
      <c r="V489" s="447" t="str">
        <f>IF('3_Setup(4)'!$X$20="", "3 / Fault,Coast", '3_Setup(4)'!$X$20)</f>
        <v>3 / Fault,Coast</v>
      </c>
      <c r="W489" s="447" t="str">
        <f>IF('3_Setup(4)'!$X$21="", "3 / Fault,Coast", '3_Setup(4)'!$X$21)</f>
        <v>3 / Fault,Coast</v>
      </c>
      <c r="X489" s="447" t="str">
        <f>IF('3_Setup(4)'!$X$22="", "3 / Fault,Coast", '3_Setup(4)'!$X$22)</f>
        <v>3 / Fault,Coast</v>
      </c>
      <c r="Y489" s="447" t="str">
        <f>IF('3_Setup(4)'!$X$23="", "3 / Fault,Coast", '3_Setup(4)'!$X$23)</f>
        <v>3 / Fault,Coast</v>
      </c>
      <c r="Z489" s="447" t="str">
        <f>IF('3_Setup(4)'!$X$24="", "3 / Fault,Coast", '3_Setup(4)'!$X$24)</f>
        <v>3 / Fault,Coast</v>
      </c>
      <c r="AA489" s="447" t="str">
        <f>IF('3_Setup(4)'!$X$25="", "3 / Fault,Coast", '3_Setup(4)'!$X$25)</f>
        <v>3 / Fault,Coast</v>
      </c>
      <c r="AB489" s="447" t="str">
        <f>IF('3_Setup(4)'!$X$26="", "3 / Fault,Coast", '3_Setup(4)'!$X$26)</f>
        <v>3 / Fault,Coast</v>
      </c>
      <c r="AC489" s="447" t="str">
        <f>IF('3_Setup(4)'!$X$27="", "3 / Fault,Coast", '3_Setup(4)'!$X$27)</f>
        <v>3 / Fault,Coast</v>
      </c>
      <c r="AD489" s="447" t="str">
        <f>IF('3_Setup(4)'!$X$28="", "3 / Fault,Coast", '3_Setup(4)'!$X$28)</f>
        <v>3 / Fault,Coast</v>
      </c>
      <c r="AE489" s="447" t="str">
        <f>IF('3_Setup(4)'!$X$29="", "3 / Fault,Coast", '3_Setup(4)'!$X$29)</f>
        <v>3 / Fault,Coast</v>
      </c>
      <c r="AF489" s="447" t="str">
        <f>IF('3_Setup(4)'!$X$30="", "3 / Fault,Coast", '3_Setup(4)'!$X$30)</f>
        <v>3 / Fault,Coast</v>
      </c>
      <c r="AG489" s="447" t="str">
        <f>IF('3_Setup(4)'!$X$31="", "3 / Fault,Coast", '3_Setup(4)'!$X$31)</f>
        <v>3 / Fault,Coast</v>
      </c>
      <c r="AH489" s="447" t="str">
        <f>IF('3_Setup(4)'!$X$32="", "3 / Fault,Coast", '3_Setup(4)'!$X$32)</f>
        <v>3 / Fault,Coast</v>
      </c>
      <c r="AI489" s="447" t="str">
        <f>IF('3_Setup(4)'!$X$33="", "3 / Fault,Coast", '3_Setup(4)'!$X$33)</f>
        <v>3 / Fault,Coast</v>
      </c>
      <c r="AJ489" s="447" t="str">
        <f>IF('3_Setup(4)'!$X$34="", "3 / Fault,Coast", '3_Setup(4)'!$X$34)</f>
        <v>3 / Fault,Coast</v>
      </c>
      <c r="AK489" s="447" t="str">
        <f>IF('3_Setup(4)'!$X$35="", "3 / Fault,Coast", '3_Setup(4)'!$X$35)</f>
        <v>3 / Fault,Coast</v>
      </c>
      <c r="AL489" s="447" t="str">
        <f>IF('3_Setup(4)'!$X$36="", "3 / Fault,Coast", '3_Setup(4)'!$X$36)</f>
        <v>3 / Fault,Coast</v>
      </c>
      <c r="AM489" s="447" t="str">
        <f>IF('3_Setup(4)'!$X$37="", "3 / Fault,Coast", '3_Setup(4)'!$X$37)</f>
        <v>3 / Fault,Coast</v>
      </c>
      <c r="AN489" s="447" t="str">
        <f>IF('3_Setup(4)'!$X$38="", "3 / Fault,Coast", '3_Setup(4)'!$X$38)</f>
        <v>3 / Fault,Coast</v>
      </c>
      <c r="AO489" s="447" t="str">
        <f>IF('3_Setup(4)'!$X$39="", "3 / Fault,Coast", '3_Setup(4)'!$X$39)</f>
        <v>3 / Fault,Coast</v>
      </c>
      <c r="AP489" s="447" t="str">
        <f>IF('3_Setup(4)'!$X$40="", "3 / Fault,Coast", '3_Setup(4)'!$X$40)</f>
        <v>3 / Fault,Coast</v>
      </c>
      <c r="AQ489" s="448" t="str">
        <f>IF('3_Setup(4)'!$X$41="", "3 / Fault,Coast", '3_Setup(4)'!$X$41)</f>
        <v>3 / Fault,Coast</v>
      </c>
    </row>
    <row r="490" spans="2:43" ht="19.95" customHeight="1" x14ac:dyDescent="0.4">
      <c r="B490" s="269">
        <v>487</v>
      </c>
      <c r="C490" s="270" t="s">
        <v>1924</v>
      </c>
      <c r="D490" s="270" t="s">
        <v>298</v>
      </c>
      <c r="E490" s="271">
        <v>1352</v>
      </c>
      <c r="F490" s="272" t="s">
        <v>5</v>
      </c>
      <c r="G490" s="812">
        <v>0.5</v>
      </c>
      <c r="H490" s="1319"/>
      <c r="I490" s="335">
        <v>0.5</v>
      </c>
      <c r="J490" s="336">
        <v>0.5</v>
      </c>
      <c r="K490" s="336">
        <v>0.5</v>
      </c>
      <c r="L490" s="336">
        <v>0.5</v>
      </c>
      <c r="M490" s="336">
        <v>0.5</v>
      </c>
      <c r="N490" s="336">
        <v>0.5</v>
      </c>
      <c r="O490" s="336">
        <v>0.5</v>
      </c>
      <c r="P490" s="336">
        <v>0.5</v>
      </c>
      <c r="Q490" s="336">
        <v>0.5</v>
      </c>
      <c r="R490" s="336">
        <v>0.5</v>
      </c>
      <c r="S490" s="336">
        <v>0.5</v>
      </c>
      <c r="T490" s="336">
        <v>0.5</v>
      </c>
      <c r="U490" s="336">
        <v>0.5</v>
      </c>
      <c r="V490" s="336">
        <v>0.5</v>
      </c>
      <c r="W490" s="336">
        <v>0.5</v>
      </c>
      <c r="X490" s="336">
        <v>0.5</v>
      </c>
      <c r="Y490" s="336">
        <v>0.5</v>
      </c>
      <c r="Z490" s="336">
        <v>0.5</v>
      </c>
      <c r="AA490" s="336">
        <v>0.5</v>
      </c>
      <c r="AB490" s="336">
        <v>0.5</v>
      </c>
      <c r="AC490" s="336">
        <v>0.5</v>
      </c>
      <c r="AD490" s="336">
        <v>0.5</v>
      </c>
      <c r="AE490" s="336">
        <v>0.5</v>
      </c>
      <c r="AF490" s="336">
        <v>0.5</v>
      </c>
      <c r="AG490" s="336">
        <v>0.5</v>
      </c>
      <c r="AH490" s="336">
        <v>0.5</v>
      </c>
      <c r="AI490" s="336">
        <v>0.5</v>
      </c>
      <c r="AJ490" s="336">
        <v>0.5</v>
      </c>
      <c r="AK490" s="336">
        <v>0.5</v>
      </c>
      <c r="AL490" s="336">
        <v>0.5</v>
      </c>
      <c r="AM490" s="336">
        <v>0.5</v>
      </c>
      <c r="AN490" s="336">
        <v>0.5</v>
      </c>
      <c r="AO490" s="336">
        <v>0.5</v>
      </c>
      <c r="AP490" s="336">
        <v>0.5</v>
      </c>
      <c r="AQ490" s="337">
        <v>0.5</v>
      </c>
    </row>
    <row r="491" spans="2:43" ht="34.799999999999997" x14ac:dyDescent="0.4">
      <c r="B491" s="269">
        <v>488</v>
      </c>
      <c r="C491" s="270" t="s">
        <v>1925</v>
      </c>
      <c r="D491" s="270" t="s">
        <v>1926</v>
      </c>
      <c r="E491" s="271">
        <v>1536</v>
      </c>
      <c r="F491" s="272"/>
      <c r="G491" s="422" t="s">
        <v>197</v>
      </c>
      <c r="H491" s="350" t="s">
        <v>2626</v>
      </c>
      <c r="I491" s="324" t="s">
        <v>197</v>
      </c>
      <c r="J491" s="325" t="s">
        <v>197</v>
      </c>
      <c r="K491" s="325" t="s">
        <v>197</v>
      </c>
      <c r="L491" s="325" t="s">
        <v>197</v>
      </c>
      <c r="M491" s="325" t="s">
        <v>197</v>
      </c>
      <c r="N491" s="325" t="s">
        <v>197</v>
      </c>
      <c r="O491" s="325" t="s">
        <v>197</v>
      </c>
      <c r="P491" s="325" t="s">
        <v>197</v>
      </c>
      <c r="Q491" s="325" t="s">
        <v>197</v>
      </c>
      <c r="R491" s="325" t="s">
        <v>197</v>
      </c>
      <c r="S491" s="325" t="s">
        <v>197</v>
      </c>
      <c r="T491" s="325" t="s">
        <v>197</v>
      </c>
      <c r="U491" s="325" t="s">
        <v>197</v>
      </c>
      <c r="V491" s="325" t="s">
        <v>197</v>
      </c>
      <c r="W491" s="325" t="s">
        <v>197</v>
      </c>
      <c r="X491" s="325" t="s">
        <v>197</v>
      </c>
      <c r="Y491" s="325" t="s">
        <v>197</v>
      </c>
      <c r="Z491" s="325" t="s">
        <v>197</v>
      </c>
      <c r="AA491" s="325" t="s">
        <v>197</v>
      </c>
      <c r="AB491" s="325" t="s">
        <v>197</v>
      </c>
      <c r="AC491" s="325" t="s">
        <v>197</v>
      </c>
      <c r="AD491" s="325" t="s">
        <v>197</v>
      </c>
      <c r="AE491" s="325" t="s">
        <v>197</v>
      </c>
      <c r="AF491" s="325" t="s">
        <v>197</v>
      </c>
      <c r="AG491" s="325" t="s">
        <v>197</v>
      </c>
      <c r="AH491" s="325" t="s">
        <v>197</v>
      </c>
      <c r="AI491" s="325" t="s">
        <v>197</v>
      </c>
      <c r="AJ491" s="325" t="s">
        <v>197</v>
      </c>
      <c r="AK491" s="325" t="s">
        <v>197</v>
      </c>
      <c r="AL491" s="325" t="s">
        <v>197</v>
      </c>
      <c r="AM491" s="325" t="s">
        <v>197</v>
      </c>
      <c r="AN491" s="325" t="s">
        <v>197</v>
      </c>
      <c r="AO491" s="325" t="s">
        <v>197</v>
      </c>
      <c r="AP491" s="325" t="s">
        <v>197</v>
      </c>
      <c r="AQ491" s="326" t="s">
        <v>197</v>
      </c>
    </row>
    <row r="492" spans="2:43" ht="35.4" thickBot="1" x14ac:dyDescent="0.45">
      <c r="B492" s="291">
        <v>489</v>
      </c>
      <c r="C492" s="292" t="s">
        <v>1927</v>
      </c>
      <c r="D492" s="292" t="s">
        <v>1928</v>
      </c>
      <c r="E492" s="293">
        <v>1531</v>
      </c>
      <c r="F492" s="294"/>
      <c r="G492" s="450" t="s">
        <v>492</v>
      </c>
      <c r="H492" s="923" t="s">
        <v>2627</v>
      </c>
      <c r="I492" s="561" t="s">
        <v>492</v>
      </c>
      <c r="J492" s="562" t="s">
        <v>492</v>
      </c>
      <c r="K492" s="562" t="s">
        <v>492</v>
      </c>
      <c r="L492" s="562" t="s">
        <v>492</v>
      </c>
      <c r="M492" s="562" t="s">
        <v>492</v>
      </c>
      <c r="N492" s="562" t="s">
        <v>492</v>
      </c>
      <c r="O492" s="562" t="s">
        <v>492</v>
      </c>
      <c r="P492" s="562" t="s">
        <v>492</v>
      </c>
      <c r="Q492" s="562" t="s">
        <v>492</v>
      </c>
      <c r="R492" s="562" t="s">
        <v>492</v>
      </c>
      <c r="S492" s="562" t="s">
        <v>492</v>
      </c>
      <c r="T492" s="562" t="s">
        <v>492</v>
      </c>
      <c r="U492" s="562" t="s">
        <v>492</v>
      </c>
      <c r="V492" s="562" t="s">
        <v>492</v>
      </c>
      <c r="W492" s="562" t="s">
        <v>492</v>
      </c>
      <c r="X492" s="562" t="s">
        <v>492</v>
      </c>
      <c r="Y492" s="562" t="s">
        <v>492</v>
      </c>
      <c r="Z492" s="562" t="s">
        <v>492</v>
      </c>
      <c r="AA492" s="562" t="s">
        <v>492</v>
      </c>
      <c r="AB492" s="562" t="s">
        <v>492</v>
      </c>
      <c r="AC492" s="562" t="s">
        <v>492</v>
      </c>
      <c r="AD492" s="562" t="s">
        <v>492</v>
      </c>
      <c r="AE492" s="562" t="s">
        <v>492</v>
      </c>
      <c r="AF492" s="562" t="s">
        <v>492</v>
      </c>
      <c r="AG492" s="562" t="s">
        <v>492</v>
      </c>
      <c r="AH492" s="562" t="s">
        <v>492</v>
      </c>
      <c r="AI492" s="562" t="s">
        <v>492</v>
      </c>
      <c r="AJ492" s="562" t="s">
        <v>492</v>
      </c>
      <c r="AK492" s="562" t="s">
        <v>492</v>
      </c>
      <c r="AL492" s="562" t="s">
        <v>492</v>
      </c>
      <c r="AM492" s="562" t="s">
        <v>492</v>
      </c>
      <c r="AN492" s="562" t="s">
        <v>492</v>
      </c>
      <c r="AO492" s="562" t="s">
        <v>492</v>
      </c>
      <c r="AP492" s="562" t="s">
        <v>492</v>
      </c>
      <c r="AQ492" s="563" t="s">
        <v>492</v>
      </c>
    </row>
    <row r="493" spans="2:43" ht="31.2" x14ac:dyDescent="0.4">
      <c r="B493" s="264">
        <v>490</v>
      </c>
      <c r="C493" s="265" t="s">
        <v>1929</v>
      </c>
      <c r="D493" s="265" t="s">
        <v>294</v>
      </c>
      <c r="E493" s="266">
        <v>1316</v>
      </c>
      <c r="F493" s="267"/>
      <c r="G493" s="557" t="s">
        <v>295</v>
      </c>
      <c r="H493" s="773" t="s">
        <v>2632</v>
      </c>
      <c r="I493" s="295" t="str">
        <f>IF('3_Setup(4)'!$Y$7="", "1 / Warning", '3_Setup(4)'!$Y$7)</f>
        <v>1 / Warning</v>
      </c>
      <c r="J493" s="296" t="str">
        <f>IF('3_Setup(4)'!$Y$8="", "1 / Warning", '3_Setup(4)'!$Y$8)</f>
        <v>1 / Warning</v>
      </c>
      <c r="K493" s="296" t="str">
        <f>IF('3_Setup(4)'!$Y$9="", "1 / Warning", '3_Setup(4)'!$Y$9)</f>
        <v>1 / Warning</v>
      </c>
      <c r="L493" s="296" t="str">
        <f>IF('3_Setup(4)'!$Y$10="", "1 / Warning", '3_Setup(4)'!$Y$10)</f>
        <v>1 / Warning</v>
      </c>
      <c r="M493" s="296" t="str">
        <f>IF('3_Setup(4)'!$Y$11="", "1 / Warning", '3_Setup(4)'!$Y$11)</f>
        <v>1 / Warning</v>
      </c>
      <c r="N493" s="296" t="str">
        <f>IF('3_Setup(4)'!$Y$12="", "1 / Warning", '3_Setup(4)'!$Y$12)</f>
        <v>1 / Warning</v>
      </c>
      <c r="O493" s="296" t="str">
        <f>IF('3_Setup(4)'!$Y$13="", "1 / Warning", '3_Setup(4)'!$Y$13)</f>
        <v>1 / Warning</v>
      </c>
      <c r="P493" s="296" t="str">
        <f>IF('3_Setup(4)'!$Y$14="", "1 / Warning", '3_Setup(4)'!$Y$14)</f>
        <v>1 / Warning</v>
      </c>
      <c r="Q493" s="296" t="str">
        <f>IF('3_Setup(4)'!$Y$15="", "1 / Warning", '3_Setup(4)'!$Y$15)</f>
        <v>1 / Warning</v>
      </c>
      <c r="R493" s="296" t="str">
        <f>IF('3_Setup(4)'!$Y$16="", "1 / Warning", '3_Setup(4)'!$Y$16)</f>
        <v>1 / Warning</v>
      </c>
      <c r="S493" s="296" t="str">
        <f>IF('3_Setup(4)'!$Y$17="", "1 / Warning", '3_Setup(4)'!$Y$17)</f>
        <v>1 / Warning</v>
      </c>
      <c r="T493" s="296" t="str">
        <f>IF('3_Setup(4)'!$Y$18="", "1 / Warning", '3_Setup(4)'!$Y$18)</f>
        <v>1 / Warning</v>
      </c>
      <c r="U493" s="296" t="str">
        <f>IF('3_Setup(4)'!$Y$19="", "1 / Warning", '3_Setup(4)'!$Y$19)</f>
        <v>1 / Warning</v>
      </c>
      <c r="V493" s="296" t="str">
        <f>IF('3_Setup(4)'!$Y$20="", "1 / Warning", '3_Setup(4)'!$Y$20)</f>
        <v>1 / Warning</v>
      </c>
      <c r="W493" s="296" t="str">
        <f>IF('3_Setup(4)'!$Y$21="", "1 / Warning", '3_Setup(4)'!$Y$21)</f>
        <v>1 / Warning</v>
      </c>
      <c r="X493" s="296" t="str">
        <f>IF('3_Setup(4)'!$Y$22="", "1 / Warning", '3_Setup(4)'!$Y$22)</f>
        <v>1 / Warning</v>
      </c>
      <c r="Y493" s="296" t="str">
        <f>IF('3_Setup(4)'!$Y$23="", "1 / Warning", '3_Setup(4)'!$Y$23)</f>
        <v>1 / Warning</v>
      </c>
      <c r="Z493" s="296" t="str">
        <f>IF('3_Setup(4)'!$Y$24="", "1 / Warning", '3_Setup(4)'!$Y$24)</f>
        <v>1 / Warning</v>
      </c>
      <c r="AA493" s="296" t="str">
        <f>IF('3_Setup(4)'!$Y$25="", "1 / Warning", '3_Setup(4)'!$Y$25)</f>
        <v>1 / Warning</v>
      </c>
      <c r="AB493" s="296" t="str">
        <f>IF('3_Setup(4)'!$Y$26="", "1 / Warning", '3_Setup(4)'!$Y$26)</f>
        <v>1 / Warning</v>
      </c>
      <c r="AC493" s="296" t="str">
        <f>IF('3_Setup(4)'!$Y$27="", "1 / Warning", '3_Setup(4)'!$Y$27)</f>
        <v>1 / Warning</v>
      </c>
      <c r="AD493" s="296" t="str">
        <f>IF('3_Setup(4)'!$Y$28="", "1 / Warning", '3_Setup(4)'!$Y$28)</f>
        <v>1 / Warning</v>
      </c>
      <c r="AE493" s="296" t="str">
        <f>IF('3_Setup(4)'!$Y$29="", "1 / Warning", '3_Setup(4)'!$Y$29)</f>
        <v>1 / Warning</v>
      </c>
      <c r="AF493" s="296" t="str">
        <f>IF('3_Setup(4)'!$Y$30="", "1 / Warning", '3_Setup(4)'!$Y$30)</f>
        <v>1 / Warning</v>
      </c>
      <c r="AG493" s="296" t="str">
        <f>IF('3_Setup(4)'!$Y$31="", "1 / Warning", '3_Setup(4)'!$Y$31)</f>
        <v>1 / Warning</v>
      </c>
      <c r="AH493" s="296" t="str">
        <f>IF('3_Setup(4)'!$Y$32="", "1 / Warning", '3_Setup(4)'!$Y$32)</f>
        <v>1 / Warning</v>
      </c>
      <c r="AI493" s="296" t="str">
        <f>IF('3_Setup(4)'!$Y$33="", "1 / Warning", '3_Setup(4)'!$Y$33)</f>
        <v>1 / Warning</v>
      </c>
      <c r="AJ493" s="296" t="str">
        <f>IF('3_Setup(4)'!$Y$34="", "1 / Warning", '3_Setup(4)'!$Y$34)</f>
        <v>1 / Warning</v>
      </c>
      <c r="AK493" s="296" t="str">
        <f>IF('3_Setup(4)'!$Y$35="", "1 / Warning", '3_Setup(4)'!$Y$35)</f>
        <v>1 / Warning</v>
      </c>
      <c r="AL493" s="296" t="str">
        <f>IF('3_Setup(4)'!$Y$36="", "1 / Warning", '3_Setup(4)'!$Y$36)</f>
        <v>1 / Warning</v>
      </c>
      <c r="AM493" s="296" t="str">
        <f>IF('3_Setup(4)'!$Y$37="", "1 / Warning", '3_Setup(4)'!$Y$37)</f>
        <v>1 / Warning</v>
      </c>
      <c r="AN493" s="296" t="str">
        <f>IF('3_Setup(4)'!$Y$38="", "1 / Warning", '3_Setup(4)'!$Y$38)</f>
        <v>1 / Warning</v>
      </c>
      <c r="AO493" s="296" t="str">
        <f>IF('3_Setup(4)'!$Y$39="", "1 / Warning", '3_Setup(4)'!$Y$39)</f>
        <v>1 / Warning</v>
      </c>
      <c r="AP493" s="296" t="str">
        <f>IF('3_Setup(4)'!$Y$40="", "1 / Warning", '3_Setup(4)'!$Y$40)</f>
        <v>1 / Warning</v>
      </c>
      <c r="AQ493" s="297" t="str">
        <f>IF('3_Setup(4)'!$Y$41="", "1 / Warning", '3_Setup(4)'!$Y$41)</f>
        <v>1 / Warning</v>
      </c>
    </row>
    <row r="494" spans="2:43" ht="19.95" customHeight="1" thickBot="1" x14ac:dyDescent="0.45">
      <c r="B494" s="291">
        <v>491</v>
      </c>
      <c r="C494" s="292" t="s">
        <v>1930</v>
      </c>
      <c r="D494" s="292" t="s">
        <v>296</v>
      </c>
      <c r="E494" s="293">
        <v>1317</v>
      </c>
      <c r="F494" s="294" t="s">
        <v>5</v>
      </c>
      <c r="G494" s="342">
        <v>0.2</v>
      </c>
      <c r="H494" s="343"/>
      <c r="I494" s="865">
        <v>0.2</v>
      </c>
      <c r="J494" s="866">
        <v>0.2</v>
      </c>
      <c r="K494" s="866">
        <v>0.2</v>
      </c>
      <c r="L494" s="866">
        <v>0.2</v>
      </c>
      <c r="M494" s="866">
        <v>0.2</v>
      </c>
      <c r="N494" s="866">
        <v>0.2</v>
      </c>
      <c r="O494" s="866">
        <v>0.2</v>
      </c>
      <c r="P494" s="866">
        <v>0.2</v>
      </c>
      <c r="Q494" s="866">
        <v>0.2</v>
      </c>
      <c r="R494" s="866">
        <v>0.2</v>
      </c>
      <c r="S494" s="866">
        <v>0.2</v>
      </c>
      <c r="T494" s="866">
        <v>0.2</v>
      </c>
      <c r="U494" s="866">
        <v>0.2</v>
      </c>
      <c r="V494" s="866">
        <v>0.2</v>
      </c>
      <c r="W494" s="866">
        <v>0.2</v>
      </c>
      <c r="X494" s="866">
        <v>0.2</v>
      </c>
      <c r="Y494" s="866">
        <v>0.2</v>
      </c>
      <c r="Z494" s="866">
        <v>0.2</v>
      </c>
      <c r="AA494" s="866">
        <v>0.2</v>
      </c>
      <c r="AB494" s="866">
        <v>0.2</v>
      </c>
      <c r="AC494" s="866">
        <v>0.2</v>
      </c>
      <c r="AD494" s="866">
        <v>0.2</v>
      </c>
      <c r="AE494" s="866">
        <v>0.2</v>
      </c>
      <c r="AF494" s="866">
        <v>0.2</v>
      </c>
      <c r="AG494" s="866">
        <v>0.2</v>
      </c>
      <c r="AH494" s="866">
        <v>0.2</v>
      </c>
      <c r="AI494" s="866">
        <v>0.2</v>
      </c>
      <c r="AJ494" s="866">
        <v>0.2</v>
      </c>
      <c r="AK494" s="866">
        <v>0.2</v>
      </c>
      <c r="AL494" s="866">
        <v>0.2</v>
      </c>
      <c r="AM494" s="866">
        <v>0.2</v>
      </c>
      <c r="AN494" s="866">
        <v>0.2</v>
      </c>
      <c r="AO494" s="866">
        <v>0.2</v>
      </c>
      <c r="AP494" s="866">
        <v>0.2</v>
      </c>
      <c r="AQ494" s="867">
        <v>0.2</v>
      </c>
    </row>
    <row r="495" spans="2:43" ht="19.95" customHeight="1" x14ac:dyDescent="0.4">
      <c r="B495" s="264">
        <v>492</v>
      </c>
      <c r="C495" s="265" t="s">
        <v>1931</v>
      </c>
      <c r="D495" s="265" t="s">
        <v>1354</v>
      </c>
      <c r="E495" s="266">
        <v>701</v>
      </c>
      <c r="F495" s="267"/>
      <c r="G495" s="345" t="s">
        <v>492</v>
      </c>
      <c r="H495" s="1341" t="s">
        <v>2633</v>
      </c>
      <c r="I495" s="295" t="str">
        <f>IF('3_Setup(4)'!$Z$7="", "2 / Fault", '3_Setup(4)'!$Z$7)</f>
        <v>3 / Fault,Coast</v>
      </c>
      <c r="J495" s="296" t="str">
        <f>IF('3_Setup(4)'!$Z$8="", "2 / Fault", '3_Setup(4)'!$Z$8)</f>
        <v>3 / Fault,Coast</v>
      </c>
      <c r="K495" s="296" t="str">
        <f>IF('3_Setup(4)'!$Z$9="", "2 / Fault", '3_Setup(4)'!$Z$9)</f>
        <v>3 / Fault,Coast</v>
      </c>
      <c r="L495" s="296" t="str">
        <f>IF('3_Setup(4)'!$Z$10="", "2 / Fault", '3_Setup(4)'!$Z$10)</f>
        <v>3 / Fault,Coast</v>
      </c>
      <c r="M495" s="296" t="str">
        <f>IF('3_Setup(4)'!$Z$11="", "2 / Fault", '3_Setup(4)'!$Z$11)</f>
        <v>3 / Fault,Coast</v>
      </c>
      <c r="N495" s="296" t="str">
        <f>IF('3_Setup(4)'!$Z$12="", "2 / Fault", '3_Setup(4)'!$Z$12)</f>
        <v>3 / Fault,Coast</v>
      </c>
      <c r="O495" s="296" t="str">
        <f>IF('3_Setup(4)'!$Z$13="", "2 / Fault", '3_Setup(4)'!$Z$13)</f>
        <v>3 / Fault,Coast</v>
      </c>
      <c r="P495" s="296" t="str">
        <f>IF('3_Setup(4)'!$Z$14="", "2 / Fault", '3_Setup(4)'!$Z$14)</f>
        <v>3 / Fault,Coast</v>
      </c>
      <c r="Q495" s="296" t="str">
        <f>IF('3_Setup(4)'!$Z$15="", "2 / Fault", '3_Setup(4)'!$Z$15)</f>
        <v>3 / Fault,Coast</v>
      </c>
      <c r="R495" s="296" t="str">
        <f>IF('3_Setup(4)'!$Z$16="", "2 / Fault", '3_Setup(4)'!$Z$16)</f>
        <v>3 / Fault,Coast</v>
      </c>
      <c r="S495" s="296" t="str">
        <f>IF('3_Setup(4)'!$Z$17="", "2 / Fault", '3_Setup(4)'!$Z$17)</f>
        <v>3 / Fault,Coast</v>
      </c>
      <c r="T495" s="296" t="str">
        <f>IF('3_Setup(4)'!$Z$18="", "2 / Fault", '3_Setup(4)'!$Z$18)</f>
        <v>3 / Fault,Coast</v>
      </c>
      <c r="U495" s="296" t="str">
        <f>IF('3_Setup(4)'!$Z$19="", "2 / Fault", '3_Setup(4)'!$Z$19)</f>
        <v>3 / Fault,Coast</v>
      </c>
      <c r="V495" s="296" t="str">
        <f>IF('3_Setup(4)'!$Z$20="", "2 / Fault", '3_Setup(4)'!$Z$20)</f>
        <v>3 / Fault,Coast</v>
      </c>
      <c r="W495" s="296" t="str">
        <f>IF('3_Setup(4)'!$Z$21="", "2 / Fault", '3_Setup(4)'!$Z$21)</f>
        <v>3 / Fault,Coast</v>
      </c>
      <c r="X495" s="296" t="str">
        <f>IF('3_Setup(4)'!$Z$22="", "2 / Fault", '3_Setup(4)'!$Z$22)</f>
        <v>3 / Fault,Coast</v>
      </c>
      <c r="Y495" s="296" t="str">
        <f>IF('3_Setup(4)'!$Z$23="", "2 / Fault", '3_Setup(4)'!$Z$23)</f>
        <v>3 / Fault,Coast</v>
      </c>
      <c r="Z495" s="296" t="str">
        <f>IF('3_Setup(4)'!$Z$24="", "2 / Fault", '3_Setup(4)'!$Z$24)</f>
        <v>3 / Fault,Coast</v>
      </c>
      <c r="AA495" s="296" t="str">
        <f>IF('3_Setup(4)'!$Z$25="", "2 / Fault", '3_Setup(4)'!$Z$25)</f>
        <v>3 / Fault,Coast</v>
      </c>
      <c r="AB495" s="296" t="str">
        <f>IF('3_Setup(4)'!$Z$26="", "2 / Fault", '3_Setup(4)'!$Z$26)</f>
        <v>3 / Fault,Coast</v>
      </c>
      <c r="AC495" s="296" t="str">
        <f>IF('3_Setup(4)'!$Z$27="", "2 / Fault", '3_Setup(4)'!$Z$27)</f>
        <v>3 / Fault,Coast</v>
      </c>
      <c r="AD495" s="296" t="str">
        <f>IF('3_Setup(4)'!$Z$28="", "2 / Fault", '3_Setup(4)'!$Z$28)</f>
        <v>3 / Fault,Coast</v>
      </c>
      <c r="AE495" s="296" t="str">
        <f>IF('3_Setup(4)'!$Z$29="", "2 / Fault", '3_Setup(4)'!$Z$29)</f>
        <v>3 / Fault,Coast</v>
      </c>
      <c r="AF495" s="296" t="str">
        <f>IF('3_Setup(4)'!$Z$30="", "2 / Fault", '3_Setup(4)'!$Z$30)</f>
        <v>3 / Fault,Coast</v>
      </c>
      <c r="AG495" s="296" t="str">
        <f>IF('3_Setup(4)'!$Z$31="", "2 / Fault", '3_Setup(4)'!$Z$31)</f>
        <v>3 / Fault,Coast</v>
      </c>
      <c r="AH495" s="296" t="str">
        <f>IF('3_Setup(4)'!$Z$32="", "2 / Fault", '3_Setup(4)'!$Z$32)</f>
        <v>3 / Fault,Coast</v>
      </c>
      <c r="AI495" s="296" t="str">
        <f>IF('3_Setup(4)'!$Z$33="", "2 / Fault", '3_Setup(4)'!$Z$33)</f>
        <v>3 / Fault,Coast</v>
      </c>
      <c r="AJ495" s="296" t="str">
        <f>IF('3_Setup(4)'!$Z$34="", "2 / Fault", '3_Setup(4)'!$Z$34)</f>
        <v>3 / Fault,Coast</v>
      </c>
      <c r="AK495" s="296" t="str">
        <f>IF('3_Setup(4)'!$Z$35="", "2 / Fault", '3_Setup(4)'!$Z$35)</f>
        <v>3 / Fault,Coast</v>
      </c>
      <c r="AL495" s="296" t="str">
        <f>IF('3_Setup(4)'!$Z$36="", "2 / Fault", '3_Setup(4)'!$Z$36)</f>
        <v>3 / Fault,Coast</v>
      </c>
      <c r="AM495" s="296" t="str">
        <f>IF('3_Setup(4)'!$Z$37="", "2 / Fault", '3_Setup(4)'!$Z$37)</f>
        <v>3 / Fault,Coast</v>
      </c>
      <c r="AN495" s="296" t="str">
        <f>IF('3_Setup(4)'!$Z$38="", "2 / Fault", '3_Setup(4)'!$Z$38)</f>
        <v>3 / Fault,Coast</v>
      </c>
      <c r="AO495" s="296" t="str">
        <f>IF('3_Setup(4)'!$Z$39="", "2 / Fault", '3_Setup(4)'!$Z$39)</f>
        <v>3 / Fault,Coast</v>
      </c>
      <c r="AP495" s="296" t="str">
        <f>IF('3_Setup(4)'!$Z$40="", "2 / Fault", '3_Setup(4)'!$Z$40)</f>
        <v>3 / Fault,Coast</v>
      </c>
      <c r="AQ495" s="297" t="str">
        <f>IF('3_Setup(4)'!$Z$41="", "2 / Fault", '3_Setup(4)'!$Z$41)</f>
        <v>3 / Fault,Coast</v>
      </c>
    </row>
    <row r="496" spans="2:43" ht="19.95" customHeight="1" thickBot="1" x14ac:dyDescent="0.45">
      <c r="B496" s="291">
        <v>493</v>
      </c>
      <c r="C496" s="292" t="s">
        <v>1932</v>
      </c>
      <c r="D496" s="292" t="s">
        <v>1356</v>
      </c>
      <c r="E496" s="293">
        <v>747</v>
      </c>
      <c r="F496" s="294"/>
      <c r="G496" s="719" t="s">
        <v>492</v>
      </c>
      <c r="H496" s="1342"/>
      <c r="I496" s="510" t="str">
        <f>IF('3_Setup(4)'!$AA$7="", "2 / Fault", '3_Setup(4)'!$AA$7)</f>
        <v>3 / Fault,Coast</v>
      </c>
      <c r="J496" s="511" t="str">
        <f>IF('3_Setup(4)'!$AA$8="", "2 / Fault", '3_Setup(4)'!$AA$8)</f>
        <v>3 / Fault,Coast</v>
      </c>
      <c r="K496" s="511" t="str">
        <f>IF('3_Setup(4)'!$AA$9="", "2 / Fault", '3_Setup(4)'!$AA$9)</f>
        <v>3 / Fault,Coast</v>
      </c>
      <c r="L496" s="511" t="str">
        <f>IF('3_Setup(4)'!$AA$10="", "2 / Fault", '3_Setup(4)'!$AA$10)</f>
        <v>3 / Fault,Coast</v>
      </c>
      <c r="M496" s="511" t="str">
        <f>IF('3_Setup(4)'!$AA$11="", "2 / Fault", '3_Setup(4)'!$AA$11)</f>
        <v>3 / Fault,Coast</v>
      </c>
      <c r="N496" s="511" t="str">
        <f>IF('3_Setup(4)'!$AA$12="", "2 / Fault", '3_Setup(4)'!$AA$12)</f>
        <v>3 / Fault,Coast</v>
      </c>
      <c r="O496" s="511" t="str">
        <f>IF('3_Setup(4)'!$AA$13="", "2 / Fault", '3_Setup(4)'!$AA$13)</f>
        <v>3 / Fault,Coast</v>
      </c>
      <c r="P496" s="511" t="str">
        <f>IF('3_Setup(4)'!$AA$14="", "2 / Fault", '3_Setup(4)'!$AA$14)</f>
        <v>3 / Fault,Coast</v>
      </c>
      <c r="Q496" s="511" t="str">
        <f>IF('3_Setup(4)'!$AA$15="", "2 / Fault", '3_Setup(4)'!$AA$15)</f>
        <v>3 / Fault,Coast</v>
      </c>
      <c r="R496" s="511" t="str">
        <f>IF('3_Setup(4)'!$AA$16="", "2 / Fault", '3_Setup(4)'!$AA$16)</f>
        <v>3 / Fault,Coast</v>
      </c>
      <c r="S496" s="511" t="str">
        <f>IF('3_Setup(4)'!$AA$17="", "2 / Fault", '3_Setup(4)'!$AA$17)</f>
        <v>3 / Fault,Coast</v>
      </c>
      <c r="T496" s="511" t="str">
        <f>IF('3_Setup(4)'!$AA$18="", "2 / Fault", '3_Setup(4)'!$AA$18)</f>
        <v>3 / Fault,Coast</v>
      </c>
      <c r="U496" s="511" t="str">
        <f>IF('3_Setup(4)'!$AA$19="", "2 / Fault", '3_Setup(4)'!$AA$19)</f>
        <v>3 / Fault,Coast</v>
      </c>
      <c r="V496" s="511" t="str">
        <f>IF('3_Setup(4)'!$AA$20="", "2 / Fault", '3_Setup(4)'!$AA$20)</f>
        <v>3 / Fault,Coast</v>
      </c>
      <c r="W496" s="511" t="str">
        <f>IF('3_Setup(4)'!$AA$21="", "2 / Fault", '3_Setup(4)'!$AA$21)</f>
        <v>3 / Fault,Coast</v>
      </c>
      <c r="X496" s="511" t="str">
        <f>IF('3_Setup(4)'!$AA$22="", "2 / Fault", '3_Setup(4)'!$AA$22)</f>
        <v>3 / Fault,Coast</v>
      </c>
      <c r="Y496" s="511" t="str">
        <f>IF('3_Setup(4)'!$AA$23="", "2 / Fault", '3_Setup(4)'!$AA$23)</f>
        <v>3 / Fault,Coast</v>
      </c>
      <c r="Z496" s="511" t="str">
        <f>IF('3_Setup(4)'!$AA$24="", "2 / Fault", '3_Setup(4)'!$AA$24)</f>
        <v>3 / Fault,Coast</v>
      </c>
      <c r="AA496" s="511" t="str">
        <f>IF('3_Setup(4)'!$AA$25="", "2 / Fault", '3_Setup(4)'!$AA$25)</f>
        <v>3 / Fault,Coast</v>
      </c>
      <c r="AB496" s="511" t="str">
        <f>IF('3_Setup(4)'!$AA$26="", "2 / Fault", '3_Setup(4)'!$AA$26)</f>
        <v>3 / Fault,Coast</v>
      </c>
      <c r="AC496" s="511" t="str">
        <f>IF('3_Setup(4)'!$AA$27="", "2 / Fault", '3_Setup(4)'!$AA$27)</f>
        <v>3 / Fault,Coast</v>
      </c>
      <c r="AD496" s="511" t="str">
        <f>IF('3_Setup(4)'!$AA$28="", "2 / Fault", '3_Setup(4)'!$AA$28)</f>
        <v>3 / Fault,Coast</v>
      </c>
      <c r="AE496" s="511" t="str">
        <f>IF('3_Setup(4)'!$AA$29="", "2 / Fault", '3_Setup(4)'!$AA$29)</f>
        <v>3 / Fault,Coast</v>
      </c>
      <c r="AF496" s="511" t="str">
        <f>IF('3_Setup(4)'!$AA$30="", "2 / Fault", '3_Setup(4)'!$AA$30)</f>
        <v>3 / Fault,Coast</v>
      </c>
      <c r="AG496" s="511" t="str">
        <f>IF('3_Setup(4)'!$AA$31="", "2 / Fault", '3_Setup(4)'!$AA$31)</f>
        <v>3 / Fault,Coast</v>
      </c>
      <c r="AH496" s="511" t="str">
        <f>IF('3_Setup(4)'!$AA$32="", "2 / Fault", '3_Setup(4)'!$AA$32)</f>
        <v>3 / Fault,Coast</v>
      </c>
      <c r="AI496" s="511" t="str">
        <f>IF('3_Setup(4)'!$AA$33="", "2 / Fault", '3_Setup(4)'!$AA$33)</f>
        <v>3 / Fault,Coast</v>
      </c>
      <c r="AJ496" s="511" t="str">
        <f>IF('3_Setup(4)'!$AA$34="", "2 / Fault", '3_Setup(4)'!$AA$34)</f>
        <v>3 / Fault,Coast</v>
      </c>
      <c r="AK496" s="511" t="str">
        <f>IF('3_Setup(4)'!$AA$35="", "2 / Fault", '3_Setup(4)'!$AA$35)</f>
        <v>3 / Fault,Coast</v>
      </c>
      <c r="AL496" s="511" t="str">
        <f>IF('3_Setup(4)'!$AA$36="", "2 / Fault", '3_Setup(4)'!$AA$36)</f>
        <v>3 / Fault,Coast</v>
      </c>
      <c r="AM496" s="511" t="str">
        <f>IF('3_Setup(4)'!$AA$37="", "2 / Fault", '3_Setup(4)'!$AA$37)</f>
        <v>3 / Fault,Coast</v>
      </c>
      <c r="AN496" s="511" t="str">
        <f>IF('3_Setup(4)'!$AA$38="", "2 / Fault", '3_Setup(4)'!$AA$38)</f>
        <v>3 / Fault,Coast</v>
      </c>
      <c r="AO496" s="511" t="str">
        <f>IF('3_Setup(4)'!$AA$39="", "2 / Fault", '3_Setup(4)'!$AA$39)</f>
        <v>3 / Fault,Coast</v>
      </c>
      <c r="AP496" s="511" t="str">
        <f>IF('3_Setup(4)'!$AA$40="", "2 / Fault", '3_Setup(4)'!$AA$40)</f>
        <v>3 / Fault,Coast</v>
      </c>
      <c r="AQ496" s="512" t="str">
        <f>IF('3_Setup(4)'!$AA$41="", "2 / Fault", '3_Setup(4)'!$AA$41)</f>
        <v>3 / Fault,Coast</v>
      </c>
    </row>
    <row r="497" spans="2:43" ht="19.95" customHeight="1" x14ac:dyDescent="0.4">
      <c r="B497" s="264">
        <v>494</v>
      </c>
      <c r="C497" s="265" t="s">
        <v>1933</v>
      </c>
      <c r="D497" s="265" t="s">
        <v>1934</v>
      </c>
      <c r="E497" s="266">
        <v>1353</v>
      </c>
      <c r="F497" s="267"/>
      <c r="G497" s="557" t="s">
        <v>492</v>
      </c>
      <c r="H497" s="456" t="s">
        <v>2634</v>
      </c>
      <c r="I497" s="558" t="str">
        <f>IF('3_Setup(4)'!$AB$7="", "2 / Fault", '3_Setup(4)'!$AB$7)</f>
        <v>2 / Fault</v>
      </c>
      <c r="J497" s="559" t="str">
        <f>IF('3_Setup(4)'!$AB$8="", "2 / Fault", '3_Setup(4)'!$AB$8)</f>
        <v>2 / Fault</v>
      </c>
      <c r="K497" s="559" t="str">
        <f>IF('3_Setup(4)'!$AB$9="", "2 / Fault", '3_Setup(4)'!$AB$9)</f>
        <v>2 / Fault</v>
      </c>
      <c r="L497" s="559" t="str">
        <f>IF('3_Setup(4)'!$AB$10="", "2 / Fault", '3_Setup(4)'!$AB$10)</f>
        <v>2 / Fault</v>
      </c>
      <c r="M497" s="559" t="str">
        <f>IF('3_Setup(4)'!$AB$11="", "2 / Fault", '3_Setup(4)'!$AB$11)</f>
        <v>2 / Fault</v>
      </c>
      <c r="N497" s="559" t="str">
        <f>IF('3_Setup(4)'!$AB$12="", "2 / Fault", '3_Setup(4)'!$AB$12)</f>
        <v>2 / Fault</v>
      </c>
      <c r="O497" s="559" t="str">
        <f>IF('3_Setup(4)'!$AB$13="", "2 / Fault", '3_Setup(4)'!$AB$13)</f>
        <v>2 / Fault</v>
      </c>
      <c r="P497" s="559" t="str">
        <f>IF('3_Setup(4)'!$AB$14="", "2 / Fault", '3_Setup(4)'!$AB$14)</f>
        <v>2 / Fault</v>
      </c>
      <c r="Q497" s="559" t="str">
        <f>IF('3_Setup(4)'!$AB$15="", "2 / Fault", '3_Setup(4)'!$AB$15)</f>
        <v>2 / Fault</v>
      </c>
      <c r="R497" s="559" t="str">
        <f>IF('3_Setup(4)'!$AB$16="", "2 / Fault", '3_Setup(4)'!$AB$16)</f>
        <v>2 / Fault</v>
      </c>
      <c r="S497" s="559" t="str">
        <f>IF('3_Setup(4)'!$AB$17="", "2 / Fault", '3_Setup(4)'!$AB$17)</f>
        <v>2 / Fault</v>
      </c>
      <c r="T497" s="559" t="str">
        <f>IF('3_Setup(4)'!$AB$18="", "2 / Fault", '3_Setup(4)'!$AB$18)</f>
        <v>2 / Fault</v>
      </c>
      <c r="U497" s="559" t="str">
        <f>IF('3_Setup(4)'!$AB$19="", "2 / Fault", '3_Setup(4)'!$AB$19)</f>
        <v>2 / Fault</v>
      </c>
      <c r="V497" s="559" t="str">
        <f>IF('3_Setup(4)'!$AB$20="", "2 / Fault", '3_Setup(4)'!$AB$20)</f>
        <v>2 / Fault</v>
      </c>
      <c r="W497" s="559" t="str">
        <f>IF('3_Setup(4)'!$AB$21="", "2 / Fault", '3_Setup(4)'!$AB$21)</f>
        <v>2 / Fault</v>
      </c>
      <c r="X497" s="559" t="str">
        <f>IF('3_Setup(4)'!$AB$22="", "2 / Fault", '3_Setup(4)'!$AB$22)</f>
        <v>2 / Fault</v>
      </c>
      <c r="Y497" s="559" t="str">
        <f>IF('3_Setup(4)'!$AB$23="", "2 / Fault", '3_Setup(4)'!$AB$23)</f>
        <v>2 / Fault</v>
      </c>
      <c r="Z497" s="559" t="str">
        <f>IF('3_Setup(4)'!$AB$24="", "2 / Fault", '3_Setup(4)'!$AB$24)</f>
        <v>2 / Fault</v>
      </c>
      <c r="AA497" s="559" t="str">
        <f>IF('3_Setup(4)'!$AB$25="", "2 / Fault", '3_Setup(4)'!$AB$25)</f>
        <v>2 / Fault</v>
      </c>
      <c r="AB497" s="559" t="str">
        <f>IF('3_Setup(4)'!$AB$26="", "2 / Fault", '3_Setup(4)'!$AB$26)</f>
        <v>2 / Fault</v>
      </c>
      <c r="AC497" s="559" t="str">
        <f>IF('3_Setup(4)'!$AB$27="", "2 / Fault", '3_Setup(4)'!$AB$27)</f>
        <v>2 / Fault</v>
      </c>
      <c r="AD497" s="559" t="str">
        <f>IF('3_Setup(4)'!$AB$28="", "2 / Fault", '3_Setup(4)'!$AB$28)</f>
        <v>2 / Fault</v>
      </c>
      <c r="AE497" s="559" t="str">
        <f>IF('3_Setup(4)'!$AB$29="", "2 / Fault", '3_Setup(4)'!$AB$29)</f>
        <v>2 / Fault</v>
      </c>
      <c r="AF497" s="559" t="str">
        <f>IF('3_Setup(4)'!$AB$30="", "2 / Fault", '3_Setup(4)'!$AB$30)</f>
        <v>2 / Fault</v>
      </c>
      <c r="AG497" s="559" t="str">
        <f>IF('3_Setup(4)'!$AB$31="", "2 / Fault", '3_Setup(4)'!$AB$31)</f>
        <v>2 / Fault</v>
      </c>
      <c r="AH497" s="559" t="str">
        <f>IF('3_Setup(4)'!$AB$32="", "2 / Fault", '3_Setup(4)'!$AB$32)</f>
        <v>2 / Fault</v>
      </c>
      <c r="AI497" s="559" t="str">
        <f>IF('3_Setup(4)'!$AB$33="", "2 / Fault", '3_Setup(4)'!$AB$33)</f>
        <v>2 / Fault</v>
      </c>
      <c r="AJ497" s="559" t="str">
        <f>IF('3_Setup(4)'!$AB$34="", "2 / Fault", '3_Setup(4)'!$AB$34)</f>
        <v>2 / Fault</v>
      </c>
      <c r="AK497" s="559" t="str">
        <f>IF('3_Setup(4)'!$AB$35="", "2 / Fault", '3_Setup(4)'!$AB$35)</f>
        <v>2 / Fault</v>
      </c>
      <c r="AL497" s="559" t="str">
        <f>IF('3_Setup(4)'!$AB$36="", "2 / Fault", '3_Setup(4)'!$AB$36)</f>
        <v>2 / Fault</v>
      </c>
      <c r="AM497" s="559" t="str">
        <f>IF('3_Setup(4)'!$AB$37="", "2 / Fault", '3_Setup(4)'!$AB$37)</f>
        <v>2 / Fault</v>
      </c>
      <c r="AN497" s="559" t="str">
        <f>IF('3_Setup(4)'!$AB$38="", "2 / Fault", '3_Setup(4)'!$AB$38)</f>
        <v>2 / Fault</v>
      </c>
      <c r="AO497" s="559" t="str">
        <f>IF('3_Setup(4)'!$AB$39="", "2 / Fault", '3_Setup(4)'!$AB$39)</f>
        <v>2 / Fault</v>
      </c>
      <c r="AP497" s="559" t="str">
        <f>IF('3_Setup(4)'!$AB$40="", "2 / Fault", '3_Setup(4)'!$AB$40)</f>
        <v>2 / Fault</v>
      </c>
      <c r="AQ497" s="560" t="str">
        <f>IF('3_Setup(4)'!$AB$41="", "2 / Fault", '3_Setup(4)'!$AB$41)</f>
        <v>2 / Fault</v>
      </c>
    </row>
    <row r="498" spans="2:43" ht="19.95" customHeight="1" x14ac:dyDescent="0.4">
      <c r="B498" s="269">
        <v>495</v>
      </c>
      <c r="C498" s="270" t="s">
        <v>1935</v>
      </c>
      <c r="D498" s="270" t="s">
        <v>1936</v>
      </c>
      <c r="E498" s="271">
        <v>1800</v>
      </c>
      <c r="F498" s="272" t="s">
        <v>39</v>
      </c>
      <c r="G498" s="433">
        <v>100</v>
      </c>
      <c r="H498" s="423"/>
      <c r="I498" s="309">
        <f>IF('3_Setup(4)'!$AC$7="", 100, '3_Setup(4)'!$AC$7)</f>
        <v>100</v>
      </c>
      <c r="J498" s="310">
        <f>IF('3_Setup(4)'!$AC$8="", 100, '3_Setup(4)'!$AC$8)</f>
        <v>100</v>
      </c>
      <c r="K498" s="310">
        <f>IF('3_Setup(4)'!$AC$9="", 100, '3_Setup(4)'!$AC$9)</f>
        <v>100</v>
      </c>
      <c r="L498" s="310">
        <f>IF('3_Setup(4)'!$AC$10="", 100, '3_Setup(4)'!$AC$10)</f>
        <v>100</v>
      </c>
      <c r="M498" s="310">
        <f>IF('3_Setup(4)'!$AC$11="", 100, '3_Setup(4)'!$AC$11)</f>
        <v>100</v>
      </c>
      <c r="N498" s="310">
        <f>IF('3_Setup(4)'!$AC$12="", 100, '3_Setup(4)'!$AC$12)</f>
        <v>100</v>
      </c>
      <c r="O498" s="310">
        <f>IF('3_Setup(4)'!$AC$13="", 100, '3_Setup(4)'!$AC$13)</f>
        <v>100</v>
      </c>
      <c r="P498" s="310">
        <f>IF('3_Setup(4)'!$AC$14="", 100, '3_Setup(4)'!$AC$14)</f>
        <v>100</v>
      </c>
      <c r="Q498" s="310">
        <f>IF('3_Setup(4)'!$AC$15="", 100, '3_Setup(4)'!$AC$15)</f>
        <v>100</v>
      </c>
      <c r="R498" s="310">
        <f>IF('3_Setup(4)'!$AC$16="", 100, '3_Setup(4)'!$AC$16)</f>
        <v>100</v>
      </c>
      <c r="S498" s="310">
        <f>IF('3_Setup(4)'!$AC$17="", 100, '3_Setup(4)'!$AC$17)</f>
        <v>100</v>
      </c>
      <c r="T498" s="310">
        <f>IF('3_Setup(4)'!$AC$18="", 100, '3_Setup(4)'!$AC$18)</f>
        <v>100</v>
      </c>
      <c r="U498" s="310">
        <f>IF('3_Setup(4)'!$AC$19="", 100, '3_Setup(4)'!$AC$19)</f>
        <v>100</v>
      </c>
      <c r="V498" s="310">
        <f>IF('3_Setup(4)'!$AC$20="", 100, '3_Setup(4)'!$AC$20)</f>
        <v>100</v>
      </c>
      <c r="W498" s="310">
        <f>IF('3_Setup(4)'!$AC$21="", 100, '3_Setup(4)'!$AC$21)</f>
        <v>100</v>
      </c>
      <c r="X498" s="310">
        <f>IF('3_Setup(4)'!$AC$22="", 100, '3_Setup(4)'!$AC$22)</f>
        <v>100</v>
      </c>
      <c r="Y498" s="310">
        <f>IF('3_Setup(4)'!$AC$23="", 100, '3_Setup(4)'!$AC$23)</f>
        <v>100</v>
      </c>
      <c r="Z498" s="310">
        <f>IF('3_Setup(4)'!$AC$24="", 100, '3_Setup(4)'!$AC$24)</f>
        <v>100</v>
      </c>
      <c r="AA498" s="310">
        <f>IF('3_Setup(4)'!$AC$25="", 100, '3_Setup(4)'!$AC$25)</f>
        <v>100</v>
      </c>
      <c r="AB498" s="310">
        <f>IF('3_Setup(4)'!$AC$26="", 100, '3_Setup(4)'!$AC$26)</f>
        <v>100</v>
      </c>
      <c r="AC498" s="310">
        <f>IF('3_Setup(4)'!$AC$27="", 100, '3_Setup(4)'!$AC$27)</f>
        <v>100</v>
      </c>
      <c r="AD498" s="310">
        <f>IF('3_Setup(4)'!$AC$28="", 100, '3_Setup(4)'!$AC$28)</f>
        <v>100</v>
      </c>
      <c r="AE498" s="310">
        <f>IF('3_Setup(4)'!$AC$29="", 100, '3_Setup(4)'!$AC$29)</f>
        <v>100</v>
      </c>
      <c r="AF498" s="310">
        <f>IF('3_Setup(4)'!$AC$30="", 100, '3_Setup(4)'!$AC$30)</f>
        <v>100</v>
      </c>
      <c r="AG498" s="310">
        <f>IF('3_Setup(4)'!$AC$31="", 100, '3_Setup(4)'!$AC$31)</f>
        <v>100</v>
      </c>
      <c r="AH498" s="310">
        <f>IF('3_Setup(4)'!$AC$32="", 100, '3_Setup(4)'!$AC$32)</f>
        <v>100</v>
      </c>
      <c r="AI498" s="310">
        <f>IF('3_Setup(4)'!$AC$33="", 100, '3_Setup(4)'!$AC$33)</f>
        <v>100</v>
      </c>
      <c r="AJ498" s="310">
        <f>IF('3_Setup(4)'!$AC$34="", 100, '3_Setup(4)'!$AC$34)</f>
        <v>100</v>
      </c>
      <c r="AK498" s="310">
        <f>IF('3_Setup(4)'!$AC$35="", 100, '3_Setup(4)'!$AC$35)</f>
        <v>100</v>
      </c>
      <c r="AL498" s="310">
        <f>IF('3_Setup(4)'!$AC$36="", 100, '3_Setup(4)'!$AC$36)</f>
        <v>100</v>
      </c>
      <c r="AM498" s="310">
        <f>IF('3_Setup(4)'!$AC$37="", 100, '3_Setup(4)'!$AC$37)</f>
        <v>100</v>
      </c>
      <c r="AN498" s="310">
        <f>IF('3_Setup(4)'!$AC$38="", 100, '3_Setup(4)'!$AC$38)</f>
        <v>100</v>
      </c>
      <c r="AO498" s="310">
        <f>IF('3_Setup(4)'!$AC$39="", 100, '3_Setup(4)'!$AC$39)</f>
        <v>100</v>
      </c>
      <c r="AP498" s="310">
        <f>IF('3_Setup(4)'!$AC$40="", 100, '3_Setup(4)'!$AC$40)</f>
        <v>100</v>
      </c>
      <c r="AQ498" s="311">
        <f>IF('3_Setup(4)'!$AC$41="", 100, '3_Setup(4)'!$AC$41)</f>
        <v>100</v>
      </c>
    </row>
    <row r="499" spans="2:43" ht="19.95" customHeight="1" thickBot="1" x14ac:dyDescent="0.45">
      <c r="B499" s="291">
        <v>496</v>
      </c>
      <c r="C499" s="292" t="s">
        <v>1937</v>
      </c>
      <c r="D499" s="292" t="s">
        <v>1938</v>
      </c>
      <c r="E499" s="293">
        <v>1801</v>
      </c>
      <c r="F499" s="294" t="s">
        <v>1</v>
      </c>
      <c r="G499" s="662">
        <v>10</v>
      </c>
      <c r="H499" s="343"/>
      <c r="I499" s="663">
        <f>IF('3_Setup(4)'!$AD$7="", 10, '3_Setup(4)'!$AD$7)</f>
        <v>10</v>
      </c>
      <c r="J499" s="664">
        <f>IF('3_Setup(4)'!$AD$8="", 10, '3_Setup(4)'!$AD$8)</f>
        <v>10</v>
      </c>
      <c r="K499" s="664">
        <f>IF('3_Setup(4)'!$AD$9="", 10, '3_Setup(4)'!$AD$9)</f>
        <v>10</v>
      </c>
      <c r="L499" s="664">
        <f>IF('3_Setup(4)'!$AD$10="", 10, '3_Setup(4)'!$AD$10)</f>
        <v>10</v>
      </c>
      <c r="M499" s="664">
        <f>IF('3_Setup(4)'!$AD$11="", 10, '3_Setup(4)'!$AD$11)</f>
        <v>10</v>
      </c>
      <c r="N499" s="664">
        <f>IF('3_Setup(4)'!$AD$12="", 10, '3_Setup(4)'!$AD$12)</f>
        <v>10</v>
      </c>
      <c r="O499" s="664">
        <f>IF('3_Setup(4)'!$AD$13="", 10, '3_Setup(4)'!$AD$13)</f>
        <v>10</v>
      </c>
      <c r="P499" s="664">
        <f>IF('3_Setup(4)'!$AD$14="", 10, '3_Setup(4)'!$AD$14)</f>
        <v>10</v>
      </c>
      <c r="Q499" s="664">
        <f>IF('3_Setup(4)'!$AD$15="", 10, '3_Setup(4)'!$AD$15)</f>
        <v>10</v>
      </c>
      <c r="R499" s="664">
        <f>IF('3_Setup(4)'!$AD$16="", 10, '3_Setup(4)'!$AD$16)</f>
        <v>10</v>
      </c>
      <c r="S499" s="664">
        <f>IF('3_Setup(4)'!$AD$17="", 10, '3_Setup(4)'!$AD$17)</f>
        <v>10</v>
      </c>
      <c r="T499" s="664">
        <f>IF('3_Setup(4)'!$AD$18="", 10, '3_Setup(4)'!$AD$18)</f>
        <v>10</v>
      </c>
      <c r="U499" s="664">
        <f>IF('3_Setup(4)'!$AD$19="", 10, '3_Setup(4)'!$AD$19)</f>
        <v>10</v>
      </c>
      <c r="V499" s="664">
        <f>IF('3_Setup(4)'!$AD$20="", 10, '3_Setup(4)'!$AD$20)</f>
        <v>10</v>
      </c>
      <c r="W499" s="664">
        <f>IF('3_Setup(4)'!$AD$21="", 10, '3_Setup(4)'!$AD$21)</f>
        <v>10</v>
      </c>
      <c r="X499" s="664">
        <f>IF('3_Setup(4)'!$AD$22="", 10, '3_Setup(4)'!$AD$22)</f>
        <v>10</v>
      </c>
      <c r="Y499" s="664">
        <f>IF('3_Setup(4)'!$AD$23="", 10, '3_Setup(4)'!$AD$23)</f>
        <v>10</v>
      </c>
      <c r="Z499" s="664">
        <f>IF('3_Setup(4)'!$AD$24="", 10, '3_Setup(4)'!$AD$24)</f>
        <v>10</v>
      </c>
      <c r="AA499" s="664">
        <f>IF('3_Setup(4)'!$AD$25="", 10, '3_Setup(4)'!$AD$25)</f>
        <v>10</v>
      </c>
      <c r="AB499" s="664">
        <f>IF('3_Setup(4)'!$AD$26="", 10, '3_Setup(4)'!$AD$26)</f>
        <v>10</v>
      </c>
      <c r="AC499" s="664">
        <f>IF('3_Setup(4)'!$AD$27="", 10, '3_Setup(4)'!$AD$27)</f>
        <v>10</v>
      </c>
      <c r="AD499" s="664">
        <f>IF('3_Setup(4)'!$AD$28="", 10, '3_Setup(4)'!$AD$28)</f>
        <v>10</v>
      </c>
      <c r="AE499" s="664">
        <f>IF('3_Setup(4)'!$AD$29="", 10, '3_Setup(4)'!$AD$29)</f>
        <v>10</v>
      </c>
      <c r="AF499" s="664">
        <f>IF('3_Setup(4)'!$AD$30="", 10, '3_Setup(4)'!$AD$30)</f>
        <v>10</v>
      </c>
      <c r="AG499" s="664">
        <f>IF('3_Setup(4)'!$AD$31="", 10, '3_Setup(4)'!$AD$31)</f>
        <v>10</v>
      </c>
      <c r="AH499" s="664">
        <f>IF('3_Setup(4)'!$AD$32="", 10, '3_Setup(4)'!$AD$32)</f>
        <v>10</v>
      </c>
      <c r="AI499" s="664">
        <f>IF('3_Setup(4)'!$AD$33="", 10, '3_Setup(4)'!$AD$33)</f>
        <v>10</v>
      </c>
      <c r="AJ499" s="664">
        <f>IF('3_Setup(4)'!$AD$34="", 10, '3_Setup(4)'!$AD$34)</f>
        <v>10</v>
      </c>
      <c r="AK499" s="664">
        <f>IF('3_Setup(4)'!$AD$35="", 10, '3_Setup(4)'!$AD$35)</f>
        <v>10</v>
      </c>
      <c r="AL499" s="664">
        <f>IF('3_Setup(4)'!$AD$36="", 10, '3_Setup(4)'!$AD$36)</f>
        <v>10</v>
      </c>
      <c r="AM499" s="664">
        <f>IF('3_Setup(4)'!$AD$37="", 10, '3_Setup(4)'!$AD$37)</f>
        <v>10</v>
      </c>
      <c r="AN499" s="664">
        <f>IF('3_Setup(4)'!$AD$38="", 10, '3_Setup(4)'!$AD$38)</f>
        <v>10</v>
      </c>
      <c r="AO499" s="664">
        <f>IF('3_Setup(4)'!$AD$39="", 10, '3_Setup(4)'!$AD$39)</f>
        <v>10</v>
      </c>
      <c r="AP499" s="664">
        <f>IF('3_Setup(4)'!$AD$40="", 10, '3_Setup(4)'!$AD$40)</f>
        <v>10</v>
      </c>
      <c r="AQ499" s="665">
        <f>IF('3_Setup(4)'!$AD$41="", 10, '3_Setup(4)'!$AD$41)</f>
        <v>10</v>
      </c>
    </row>
    <row r="500" spans="2:43" ht="19.95" customHeight="1" x14ac:dyDescent="0.4">
      <c r="B500" s="264">
        <v>497</v>
      </c>
      <c r="C500" s="265" t="s">
        <v>1939</v>
      </c>
      <c r="D500" s="265" t="s">
        <v>1940</v>
      </c>
      <c r="E500" s="266">
        <v>1431</v>
      </c>
      <c r="F500" s="267" t="s">
        <v>23</v>
      </c>
      <c r="G500" s="455">
        <v>0</v>
      </c>
      <c r="H500" s="456"/>
      <c r="I500" s="457">
        <v>0</v>
      </c>
      <c r="J500" s="871">
        <v>0</v>
      </c>
      <c r="K500" s="871">
        <v>0</v>
      </c>
      <c r="L500" s="871">
        <v>0</v>
      </c>
      <c r="M500" s="871">
        <v>0</v>
      </c>
      <c r="N500" s="871">
        <v>0</v>
      </c>
      <c r="O500" s="871">
        <v>0</v>
      </c>
      <c r="P500" s="871">
        <v>0</v>
      </c>
      <c r="Q500" s="871">
        <v>0</v>
      </c>
      <c r="R500" s="871">
        <v>0</v>
      </c>
      <c r="S500" s="871">
        <v>0</v>
      </c>
      <c r="T500" s="871">
        <v>0</v>
      </c>
      <c r="U500" s="871">
        <v>0</v>
      </c>
      <c r="V500" s="871">
        <v>0</v>
      </c>
      <c r="W500" s="871">
        <v>0</v>
      </c>
      <c r="X500" s="871">
        <v>0</v>
      </c>
      <c r="Y500" s="871">
        <v>0</v>
      </c>
      <c r="Z500" s="871">
        <v>0</v>
      </c>
      <c r="AA500" s="871">
        <v>0</v>
      </c>
      <c r="AB500" s="871">
        <v>0</v>
      </c>
      <c r="AC500" s="871">
        <v>0</v>
      </c>
      <c r="AD500" s="871">
        <v>0</v>
      </c>
      <c r="AE500" s="871">
        <v>0</v>
      </c>
      <c r="AF500" s="871">
        <v>0</v>
      </c>
      <c r="AG500" s="871">
        <v>0</v>
      </c>
      <c r="AH500" s="871">
        <v>0</v>
      </c>
      <c r="AI500" s="871">
        <v>0</v>
      </c>
      <c r="AJ500" s="871">
        <v>0</v>
      </c>
      <c r="AK500" s="871">
        <v>0</v>
      </c>
      <c r="AL500" s="871">
        <v>0</v>
      </c>
      <c r="AM500" s="871">
        <v>0</v>
      </c>
      <c r="AN500" s="871">
        <v>0</v>
      </c>
      <c r="AO500" s="871">
        <v>0</v>
      </c>
      <c r="AP500" s="871">
        <v>0</v>
      </c>
      <c r="AQ500" s="458">
        <v>0</v>
      </c>
    </row>
    <row r="501" spans="2:43" ht="19.95" customHeight="1" x14ac:dyDescent="0.4">
      <c r="B501" s="269">
        <v>498</v>
      </c>
      <c r="C501" s="270" t="s">
        <v>1941</v>
      </c>
      <c r="D501" s="270" t="s">
        <v>1942</v>
      </c>
      <c r="E501" s="271">
        <v>1432</v>
      </c>
      <c r="F501" s="272"/>
      <c r="G501" s="422" t="s">
        <v>1943</v>
      </c>
      <c r="H501" s="423"/>
      <c r="I501" s="400" t="s">
        <v>1943</v>
      </c>
      <c r="J501" s="401" t="s">
        <v>1943</v>
      </c>
      <c r="K501" s="401" t="s">
        <v>1943</v>
      </c>
      <c r="L501" s="401" t="s">
        <v>1943</v>
      </c>
      <c r="M501" s="401" t="s">
        <v>1943</v>
      </c>
      <c r="N501" s="401" t="s">
        <v>1943</v>
      </c>
      <c r="O501" s="401" t="s">
        <v>1943</v>
      </c>
      <c r="P501" s="401" t="s">
        <v>1943</v>
      </c>
      <c r="Q501" s="401" t="s">
        <v>1943</v>
      </c>
      <c r="R501" s="401" t="s">
        <v>1943</v>
      </c>
      <c r="S501" s="401" t="s">
        <v>1943</v>
      </c>
      <c r="T501" s="401" t="s">
        <v>1943</v>
      </c>
      <c r="U501" s="401" t="s">
        <v>1943</v>
      </c>
      <c r="V501" s="401" t="s">
        <v>1943</v>
      </c>
      <c r="W501" s="401" t="s">
        <v>1943</v>
      </c>
      <c r="X501" s="401" t="s">
        <v>1943</v>
      </c>
      <c r="Y501" s="401" t="s">
        <v>1943</v>
      </c>
      <c r="Z501" s="401" t="s">
        <v>1943</v>
      </c>
      <c r="AA501" s="401" t="s">
        <v>1943</v>
      </c>
      <c r="AB501" s="401" t="s">
        <v>1943</v>
      </c>
      <c r="AC501" s="401" t="s">
        <v>1943</v>
      </c>
      <c r="AD501" s="401" t="s">
        <v>1943</v>
      </c>
      <c r="AE501" s="401" t="s">
        <v>1943</v>
      </c>
      <c r="AF501" s="401" t="s">
        <v>1943</v>
      </c>
      <c r="AG501" s="401" t="s">
        <v>1943</v>
      </c>
      <c r="AH501" s="401" t="s">
        <v>1943</v>
      </c>
      <c r="AI501" s="401" t="s">
        <v>1943</v>
      </c>
      <c r="AJ501" s="401" t="s">
        <v>1943</v>
      </c>
      <c r="AK501" s="401" t="s">
        <v>1943</v>
      </c>
      <c r="AL501" s="401" t="s">
        <v>1943</v>
      </c>
      <c r="AM501" s="401" t="s">
        <v>1943</v>
      </c>
      <c r="AN501" s="401" t="s">
        <v>1943</v>
      </c>
      <c r="AO501" s="401" t="s">
        <v>1943</v>
      </c>
      <c r="AP501" s="401" t="s">
        <v>1943</v>
      </c>
      <c r="AQ501" s="367" t="s">
        <v>1943</v>
      </c>
    </row>
    <row r="502" spans="2:43" ht="19.95" customHeight="1" x14ac:dyDescent="0.4">
      <c r="B502" s="269">
        <v>499</v>
      </c>
      <c r="C502" s="270" t="s">
        <v>1944</v>
      </c>
      <c r="D502" s="270" t="s">
        <v>1945</v>
      </c>
      <c r="E502" s="271">
        <v>1433</v>
      </c>
      <c r="F502" s="272" t="s">
        <v>23</v>
      </c>
      <c r="G502" s="422">
        <v>0</v>
      </c>
      <c r="H502" s="423"/>
      <c r="I502" s="400">
        <v>0</v>
      </c>
      <c r="J502" s="401">
        <v>0</v>
      </c>
      <c r="K502" s="401">
        <v>0</v>
      </c>
      <c r="L502" s="401">
        <v>0</v>
      </c>
      <c r="M502" s="401">
        <v>0</v>
      </c>
      <c r="N502" s="401">
        <v>0</v>
      </c>
      <c r="O502" s="401">
        <v>0</v>
      </c>
      <c r="P502" s="401">
        <v>0</v>
      </c>
      <c r="Q502" s="401">
        <v>0</v>
      </c>
      <c r="R502" s="401">
        <v>0</v>
      </c>
      <c r="S502" s="401">
        <v>0</v>
      </c>
      <c r="T502" s="401">
        <v>0</v>
      </c>
      <c r="U502" s="401">
        <v>0</v>
      </c>
      <c r="V502" s="401">
        <v>0</v>
      </c>
      <c r="W502" s="401">
        <v>0</v>
      </c>
      <c r="X502" s="401">
        <v>0</v>
      </c>
      <c r="Y502" s="401">
        <v>0</v>
      </c>
      <c r="Z502" s="401">
        <v>0</v>
      </c>
      <c r="AA502" s="401">
        <v>0</v>
      </c>
      <c r="AB502" s="401">
        <v>0</v>
      </c>
      <c r="AC502" s="401">
        <v>0</v>
      </c>
      <c r="AD502" s="401">
        <v>0</v>
      </c>
      <c r="AE502" s="401">
        <v>0</v>
      </c>
      <c r="AF502" s="401">
        <v>0</v>
      </c>
      <c r="AG502" s="401">
        <v>0</v>
      </c>
      <c r="AH502" s="401">
        <v>0</v>
      </c>
      <c r="AI502" s="401">
        <v>0</v>
      </c>
      <c r="AJ502" s="401">
        <v>0</v>
      </c>
      <c r="AK502" s="401">
        <v>0</v>
      </c>
      <c r="AL502" s="401">
        <v>0</v>
      </c>
      <c r="AM502" s="401">
        <v>0</v>
      </c>
      <c r="AN502" s="401">
        <v>0</v>
      </c>
      <c r="AO502" s="401">
        <v>0</v>
      </c>
      <c r="AP502" s="401">
        <v>0</v>
      </c>
      <c r="AQ502" s="367">
        <v>0</v>
      </c>
    </row>
    <row r="503" spans="2:43" ht="19.95" customHeight="1" thickBot="1" x14ac:dyDescent="0.45">
      <c r="B503" s="291">
        <v>500</v>
      </c>
      <c r="C503" s="292" t="s">
        <v>1946</v>
      </c>
      <c r="D503" s="292" t="s">
        <v>1947</v>
      </c>
      <c r="E503" s="293">
        <v>1437</v>
      </c>
      <c r="F503" s="294" t="s">
        <v>23</v>
      </c>
      <c r="G503" s="450">
        <v>0</v>
      </c>
      <c r="H503" s="666"/>
      <c r="I503" s="675">
        <v>0</v>
      </c>
      <c r="J503" s="676">
        <v>0</v>
      </c>
      <c r="K503" s="676">
        <v>0</v>
      </c>
      <c r="L503" s="676">
        <v>0</v>
      </c>
      <c r="M503" s="676">
        <v>0</v>
      </c>
      <c r="N503" s="676">
        <v>0</v>
      </c>
      <c r="O503" s="676">
        <v>0</v>
      </c>
      <c r="P503" s="676">
        <v>0</v>
      </c>
      <c r="Q503" s="676">
        <v>0</v>
      </c>
      <c r="R503" s="676">
        <v>0</v>
      </c>
      <c r="S503" s="676">
        <v>0</v>
      </c>
      <c r="T503" s="676">
        <v>0</v>
      </c>
      <c r="U503" s="676">
        <v>0</v>
      </c>
      <c r="V503" s="676">
        <v>0</v>
      </c>
      <c r="W503" s="676">
        <v>0</v>
      </c>
      <c r="X503" s="676">
        <v>0</v>
      </c>
      <c r="Y503" s="676">
        <v>0</v>
      </c>
      <c r="Z503" s="676">
        <v>0</v>
      </c>
      <c r="AA503" s="676">
        <v>0</v>
      </c>
      <c r="AB503" s="676">
        <v>0</v>
      </c>
      <c r="AC503" s="676">
        <v>0</v>
      </c>
      <c r="AD503" s="676">
        <v>0</v>
      </c>
      <c r="AE503" s="676">
        <v>0</v>
      </c>
      <c r="AF503" s="676">
        <v>0</v>
      </c>
      <c r="AG503" s="676">
        <v>0</v>
      </c>
      <c r="AH503" s="676">
        <v>0</v>
      </c>
      <c r="AI503" s="676">
        <v>0</v>
      </c>
      <c r="AJ503" s="676">
        <v>0</v>
      </c>
      <c r="AK503" s="676">
        <v>0</v>
      </c>
      <c r="AL503" s="676">
        <v>0</v>
      </c>
      <c r="AM503" s="676">
        <v>0</v>
      </c>
      <c r="AN503" s="676">
        <v>0</v>
      </c>
      <c r="AO503" s="676">
        <v>0</v>
      </c>
      <c r="AP503" s="676">
        <v>0</v>
      </c>
      <c r="AQ503" s="677">
        <v>0</v>
      </c>
    </row>
    <row r="504" spans="2:43" ht="19.95" customHeight="1" x14ac:dyDescent="0.4">
      <c r="B504" s="264">
        <v>501</v>
      </c>
      <c r="C504" s="265" t="s">
        <v>1948</v>
      </c>
      <c r="D504" s="265" t="s">
        <v>1949</v>
      </c>
      <c r="E504" s="266">
        <v>1086</v>
      </c>
      <c r="F504" s="267"/>
      <c r="G504" s="455" t="s">
        <v>110</v>
      </c>
      <c r="H504" s="456"/>
      <c r="I504" s="457" t="s">
        <v>110</v>
      </c>
      <c r="J504" s="871" t="s">
        <v>110</v>
      </c>
      <c r="K504" s="871" t="s">
        <v>110</v>
      </c>
      <c r="L504" s="871" t="s">
        <v>110</v>
      </c>
      <c r="M504" s="871" t="s">
        <v>110</v>
      </c>
      <c r="N504" s="871" t="s">
        <v>110</v>
      </c>
      <c r="O504" s="871" t="s">
        <v>110</v>
      </c>
      <c r="P504" s="871" t="s">
        <v>110</v>
      </c>
      <c r="Q504" s="871" t="s">
        <v>110</v>
      </c>
      <c r="R504" s="871" t="s">
        <v>110</v>
      </c>
      <c r="S504" s="871" t="s">
        <v>110</v>
      </c>
      <c r="T504" s="871" t="s">
        <v>110</v>
      </c>
      <c r="U504" s="871" t="s">
        <v>110</v>
      </c>
      <c r="V504" s="871" t="s">
        <v>110</v>
      </c>
      <c r="W504" s="871" t="s">
        <v>110</v>
      </c>
      <c r="X504" s="871" t="s">
        <v>110</v>
      </c>
      <c r="Y504" s="871" t="s">
        <v>110</v>
      </c>
      <c r="Z504" s="871" t="s">
        <v>110</v>
      </c>
      <c r="AA504" s="871" t="s">
        <v>110</v>
      </c>
      <c r="AB504" s="871" t="s">
        <v>110</v>
      </c>
      <c r="AC504" s="871" t="s">
        <v>110</v>
      </c>
      <c r="AD504" s="871" t="s">
        <v>110</v>
      </c>
      <c r="AE504" s="871" t="s">
        <v>110</v>
      </c>
      <c r="AF504" s="871" t="s">
        <v>110</v>
      </c>
      <c r="AG504" s="871" t="s">
        <v>110</v>
      </c>
      <c r="AH504" s="871" t="s">
        <v>110</v>
      </c>
      <c r="AI504" s="871" t="s">
        <v>110</v>
      </c>
      <c r="AJ504" s="871" t="s">
        <v>110</v>
      </c>
      <c r="AK504" s="871" t="s">
        <v>110</v>
      </c>
      <c r="AL504" s="871" t="s">
        <v>110</v>
      </c>
      <c r="AM504" s="871" t="s">
        <v>110</v>
      </c>
      <c r="AN504" s="871" t="s">
        <v>110</v>
      </c>
      <c r="AO504" s="871" t="s">
        <v>110</v>
      </c>
      <c r="AP504" s="871" t="s">
        <v>110</v>
      </c>
      <c r="AQ504" s="458" t="s">
        <v>110</v>
      </c>
    </row>
    <row r="505" spans="2:43" ht="19.95" customHeight="1" thickBot="1" x14ac:dyDescent="0.45">
      <c r="B505" s="291">
        <v>502</v>
      </c>
      <c r="C505" s="292" t="s">
        <v>1950</v>
      </c>
      <c r="D505" s="292" t="s">
        <v>301</v>
      </c>
      <c r="E505" s="293">
        <v>1857</v>
      </c>
      <c r="F505" s="294"/>
      <c r="G505" s="381" t="s">
        <v>239</v>
      </c>
      <c r="H505" s="382"/>
      <c r="I505" s="383" t="s">
        <v>239</v>
      </c>
      <c r="J505" s="384" t="s">
        <v>239</v>
      </c>
      <c r="K505" s="384" t="s">
        <v>239</v>
      </c>
      <c r="L505" s="384" t="s">
        <v>239</v>
      </c>
      <c r="M505" s="384" t="s">
        <v>239</v>
      </c>
      <c r="N505" s="384" t="s">
        <v>239</v>
      </c>
      <c r="O505" s="384" t="s">
        <v>239</v>
      </c>
      <c r="P505" s="384" t="s">
        <v>239</v>
      </c>
      <c r="Q505" s="384" t="s">
        <v>239</v>
      </c>
      <c r="R505" s="384" t="s">
        <v>239</v>
      </c>
      <c r="S505" s="384" t="s">
        <v>239</v>
      </c>
      <c r="T505" s="384" t="s">
        <v>239</v>
      </c>
      <c r="U505" s="384" t="s">
        <v>239</v>
      </c>
      <c r="V505" s="384" t="s">
        <v>239</v>
      </c>
      <c r="W505" s="384" t="s">
        <v>239</v>
      </c>
      <c r="X505" s="384" t="s">
        <v>239</v>
      </c>
      <c r="Y505" s="384" t="s">
        <v>239</v>
      </c>
      <c r="Z505" s="384" t="s">
        <v>239</v>
      </c>
      <c r="AA505" s="384" t="s">
        <v>239</v>
      </c>
      <c r="AB505" s="384" t="s">
        <v>239</v>
      </c>
      <c r="AC505" s="384" t="s">
        <v>239</v>
      </c>
      <c r="AD505" s="384" t="s">
        <v>239</v>
      </c>
      <c r="AE505" s="384" t="s">
        <v>239</v>
      </c>
      <c r="AF505" s="384" t="s">
        <v>239</v>
      </c>
      <c r="AG505" s="384" t="s">
        <v>239</v>
      </c>
      <c r="AH505" s="384" t="s">
        <v>239</v>
      </c>
      <c r="AI505" s="384" t="s">
        <v>239</v>
      </c>
      <c r="AJ505" s="384" t="s">
        <v>239</v>
      </c>
      <c r="AK505" s="384" t="s">
        <v>239</v>
      </c>
      <c r="AL505" s="384" t="s">
        <v>239</v>
      </c>
      <c r="AM505" s="384" t="s">
        <v>239</v>
      </c>
      <c r="AN505" s="384" t="s">
        <v>239</v>
      </c>
      <c r="AO505" s="384" t="s">
        <v>239</v>
      </c>
      <c r="AP505" s="384" t="s">
        <v>239</v>
      </c>
      <c r="AQ505" s="366" t="s">
        <v>239</v>
      </c>
    </row>
    <row r="506" spans="2:43" ht="19.95" customHeight="1" x14ac:dyDescent="0.4">
      <c r="B506" s="264">
        <v>503</v>
      </c>
      <c r="C506" s="265" t="s">
        <v>493</v>
      </c>
      <c r="D506" s="265" t="s">
        <v>315</v>
      </c>
      <c r="E506" s="266">
        <v>852</v>
      </c>
      <c r="F506" s="267" t="s">
        <v>23</v>
      </c>
      <c r="G506" s="557">
        <v>1</v>
      </c>
      <c r="H506" s="456"/>
      <c r="I506" s="558">
        <f>'3_Setup(5)'!$F$7</f>
        <v>1174</v>
      </c>
      <c r="J506" s="559">
        <f>'3_Setup(5)'!$F$8</f>
        <v>1174</v>
      </c>
      <c r="K506" s="559">
        <f>'3_Setup(5)'!$F$9</f>
        <v>1174</v>
      </c>
      <c r="L506" s="559">
        <f>'3_Setup(5)'!$F$10</f>
        <v>1174</v>
      </c>
      <c r="M506" s="559">
        <f>'3_Setup(5)'!$F$11</f>
        <v>1174</v>
      </c>
      <c r="N506" s="559">
        <f>'3_Setup(5)'!$F$12</f>
        <v>1174</v>
      </c>
      <c r="O506" s="559">
        <f>'3_Setup(5)'!$F$13</f>
        <v>1174</v>
      </c>
      <c r="P506" s="559">
        <f>'3_Setup(5)'!$F$14</f>
        <v>1174</v>
      </c>
      <c r="Q506" s="559">
        <f>'3_Setup(5)'!$F$15</f>
        <v>1174</v>
      </c>
      <c r="R506" s="559">
        <f>'3_Setup(5)'!$F$16</f>
        <v>1174</v>
      </c>
      <c r="S506" s="559">
        <f>'3_Setup(5)'!$F$17</f>
        <v>1174</v>
      </c>
      <c r="T506" s="559">
        <f>'3_Setup(5)'!$F$18</f>
        <v>1174</v>
      </c>
      <c r="U506" s="559">
        <f>'3_Setup(5)'!$F$19</f>
        <v>1174</v>
      </c>
      <c r="V506" s="559">
        <f>'3_Setup(5)'!$F$20</f>
        <v>1174</v>
      </c>
      <c r="W506" s="559">
        <f>'3_Setup(5)'!$F$21</f>
        <v>1174</v>
      </c>
      <c r="X506" s="559">
        <f>'3_Setup(5)'!$F$22</f>
        <v>1174</v>
      </c>
      <c r="Y506" s="559">
        <f>'3_Setup(5)'!$F$23</f>
        <v>1174</v>
      </c>
      <c r="Z506" s="559">
        <f>'3_Setup(5)'!$F$24</f>
        <v>1174</v>
      </c>
      <c r="AA506" s="559">
        <f>'3_Setup(5)'!$F$25</f>
        <v>1174</v>
      </c>
      <c r="AB506" s="559">
        <f>'3_Setup(5)'!$F$26</f>
        <v>1174</v>
      </c>
      <c r="AC506" s="559">
        <f>'3_Setup(5)'!$F$27</f>
        <v>1174</v>
      </c>
      <c r="AD506" s="559">
        <f>'3_Setup(5)'!$F$28</f>
        <v>1174</v>
      </c>
      <c r="AE506" s="559">
        <f>'3_Setup(5)'!$F$29</f>
        <v>1174</v>
      </c>
      <c r="AF506" s="559">
        <f>'3_Setup(5)'!$F$30</f>
        <v>1174</v>
      </c>
      <c r="AG506" s="559">
        <f>'3_Setup(5)'!$F$31</f>
        <v>1174</v>
      </c>
      <c r="AH506" s="559">
        <f>'3_Setup(5)'!$F$32</f>
        <v>1174</v>
      </c>
      <c r="AI506" s="559">
        <f>'3_Setup(5)'!$F$33</f>
        <v>1174</v>
      </c>
      <c r="AJ506" s="559">
        <f>'3_Setup(5)'!$F$34</f>
        <v>1174</v>
      </c>
      <c r="AK506" s="559">
        <f>'3_Setup(5)'!$F$35</f>
        <v>1174</v>
      </c>
      <c r="AL506" s="559">
        <f>'3_Setup(5)'!$F$36</f>
        <v>1174</v>
      </c>
      <c r="AM506" s="559">
        <f>'3_Setup(5)'!$F$37</f>
        <v>1174</v>
      </c>
      <c r="AN506" s="559">
        <f>'3_Setup(5)'!$F$38</f>
        <v>1174</v>
      </c>
      <c r="AO506" s="559">
        <f>'3_Setup(5)'!$F$39</f>
        <v>1174</v>
      </c>
      <c r="AP506" s="559">
        <f>'3_Setup(5)'!$F$40</f>
        <v>1174</v>
      </c>
      <c r="AQ506" s="560">
        <f>'3_Setup(5)'!$F$41</f>
        <v>1174</v>
      </c>
    </row>
    <row r="507" spans="2:43" ht="19.95" customHeight="1" x14ac:dyDescent="0.4">
      <c r="B507" s="269">
        <v>504</v>
      </c>
      <c r="C507" s="270" t="s">
        <v>1951</v>
      </c>
      <c r="D507" s="270" t="s">
        <v>317</v>
      </c>
      <c r="E507" s="271">
        <v>853</v>
      </c>
      <c r="F507" s="272" t="s">
        <v>23</v>
      </c>
      <c r="G507" s="433">
        <v>2</v>
      </c>
      <c r="H507" s="423"/>
      <c r="I507" s="309">
        <f>'3_Setup(5)'!$G$7</f>
        <v>43</v>
      </c>
      <c r="J507" s="310">
        <f>'3_Setup(5)'!$G$8</f>
        <v>43</v>
      </c>
      <c r="K507" s="310">
        <f>'3_Setup(5)'!$G$9</f>
        <v>43</v>
      </c>
      <c r="L507" s="310">
        <f>'3_Setup(5)'!$G$10</f>
        <v>43</v>
      </c>
      <c r="M507" s="310">
        <f>'3_Setup(5)'!$G$11</f>
        <v>43</v>
      </c>
      <c r="N507" s="310">
        <f>'3_Setup(5)'!$G$12</f>
        <v>43</v>
      </c>
      <c r="O507" s="310">
        <f>'3_Setup(5)'!$G$13</f>
        <v>43</v>
      </c>
      <c r="P507" s="310">
        <f>'3_Setup(5)'!$G$14</f>
        <v>43</v>
      </c>
      <c r="Q507" s="310">
        <f>'3_Setup(5)'!$G$15</f>
        <v>43</v>
      </c>
      <c r="R507" s="310">
        <f>'3_Setup(5)'!$G$16</f>
        <v>43</v>
      </c>
      <c r="S507" s="310">
        <f>'3_Setup(5)'!$G$17</f>
        <v>43</v>
      </c>
      <c r="T507" s="310">
        <f>'3_Setup(5)'!$G$18</f>
        <v>43</v>
      </c>
      <c r="U507" s="310">
        <f>'3_Setup(5)'!$G$19</f>
        <v>43</v>
      </c>
      <c r="V507" s="310">
        <f>'3_Setup(5)'!$G$20</f>
        <v>43</v>
      </c>
      <c r="W507" s="310">
        <f>'3_Setup(5)'!$G$21</f>
        <v>43</v>
      </c>
      <c r="X507" s="310">
        <f>'3_Setup(5)'!$G$22</f>
        <v>43</v>
      </c>
      <c r="Y507" s="310">
        <f>'3_Setup(5)'!$G$23</f>
        <v>43</v>
      </c>
      <c r="Z507" s="310">
        <f>'3_Setup(5)'!$G$24</f>
        <v>43</v>
      </c>
      <c r="AA507" s="310">
        <f>'3_Setup(5)'!$G$25</f>
        <v>43</v>
      </c>
      <c r="AB507" s="310">
        <f>'3_Setup(5)'!$G$26</f>
        <v>43</v>
      </c>
      <c r="AC507" s="310">
        <f>'3_Setup(5)'!$G$27</f>
        <v>43</v>
      </c>
      <c r="AD507" s="310">
        <f>'3_Setup(5)'!$G$28</f>
        <v>43</v>
      </c>
      <c r="AE507" s="310">
        <f>'3_Setup(5)'!$G$29</f>
        <v>43</v>
      </c>
      <c r="AF507" s="310">
        <f>'3_Setup(5)'!$G$30</f>
        <v>43</v>
      </c>
      <c r="AG507" s="310">
        <f>'3_Setup(5)'!$G$31</f>
        <v>43</v>
      </c>
      <c r="AH507" s="310">
        <f>'3_Setup(5)'!$G$32</f>
        <v>43</v>
      </c>
      <c r="AI507" s="310">
        <f>'3_Setup(5)'!$G$33</f>
        <v>43</v>
      </c>
      <c r="AJ507" s="310">
        <f>'3_Setup(5)'!$G$34</f>
        <v>43</v>
      </c>
      <c r="AK507" s="310">
        <f>'3_Setup(5)'!$G$35</f>
        <v>43</v>
      </c>
      <c r="AL507" s="310">
        <f>'3_Setup(5)'!$G$36</f>
        <v>43</v>
      </c>
      <c r="AM507" s="310">
        <f>'3_Setup(5)'!$G$37</f>
        <v>43</v>
      </c>
      <c r="AN507" s="310">
        <f>'3_Setup(5)'!$G$38</f>
        <v>43</v>
      </c>
      <c r="AO507" s="310">
        <f>'3_Setup(5)'!$G$39</f>
        <v>43</v>
      </c>
      <c r="AP507" s="310">
        <f>'3_Setup(5)'!$G$40</f>
        <v>43</v>
      </c>
      <c r="AQ507" s="311">
        <f>'3_Setup(5)'!$G$41</f>
        <v>43</v>
      </c>
    </row>
    <row r="508" spans="2:43" ht="19.95" customHeight="1" x14ac:dyDescent="0.4">
      <c r="B508" s="269">
        <v>505</v>
      </c>
      <c r="C508" s="270" t="s">
        <v>1952</v>
      </c>
      <c r="D508" s="270" t="s">
        <v>318</v>
      </c>
      <c r="E508" s="271">
        <v>854</v>
      </c>
      <c r="F508" s="272" t="s">
        <v>23</v>
      </c>
      <c r="G508" s="433">
        <v>45</v>
      </c>
      <c r="H508" s="423"/>
      <c r="I508" s="309">
        <f>'3_Setup(5)'!$H$7</f>
        <v>45</v>
      </c>
      <c r="J508" s="310">
        <f>'3_Setup(5)'!$H$8</f>
        <v>45</v>
      </c>
      <c r="K508" s="310">
        <f>'3_Setup(5)'!$H$9</f>
        <v>45</v>
      </c>
      <c r="L508" s="310">
        <f>'3_Setup(5)'!$H$10</f>
        <v>45</v>
      </c>
      <c r="M508" s="310">
        <f>'3_Setup(5)'!$H$11</f>
        <v>45</v>
      </c>
      <c r="N508" s="310">
        <f>'3_Setup(5)'!$H$12</f>
        <v>45</v>
      </c>
      <c r="O508" s="310">
        <f>'3_Setup(5)'!$H$13</f>
        <v>45</v>
      </c>
      <c r="P508" s="310">
        <f>'3_Setup(5)'!$H$14</f>
        <v>45</v>
      </c>
      <c r="Q508" s="310">
        <f>'3_Setup(5)'!$H$15</f>
        <v>45</v>
      </c>
      <c r="R508" s="310">
        <f>'3_Setup(5)'!$H$16</f>
        <v>45</v>
      </c>
      <c r="S508" s="310">
        <f>'3_Setup(5)'!$H$17</f>
        <v>45</v>
      </c>
      <c r="T508" s="310">
        <f>'3_Setup(5)'!$H$18</f>
        <v>45</v>
      </c>
      <c r="U508" s="310">
        <f>'3_Setup(5)'!$H$19</f>
        <v>45</v>
      </c>
      <c r="V508" s="310">
        <f>'3_Setup(5)'!$H$20</f>
        <v>45</v>
      </c>
      <c r="W508" s="310">
        <f>'3_Setup(5)'!$H$21</f>
        <v>45</v>
      </c>
      <c r="X508" s="310">
        <f>'3_Setup(5)'!$H$22</f>
        <v>45</v>
      </c>
      <c r="Y508" s="310">
        <f>'3_Setup(5)'!$H$23</f>
        <v>45</v>
      </c>
      <c r="Z508" s="310">
        <f>'3_Setup(5)'!$H$24</f>
        <v>45</v>
      </c>
      <c r="AA508" s="310">
        <f>'3_Setup(5)'!$H$25</f>
        <v>45</v>
      </c>
      <c r="AB508" s="310">
        <f>'3_Setup(5)'!$H$26</f>
        <v>45</v>
      </c>
      <c r="AC508" s="310">
        <f>'3_Setup(5)'!$H$27</f>
        <v>45</v>
      </c>
      <c r="AD508" s="310">
        <f>'3_Setup(5)'!$H$28</f>
        <v>45</v>
      </c>
      <c r="AE508" s="310">
        <f>'3_Setup(5)'!$H$29</f>
        <v>45</v>
      </c>
      <c r="AF508" s="310">
        <f>'3_Setup(5)'!$H$30</f>
        <v>45</v>
      </c>
      <c r="AG508" s="310">
        <f>'3_Setup(5)'!$H$31</f>
        <v>45</v>
      </c>
      <c r="AH508" s="310">
        <f>'3_Setup(5)'!$H$32</f>
        <v>45</v>
      </c>
      <c r="AI508" s="310">
        <f>'3_Setup(5)'!$H$33</f>
        <v>45</v>
      </c>
      <c r="AJ508" s="310">
        <f>'3_Setup(5)'!$H$34</f>
        <v>45</v>
      </c>
      <c r="AK508" s="310">
        <f>'3_Setup(5)'!$H$35</f>
        <v>45</v>
      </c>
      <c r="AL508" s="310">
        <f>'3_Setup(5)'!$H$36</f>
        <v>45</v>
      </c>
      <c r="AM508" s="310">
        <f>'3_Setup(5)'!$H$37</f>
        <v>45</v>
      </c>
      <c r="AN508" s="310">
        <f>'3_Setup(5)'!$H$38</f>
        <v>45</v>
      </c>
      <c r="AO508" s="310">
        <f>'3_Setup(5)'!$H$39</f>
        <v>45</v>
      </c>
      <c r="AP508" s="310">
        <f>'3_Setup(5)'!$H$40</f>
        <v>45</v>
      </c>
      <c r="AQ508" s="311">
        <f>'3_Setup(5)'!$H$41</f>
        <v>45</v>
      </c>
    </row>
    <row r="509" spans="2:43" ht="19.95" customHeight="1" x14ac:dyDescent="0.4">
      <c r="B509" s="269">
        <v>506</v>
      </c>
      <c r="C509" s="270" t="s">
        <v>1953</v>
      </c>
      <c r="D509" s="270" t="s">
        <v>319</v>
      </c>
      <c r="E509" s="271">
        <v>855</v>
      </c>
      <c r="F509" s="272" t="s">
        <v>23</v>
      </c>
      <c r="G509" s="433">
        <v>4</v>
      </c>
      <c r="H509" s="423"/>
      <c r="I509" s="309">
        <f>'3_Setup(5)'!$I$7</f>
        <v>4</v>
      </c>
      <c r="J509" s="310">
        <f>'3_Setup(5)'!$I$8</f>
        <v>4</v>
      </c>
      <c r="K509" s="310">
        <f>'3_Setup(5)'!$I$9</f>
        <v>4</v>
      </c>
      <c r="L509" s="310">
        <f>'3_Setup(5)'!$I$10</f>
        <v>4</v>
      </c>
      <c r="M509" s="310">
        <f>'3_Setup(5)'!$I$11</f>
        <v>4</v>
      </c>
      <c r="N509" s="310">
        <f>'3_Setup(5)'!$I$12</f>
        <v>4</v>
      </c>
      <c r="O509" s="310">
        <f>'3_Setup(5)'!$I$13</f>
        <v>4</v>
      </c>
      <c r="P509" s="310">
        <f>'3_Setup(5)'!$I$14</f>
        <v>4</v>
      </c>
      <c r="Q509" s="310">
        <f>'3_Setup(5)'!$I$15</f>
        <v>4</v>
      </c>
      <c r="R509" s="310">
        <f>'3_Setup(5)'!$I$16</f>
        <v>4</v>
      </c>
      <c r="S509" s="310">
        <f>'3_Setup(5)'!$I$17</f>
        <v>4</v>
      </c>
      <c r="T509" s="310">
        <f>'3_Setup(5)'!$I$18</f>
        <v>4</v>
      </c>
      <c r="U509" s="310">
        <f>'3_Setup(5)'!$I$19</f>
        <v>4</v>
      </c>
      <c r="V509" s="310">
        <f>'3_Setup(5)'!$I$20</f>
        <v>4</v>
      </c>
      <c r="W509" s="310">
        <f>'3_Setup(5)'!$I$21</f>
        <v>4</v>
      </c>
      <c r="X509" s="310">
        <f>'3_Setup(5)'!$I$22</f>
        <v>4</v>
      </c>
      <c r="Y509" s="310">
        <f>'3_Setup(5)'!$I$23</f>
        <v>4</v>
      </c>
      <c r="Z509" s="310">
        <f>'3_Setup(5)'!$I$24</f>
        <v>4</v>
      </c>
      <c r="AA509" s="310">
        <f>'3_Setup(5)'!$I$25</f>
        <v>4</v>
      </c>
      <c r="AB509" s="310">
        <f>'3_Setup(5)'!$I$26</f>
        <v>4</v>
      </c>
      <c r="AC509" s="310">
        <f>'3_Setup(5)'!$I$27</f>
        <v>4</v>
      </c>
      <c r="AD509" s="310">
        <f>'3_Setup(5)'!$I$28</f>
        <v>4</v>
      </c>
      <c r="AE509" s="310">
        <f>'3_Setup(5)'!$I$29</f>
        <v>4</v>
      </c>
      <c r="AF509" s="310">
        <f>'3_Setup(5)'!$I$30</f>
        <v>4</v>
      </c>
      <c r="AG509" s="310">
        <f>'3_Setup(5)'!$I$31</f>
        <v>4</v>
      </c>
      <c r="AH509" s="310">
        <f>'3_Setup(5)'!$I$32</f>
        <v>4</v>
      </c>
      <c r="AI509" s="310">
        <f>'3_Setup(5)'!$I$33</f>
        <v>4</v>
      </c>
      <c r="AJ509" s="310">
        <f>'3_Setup(5)'!$I$34</f>
        <v>4</v>
      </c>
      <c r="AK509" s="310">
        <f>'3_Setup(5)'!$I$35</f>
        <v>4</v>
      </c>
      <c r="AL509" s="310">
        <f>'3_Setup(5)'!$I$36</f>
        <v>4</v>
      </c>
      <c r="AM509" s="310">
        <f>'3_Setup(5)'!$I$37</f>
        <v>4</v>
      </c>
      <c r="AN509" s="310">
        <f>'3_Setup(5)'!$I$38</f>
        <v>4</v>
      </c>
      <c r="AO509" s="310">
        <f>'3_Setup(5)'!$I$39</f>
        <v>4</v>
      </c>
      <c r="AP509" s="310">
        <f>'3_Setup(5)'!$I$40</f>
        <v>4</v>
      </c>
      <c r="AQ509" s="311">
        <f>'3_Setup(5)'!$I$41</f>
        <v>4</v>
      </c>
    </row>
    <row r="510" spans="2:43" ht="19.95" customHeight="1" x14ac:dyDescent="0.4">
      <c r="B510" s="269">
        <v>507</v>
      </c>
      <c r="C510" s="270" t="s">
        <v>1954</v>
      </c>
      <c r="D510" s="270" t="s">
        <v>320</v>
      </c>
      <c r="E510" s="271">
        <v>856</v>
      </c>
      <c r="F510" s="272" t="s">
        <v>23</v>
      </c>
      <c r="G510" s="433">
        <v>5</v>
      </c>
      <c r="H510" s="423"/>
      <c r="I510" s="309">
        <f>'3_Setup(5)'!$J$7</f>
        <v>1170</v>
      </c>
      <c r="J510" s="310">
        <f>'3_Setup(5)'!$J$8</f>
        <v>1170</v>
      </c>
      <c r="K510" s="310">
        <f>'3_Setup(5)'!$J$9</f>
        <v>1170</v>
      </c>
      <c r="L510" s="310">
        <f>'3_Setup(5)'!$J$10</f>
        <v>1170</v>
      </c>
      <c r="M510" s="310">
        <f>'3_Setup(5)'!$J$11</f>
        <v>1170</v>
      </c>
      <c r="N510" s="310">
        <f>'3_Setup(5)'!$J$12</f>
        <v>1170</v>
      </c>
      <c r="O510" s="310">
        <f>'3_Setup(5)'!$J$13</f>
        <v>1170</v>
      </c>
      <c r="P510" s="310">
        <f>'3_Setup(5)'!$J$14</f>
        <v>1170</v>
      </c>
      <c r="Q510" s="310">
        <f>'3_Setup(5)'!$J$15</f>
        <v>1170</v>
      </c>
      <c r="R510" s="310">
        <f>'3_Setup(5)'!$J$16</f>
        <v>1170</v>
      </c>
      <c r="S510" s="310">
        <f>'3_Setup(5)'!$J$17</f>
        <v>1170</v>
      </c>
      <c r="T510" s="310">
        <f>'3_Setup(5)'!$J$18</f>
        <v>1170</v>
      </c>
      <c r="U510" s="310">
        <f>'3_Setup(5)'!$J$19</f>
        <v>1170</v>
      </c>
      <c r="V510" s="310">
        <f>'3_Setup(5)'!$J$20</f>
        <v>1170</v>
      </c>
      <c r="W510" s="310">
        <f>'3_Setup(5)'!$J$21</f>
        <v>1170</v>
      </c>
      <c r="X510" s="310">
        <f>'3_Setup(5)'!$J$22</f>
        <v>1170</v>
      </c>
      <c r="Y510" s="310">
        <f>'3_Setup(5)'!$J$23</f>
        <v>1170</v>
      </c>
      <c r="Z510" s="310">
        <f>'3_Setup(5)'!$J$24</f>
        <v>1170</v>
      </c>
      <c r="AA510" s="310">
        <f>'3_Setup(5)'!$J$25</f>
        <v>1170</v>
      </c>
      <c r="AB510" s="310">
        <f>'3_Setup(5)'!$J$26</f>
        <v>1170</v>
      </c>
      <c r="AC510" s="310">
        <f>'3_Setup(5)'!$J$27</f>
        <v>1170</v>
      </c>
      <c r="AD510" s="310">
        <f>'3_Setup(5)'!$J$28</f>
        <v>1170</v>
      </c>
      <c r="AE510" s="310">
        <f>'3_Setup(5)'!$J$29</f>
        <v>1170</v>
      </c>
      <c r="AF510" s="310">
        <f>'3_Setup(5)'!$J$30</f>
        <v>1170</v>
      </c>
      <c r="AG510" s="310">
        <f>'3_Setup(5)'!$J$31</f>
        <v>1170</v>
      </c>
      <c r="AH510" s="310">
        <f>'3_Setup(5)'!$J$32</f>
        <v>1170</v>
      </c>
      <c r="AI510" s="310">
        <f>'3_Setup(5)'!$J$33</f>
        <v>1170</v>
      </c>
      <c r="AJ510" s="310">
        <f>'3_Setup(5)'!$J$34</f>
        <v>1170</v>
      </c>
      <c r="AK510" s="310">
        <f>'3_Setup(5)'!$J$35</f>
        <v>1170</v>
      </c>
      <c r="AL510" s="310">
        <f>'3_Setup(5)'!$J$36</f>
        <v>1170</v>
      </c>
      <c r="AM510" s="310">
        <f>'3_Setup(5)'!$J$37</f>
        <v>1170</v>
      </c>
      <c r="AN510" s="310">
        <f>'3_Setup(5)'!$J$38</f>
        <v>1170</v>
      </c>
      <c r="AO510" s="310">
        <f>'3_Setup(5)'!$J$39</f>
        <v>1170</v>
      </c>
      <c r="AP510" s="310">
        <f>'3_Setup(5)'!$J$40</f>
        <v>1170</v>
      </c>
      <c r="AQ510" s="311">
        <f>'3_Setup(5)'!$J$41</f>
        <v>1170</v>
      </c>
    </row>
    <row r="511" spans="2:43" ht="19.95" customHeight="1" x14ac:dyDescent="0.4">
      <c r="B511" s="269">
        <v>508</v>
      </c>
      <c r="C511" s="270" t="s">
        <v>1955</v>
      </c>
      <c r="D511" s="270" t="s">
        <v>321</v>
      </c>
      <c r="E511" s="271">
        <v>857</v>
      </c>
      <c r="F511" s="272" t="s">
        <v>23</v>
      </c>
      <c r="G511" s="433">
        <v>6</v>
      </c>
      <c r="H511" s="423"/>
      <c r="I511" s="309">
        <f>'3_Setup(5)'!$K$7</f>
        <v>1169</v>
      </c>
      <c r="J511" s="310">
        <f>'3_Setup(5)'!$K$8</f>
        <v>1169</v>
      </c>
      <c r="K511" s="310">
        <f>'3_Setup(5)'!$K$9</f>
        <v>1169</v>
      </c>
      <c r="L511" s="310">
        <f>'3_Setup(5)'!$K$10</f>
        <v>1169</v>
      </c>
      <c r="M511" s="310">
        <f>'3_Setup(5)'!$K$11</f>
        <v>1169</v>
      </c>
      <c r="N511" s="310">
        <f>'3_Setup(5)'!$K$12</f>
        <v>1169</v>
      </c>
      <c r="O511" s="310">
        <f>'3_Setup(5)'!$K$13</f>
        <v>1169</v>
      </c>
      <c r="P511" s="310">
        <f>'3_Setup(5)'!$K$14</f>
        <v>1169</v>
      </c>
      <c r="Q511" s="310">
        <f>'3_Setup(5)'!$K$15</f>
        <v>1169</v>
      </c>
      <c r="R511" s="310">
        <f>'3_Setup(5)'!$K$16</f>
        <v>1169</v>
      </c>
      <c r="S511" s="310">
        <f>'3_Setup(5)'!$K$17</f>
        <v>1169</v>
      </c>
      <c r="T511" s="310">
        <f>'3_Setup(5)'!$K$18</f>
        <v>1169</v>
      </c>
      <c r="U511" s="310">
        <f>'3_Setup(5)'!$K$19</f>
        <v>1169</v>
      </c>
      <c r="V511" s="310">
        <f>'3_Setup(5)'!$K$20</f>
        <v>1169</v>
      </c>
      <c r="W511" s="310">
        <f>'3_Setup(5)'!$K$21</f>
        <v>1169</v>
      </c>
      <c r="X511" s="310">
        <f>'3_Setup(5)'!$K$22</f>
        <v>1169</v>
      </c>
      <c r="Y511" s="310">
        <f>'3_Setup(5)'!$K$23</f>
        <v>1169</v>
      </c>
      <c r="Z511" s="310">
        <f>'3_Setup(5)'!$K$24</f>
        <v>1169</v>
      </c>
      <c r="AA511" s="310">
        <f>'3_Setup(5)'!$K$25</f>
        <v>1169</v>
      </c>
      <c r="AB511" s="310">
        <f>'3_Setup(5)'!$K$26</f>
        <v>1169</v>
      </c>
      <c r="AC511" s="310">
        <f>'3_Setup(5)'!$K$27</f>
        <v>1169</v>
      </c>
      <c r="AD511" s="310">
        <f>'3_Setup(5)'!$K$28</f>
        <v>1169</v>
      </c>
      <c r="AE511" s="310">
        <f>'3_Setup(5)'!$K$29</f>
        <v>1169</v>
      </c>
      <c r="AF511" s="310">
        <f>'3_Setup(5)'!$K$30</f>
        <v>1169</v>
      </c>
      <c r="AG511" s="310">
        <f>'3_Setup(5)'!$K$31</f>
        <v>1169</v>
      </c>
      <c r="AH511" s="310">
        <f>'3_Setup(5)'!$K$32</f>
        <v>1169</v>
      </c>
      <c r="AI511" s="310">
        <f>'3_Setup(5)'!$K$33</f>
        <v>1169</v>
      </c>
      <c r="AJ511" s="310">
        <f>'3_Setup(5)'!$K$34</f>
        <v>1169</v>
      </c>
      <c r="AK511" s="310">
        <f>'3_Setup(5)'!$K$35</f>
        <v>1169</v>
      </c>
      <c r="AL511" s="310">
        <f>'3_Setup(5)'!$K$36</f>
        <v>1169</v>
      </c>
      <c r="AM511" s="310">
        <f>'3_Setup(5)'!$K$37</f>
        <v>1169</v>
      </c>
      <c r="AN511" s="310">
        <f>'3_Setup(5)'!$K$38</f>
        <v>1169</v>
      </c>
      <c r="AO511" s="310">
        <f>'3_Setup(5)'!$K$39</f>
        <v>1169</v>
      </c>
      <c r="AP511" s="310">
        <f>'3_Setup(5)'!$K$40</f>
        <v>1169</v>
      </c>
      <c r="AQ511" s="311">
        <f>'3_Setup(5)'!$K$41</f>
        <v>1169</v>
      </c>
    </row>
    <row r="512" spans="2:43" ht="19.95" customHeight="1" x14ac:dyDescent="0.4">
      <c r="B512" s="269">
        <v>509</v>
      </c>
      <c r="C512" s="270" t="s">
        <v>1956</v>
      </c>
      <c r="D512" s="270" t="s">
        <v>322</v>
      </c>
      <c r="E512" s="271">
        <v>858</v>
      </c>
      <c r="F512" s="272" t="s">
        <v>23</v>
      </c>
      <c r="G512" s="433">
        <v>7</v>
      </c>
      <c r="H512" s="423"/>
      <c r="I512" s="309">
        <f>'3_Setup(5)'!$L$7</f>
        <v>1172</v>
      </c>
      <c r="J512" s="310">
        <f>'3_Setup(5)'!$L$8</f>
        <v>1172</v>
      </c>
      <c r="K512" s="310">
        <f>'3_Setup(5)'!$L$9</f>
        <v>1172</v>
      </c>
      <c r="L512" s="310">
        <f>'3_Setup(5)'!$L$10</f>
        <v>1172</v>
      </c>
      <c r="M512" s="310">
        <f>'3_Setup(5)'!$L$11</f>
        <v>1172</v>
      </c>
      <c r="N512" s="310">
        <f>'3_Setup(5)'!$L$12</f>
        <v>1172</v>
      </c>
      <c r="O512" s="310">
        <f>'3_Setup(5)'!$L$13</f>
        <v>1172</v>
      </c>
      <c r="P512" s="310">
        <f>'3_Setup(5)'!$L$14</f>
        <v>1172</v>
      </c>
      <c r="Q512" s="310">
        <f>'3_Setup(5)'!$L$15</f>
        <v>1172</v>
      </c>
      <c r="R512" s="310">
        <f>'3_Setup(5)'!$L$16</f>
        <v>1172</v>
      </c>
      <c r="S512" s="310">
        <f>'3_Setup(5)'!$L$17</f>
        <v>1172</v>
      </c>
      <c r="T512" s="310">
        <f>'3_Setup(5)'!$L$18</f>
        <v>1172</v>
      </c>
      <c r="U512" s="310">
        <f>'3_Setup(5)'!$L$19</f>
        <v>1172</v>
      </c>
      <c r="V512" s="310">
        <f>'3_Setup(5)'!$L$20</f>
        <v>1172</v>
      </c>
      <c r="W512" s="310">
        <f>'3_Setup(5)'!$L$21</f>
        <v>1172</v>
      </c>
      <c r="X512" s="310">
        <f>'3_Setup(5)'!$L$22</f>
        <v>1172</v>
      </c>
      <c r="Y512" s="310">
        <f>'3_Setup(5)'!$L$23</f>
        <v>1172</v>
      </c>
      <c r="Z512" s="310">
        <f>'3_Setup(5)'!$L$24</f>
        <v>1172</v>
      </c>
      <c r="AA512" s="310">
        <f>'3_Setup(5)'!$L$25</f>
        <v>1172</v>
      </c>
      <c r="AB512" s="310">
        <f>'3_Setup(5)'!$L$26</f>
        <v>1172</v>
      </c>
      <c r="AC512" s="310">
        <f>'3_Setup(5)'!$L$27</f>
        <v>1172</v>
      </c>
      <c r="AD512" s="310">
        <f>'3_Setup(5)'!$L$28</f>
        <v>1172</v>
      </c>
      <c r="AE512" s="310">
        <f>'3_Setup(5)'!$L$29</f>
        <v>1172</v>
      </c>
      <c r="AF512" s="310">
        <f>'3_Setup(5)'!$L$30</f>
        <v>1172</v>
      </c>
      <c r="AG512" s="310">
        <f>'3_Setup(5)'!$L$31</f>
        <v>1172</v>
      </c>
      <c r="AH512" s="310">
        <f>'3_Setup(5)'!$L$32</f>
        <v>1172</v>
      </c>
      <c r="AI512" s="310">
        <f>'3_Setup(5)'!$L$33</f>
        <v>1172</v>
      </c>
      <c r="AJ512" s="310">
        <f>'3_Setup(5)'!$L$34</f>
        <v>1172</v>
      </c>
      <c r="AK512" s="310">
        <f>'3_Setup(5)'!$L$35</f>
        <v>1172</v>
      </c>
      <c r="AL512" s="310">
        <f>'3_Setup(5)'!$L$36</f>
        <v>1172</v>
      </c>
      <c r="AM512" s="310">
        <f>'3_Setup(5)'!$L$37</f>
        <v>1172</v>
      </c>
      <c r="AN512" s="310">
        <f>'3_Setup(5)'!$L$38</f>
        <v>1172</v>
      </c>
      <c r="AO512" s="310">
        <f>'3_Setup(5)'!$L$39</f>
        <v>1172</v>
      </c>
      <c r="AP512" s="310">
        <f>'3_Setup(5)'!$L$40</f>
        <v>1172</v>
      </c>
      <c r="AQ512" s="311">
        <f>'3_Setup(5)'!$L$41</f>
        <v>1172</v>
      </c>
    </row>
    <row r="513" spans="2:43" ht="19.95" customHeight="1" x14ac:dyDescent="0.4">
      <c r="B513" s="269">
        <v>510</v>
      </c>
      <c r="C513" s="270" t="s">
        <v>1957</v>
      </c>
      <c r="D513" s="270" t="s">
        <v>323</v>
      </c>
      <c r="E513" s="271">
        <v>859</v>
      </c>
      <c r="F513" s="272" t="s">
        <v>23</v>
      </c>
      <c r="G513" s="433">
        <v>37</v>
      </c>
      <c r="H513" s="423"/>
      <c r="I513" s="309">
        <f>'3_Setup(5)'!$M$7</f>
        <v>1173</v>
      </c>
      <c r="J513" s="310">
        <f>'3_Setup(5)'!$M$8</f>
        <v>1173</v>
      </c>
      <c r="K513" s="310">
        <f>'3_Setup(5)'!$M$9</f>
        <v>1173</v>
      </c>
      <c r="L513" s="310">
        <f>'3_Setup(5)'!$M$10</f>
        <v>1173</v>
      </c>
      <c r="M513" s="310">
        <f>'3_Setup(5)'!$M$11</f>
        <v>1173</v>
      </c>
      <c r="N513" s="310">
        <f>'3_Setup(5)'!$M$12</f>
        <v>1173</v>
      </c>
      <c r="O513" s="310">
        <f>'3_Setup(5)'!$M$13</f>
        <v>1173</v>
      </c>
      <c r="P513" s="310">
        <f>'3_Setup(5)'!$M$14</f>
        <v>1173</v>
      </c>
      <c r="Q513" s="310">
        <f>'3_Setup(5)'!$M$15</f>
        <v>1173</v>
      </c>
      <c r="R513" s="310">
        <f>'3_Setup(5)'!$M$16</f>
        <v>1173</v>
      </c>
      <c r="S513" s="310">
        <f>'3_Setup(5)'!$M$17</f>
        <v>1173</v>
      </c>
      <c r="T513" s="310">
        <f>'3_Setup(5)'!$M$18</f>
        <v>1173</v>
      </c>
      <c r="U513" s="310">
        <f>'3_Setup(5)'!$M$19</f>
        <v>1173</v>
      </c>
      <c r="V513" s="310">
        <f>'3_Setup(5)'!$M$20</f>
        <v>1173</v>
      </c>
      <c r="W513" s="310">
        <f>'3_Setup(5)'!$M$21</f>
        <v>1173</v>
      </c>
      <c r="X513" s="310">
        <f>'3_Setup(5)'!$M$22</f>
        <v>1173</v>
      </c>
      <c r="Y513" s="310">
        <f>'3_Setup(5)'!$M$23</f>
        <v>1173</v>
      </c>
      <c r="Z513" s="310">
        <f>'3_Setup(5)'!$M$24</f>
        <v>1173</v>
      </c>
      <c r="AA513" s="310">
        <f>'3_Setup(5)'!$M$25</f>
        <v>1173</v>
      </c>
      <c r="AB513" s="310">
        <f>'3_Setup(5)'!$M$26</f>
        <v>1173</v>
      </c>
      <c r="AC513" s="310">
        <f>'3_Setup(5)'!$M$27</f>
        <v>1173</v>
      </c>
      <c r="AD513" s="310">
        <f>'3_Setup(5)'!$M$28</f>
        <v>1173</v>
      </c>
      <c r="AE513" s="310">
        <f>'3_Setup(5)'!$M$29</f>
        <v>1173</v>
      </c>
      <c r="AF513" s="310">
        <f>'3_Setup(5)'!$M$30</f>
        <v>1173</v>
      </c>
      <c r="AG513" s="310">
        <f>'3_Setup(5)'!$M$31</f>
        <v>1173</v>
      </c>
      <c r="AH513" s="310">
        <f>'3_Setup(5)'!$M$32</f>
        <v>1173</v>
      </c>
      <c r="AI513" s="310">
        <f>'3_Setup(5)'!$M$33</f>
        <v>1173</v>
      </c>
      <c r="AJ513" s="310">
        <f>'3_Setup(5)'!$M$34</f>
        <v>1173</v>
      </c>
      <c r="AK513" s="310">
        <f>'3_Setup(5)'!$M$35</f>
        <v>1173</v>
      </c>
      <c r="AL513" s="310">
        <f>'3_Setup(5)'!$M$36</f>
        <v>1173</v>
      </c>
      <c r="AM513" s="310">
        <f>'3_Setup(5)'!$M$37</f>
        <v>1173</v>
      </c>
      <c r="AN513" s="310">
        <f>'3_Setup(5)'!$M$38</f>
        <v>1173</v>
      </c>
      <c r="AO513" s="310">
        <f>'3_Setup(5)'!$M$39</f>
        <v>1173</v>
      </c>
      <c r="AP513" s="310">
        <f>'3_Setup(5)'!$M$40</f>
        <v>1173</v>
      </c>
      <c r="AQ513" s="311">
        <f>'3_Setup(5)'!$M$41</f>
        <v>1173</v>
      </c>
    </row>
    <row r="514" spans="2:43" ht="19.95" customHeight="1" x14ac:dyDescent="0.4">
      <c r="B514" s="269">
        <v>511</v>
      </c>
      <c r="C514" s="270" t="s">
        <v>1958</v>
      </c>
      <c r="D514" s="270" t="s">
        <v>324</v>
      </c>
      <c r="E514" s="271">
        <v>558</v>
      </c>
      <c r="F514" s="272" t="s">
        <v>23</v>
      </c>
      <c r="G514" s="422">
        <v>0</v>
      </c>
      <c r="H514" s="423"/>
      <c r="I514" s="400">
        <v>0</v>
      </c>
      <c r="J514" s="401">
        <v>0</v>
      </c>
      <c r="K514" s="401">
        <v>0</v>
      </c>
      <c r="L514" s="401">
        <v>0</v>
      </c>
      <c r="M514" s="401">
        <v>0</v>
      </c>
      <c r="N514" s="401">
        <v>0</v>
      </c>
      <c r="O514" s="401">
        <v>0</v>
      </c>
      <c r="P514" s="401">
        <v>0</v>
      </c>
      <c r="Q514" s="401">
        <v>0</v>
      </c>
      <c r="R514" s="401">
        <v>0</v>
      </c>
      <c r="S514" s="401">
        <v>0</v>
      </c>
      <c r="T514" s="401">
        <v>0</v>
      </c>
      <c r="U514" s="401">
        <v>0</v>
      </c>
      <c r="V514" s="401">
        <v>0</v>
      </c>
      <c r="W514" s="401">
        <v>0</v>
      </c>
      <c r="X514" s="401">
        <v>0</v>
      </c>
      <c r="Y514" s="401">
        <v>0</v>
      </c>
      <c r="Z514" s="401">
        <v>0</v>
      </c>
      <c r="AA514" s="401">
        <v>0</v>
      </c>
      <c r="AB514" s="401">
        <v>0</v>
      </c>
      <c r="AC514" s="401">
        <v>0</v>
      </c>
      <c r="AD514" s="401">
        <v>0</v>
      </c>
      <c r="AE514" s="401">
        <v>0</v>
      </c>
      <c r="AF514" s="401">
        <v>0</v>
      </c>
      <c r="AG514" s="401">
        <v>0</v>
      </c>
      <c r="AH514" s="401">
        <v>0</v>
      </c>
      <c r="AI514" s="401">
        <v>0</v>
      </c>
      <c r="AJ514" s="401">
        <v>0</v>
      </c>
      <c r="AK514" s="401">
        <v>0</v>
      </c>
      <c r="AL514" s="401">
        <v>0</v>
      </c>
      <c r="AM514" s="401">
        <v>0</v>
      </c>
      <c r="AN514" s="401">
        <v>0</v>
      </c>
      <c r="AO514" s="401">
        <v>0</v>
      </c>
      <c r="AP514" s="401">
        <v>0</v>
      </c>
      <c r="AQ514" s="367">
        <v>0</v>
      </c>
    </row>
    <row r="515" spans="2:43" ht="19.95" customHeight="1" x14ac:dyDescent="0.4">
      <c r="B515" s="269">
        <v>512</v>
      </c>
      <c r="C515" s="270" t="s">
        <v>1959</v>
      </c>
      <c r="D515" s="270" t="s">
        <v>325</v>
      </c>
      <c r="E515" s="271">
        <v>559</v>
      </c>
      <c r="F515" s="272" t="s">
        <v>23</v>
      </c>
      <c r="G515" s="422">
        <v>0</v>
      </c>
      <c r="H515" s="423"/>
      <c r="I515" s="400">
        <v>0</v>
      </c>
      <c r="J515" s="401">
        <v>0</v>
      </c>
      <c r="K515" s="401">
        <v>0</v>
      </c>
      <c r="L515" s="401">
        <v>0</v>
      </c>
      <c r="M515" s="401">
        <v>0</v>
      </c>
      <c r="N515" s="401">
        <v>0</v>
      </c>
      <c r="O515" s="401">
        <v>0</v>
      </c>
      <c r="P515" s="401">
        <v>0</v>
      </c>
      <c r="Q515" s="401">
        <v>0</v>
      </c>
      <c r="R515" s="401">
        <v>0</v>
      </c>
      <c r="S515" s="401">
        <v>0</v>
      </c>
      <c r="T515" s="401">
        <v>0</v>
      </c>
      <c r="U515" s="401">
        <v>0</v>
      </c>
      <c r="V515" s="401">
        <v>0</v>
      </c>
      <c r="W515" s="401">
        <v>0</v>
      </c>
      <c r="X515" s="401">
        <v>0</v>
      </c>
      <c r="Y515" s="401">
        <v>0</v>
      </c>
      <c r="Z515" s="401">
        <v>0</v>
      </c>
      <c r="AA515" s="401">
        <v>0</v>
      </c>
      <c r="AB515" s="401">
        <v>0</v>
      </c>
      <c r="AC515" s="401">
        <v>0</v>
      </c>
      <c r="AD515" s="401">
        <v>0</v>
      </c>
      <c r="AE515" s="401">
        <v>0</v>
      </c>
      <c r="AF515" s="401">
        <v>0</v>
      </c>
      <c r="AG515" s="401">
        <v>0</v>
      </c>
      <c r="AH515" s="401">
        <v>0</v>
      </c>
      <c r="AI515" s="401">
        <v>0</v>
      </c>
      <c r="AJ515" s="401">
        <v>0</v>
      </c>
      <c r="AK515" s="401">
        <v>0</v>
      </c>
      <c r="AL515" s="401">
        <v>0</v>
      </c>
      <c r="AM515" s="401">
        <v>0</v>
      </c>
      <c r="AN515" s="401">
        <v>0</v>
      </c>
      <c r="AO515" s="401">
        <v>0</v>
      </c>
      <c r="AP515" s="401">
        <v>0</v>
      </c>
      <c r="AQ515" s="367">
        <v>0</v>
      </c>
    </row>
    <row r="516" spans="2:43" ht="19.95" customHeight="1" x14ac:dyDescent="0.4">
      <c r="B516" s="269">
        <v>513</v>
      </c>
      <c r="C516" s="270" t="s">
        <v>1960</v>
      </c>
      <c r="D516" s="270" t="s">
        <v>326</v>
      </c>
      <c r="E516" s="271">
        <v>560</v>
      </c>
      <c r="F516" s="272" t="s">
        <v>23</v>
      </c>
      <c r="G516" s="422">
        <v>0</v>
      </c>
      <c r="H516" s="423"/>
      <c r="I516" s="400">
        <v>0</v>
      </c>
      <c r="J516" s="401">
        <v>0</v>
      </c>
      <c r="K516" s="401">
        <v>0</v>
      </c>
      <c r="L516" s="401">
        <v>0</v>
      </c>
      <c r="M516" s="401">
        <v>0</v>
      </c>
      <c r="N516" s="401">
        <v>0</v>
      </c>
      <c r="O516" s="401">
        <v>0</v>
      </c>
      <c r="P516" s="401">
        <v>0</v>
      </c>
      <c r="Q516" s="401">
        <v>0</v>
      </c>
      <c r="R516" s="401">
        <v>0</v>
      </c>
      <c r="S516" s="401">
        <v>0</v>
      </c>
      <c r="T516" s="401">
        <v>0</v>
      </c>
      <c r="U516" s="401">
        <v>0</v>
      </c>
      <c r="V516" s="401">
        <v>0</v>
      </c>
      <c r="W516" s="401">
        <v>0</v>
      </c>
      <c r="X516" s="401">
        <v>0</v>
      </c>
      <c r="Y516" s="401">
        <v>0</v>
      </c>
      <c r="Z516" s="401">
        <v>0</v>
      </c>
      <c r="AA516" s="401">
        <v>0</v>
      </c>
      <c r="AB516" s="401">
        <v>0</v>
      </c>
      <c r="AC516" s="401">
        <v>0</v>
      </c>
      <c r="AD516" s="401">
        <v>0</v>
      </c>
      <c r="AE516" s="401">
        <v>0</v>
      </c>
      <c r="AF516" s="401">
        <v>0</v>
      </c>
      <c r="AG516" s="401">
        <v>0</v>
      </c>
      <c r="AH516" s="401">
        <v>0</v>
      </c>
      <c r="AI516" s="401">
        <v>0</v>
      </c>
      <c r="AJ516" s="401">
        <v>0</v>
      </c>
      <c r="AK516" s="401">
        <v>0</v>
      </c>
      <c r="AL516" s="401">
        <v>0</v>
      </c>
      <c r="AM516" s="401">
        <v>0</v>
      </c>
      <c r="AN516" s="401">
        <v>0</v>
      </c>
      <c r="AO516" s="401">
        <v>0</v>
      </c>
      <c r="AP516" s="401">
        <v>0</v>
      </c>
      <c r="AQ516" s="367">
        <v>0</v>
      </c>
    </row>
    <row r="517" spans="2:43" ht="19.95" customHeight="1" x14ac:dyDescent="0.4">
      <c r="B517" s="269">
        <v>514</v>
      </c>
      <c r="C517" s="270" t="s">
        <v>1961</v>
      </c>
      <c r="D517" s="270" t="s">
        <v>327</v>
      </c>
      <c r="E517" s="271">
        <v>561</v>
      </c>
      <c r="F517" s="272" t="s">
        <v>23</v>
      </c>
      <c r="G517" s="422">
        <v>0</v>
      </c>
      <c r="H517" s="423"/>
      <c r="I517" s="400">
        <v>0</v>
      </c>
      <c r="J517" s="401">
        <v>0</v>
      </c>
      <c r="K517" s="401">
        <v>0</v>
      </c>
      <c r="L517" s="401">
        <v>0</v>
      </c>
      <c r="M517" s="401">
        <v>0</v>
      </c>
      <c r="N517" s="401">
        <v>0</v>
      </c>
      <c r="O517" s="401">
        <v>0</v>
      </c>
      <c r="P517" s="401">
        <v>0</v>
      </c>
      <c r="Q517" s="401">
        <v>0</v>
      </c>
      <c r="R517" s="401">
        <v>0</v>
      </c>
      <c r="S517" s="401">
        <v>0</v>
      </c>
      <c r="T517" s="401">
        <v>0</v>
      </c>
      <c r="U517" s="401">
        <v>0</v>
      </c>
      <c r="V517" s="401">
        <v>0</v>
      </c>
      <c r="W517" s="401">
        <v>0</v>
      </c>
      <c r="X517" s="401">
        <v>0</v>
      </c>
      <c r="Y517" s="401">
        <v>0</v>
      </c>
      <c r="Z517" s="401">
        <v>0</v>
      </c>
      <c r="AA517" s="401">
        <v>0</v>
      </c>
      <c r="AB517" s="401">
        <v>0</v>
      </c>
      <c r="AC517" s="401">
        <v>0</v>
      </c>
      <c r="AD517" s="401">
        <v>0</v>
      </c>
      <c r="AE517" s="401">
        <v>0</v>
      </c>
      <c r="AF517" s="401">
        <v>0</v>
      </c>
      <c r="AG517" s="401">
        <v>0</v>
      </c>
      <c r="AH517" s="401">
        <v>0</v>
      </c>
      <c r="AI517" s="401">
        <v>0</v>
      </c>
      <c r="AJ517" s="401">
        <v>0</v>
      </c>
      <c r="AK517" s="401">
        <v>0</v>
      </c>
      <c r="AL517" s="401">
        <v>0</v>
      </c>
      <c r="AM517" s="401">
        <v>0</v>
      </c>
      <c r="AN517" s="401">
        <v>0</v>
      </c>
      <c r="AO517" s="401">
        <v>0</v>
      </c>
      <c r="AP517" s="401">
        <v>0</v>
      </c>
      <c r="AQ517" s="367">
        <v>0</v>
      </c>
    </row>
    <row r="518" spans="2:43" ht="19.95" customHeight="1" x14ac:dyDescent="0.4">
      <c r="B518" s="269">
        <v>515</v>
      </c>
      <c r="C518" s="270" t="s">
        <v>1962</v>
      </c>
      <c r="D518" s="270" t="s">
        <v>328</v>
      </c>
      <c r="E518" s="271">
        <v>562</v>
      </c>
      <c r="F518" s="272" t="s">
        <v>23</v>
      </c>
      <c r="G518" s="422">
        <v>0</v>
      </c>
      <c r="H518" s="423"/>
      <c r="I518" s="400">
        <v>0</v>
      </c>
      <c r="J518" s="401">
        <v>0</v>
      </c>
      <c r="K518" s="401">
        <v>0</v>
      </c>
      <c r="L518" s="401">
        <v>0</v>
      </c>
      <c r="M518" s="401">
        <v>0</v>
      </c>
      <c r="N518" s="401">
        <v>0</v>
      </c>
      <c r="O518" s="401">
        <v>0</v>
      </c>
      <c r="P518" s="401">
        <v>0</v>
      </c>
      <c r="Q518" s="401">
        <v>0</v>
      </c>
      <c r="R518" s="401">
        <v>0</v>
      </c>
      <c r="S518" s="401">
        <v>0</v>
      </c>
      <c r="T518" s="401">
        <v>0</v>
      </c>
      <c r="U518" s="401">
        <v>0</v>
      </c>
      <c r="V518" s="401">
        <v>0</v>
      </c>
      <c r="W518" s="401">
        <v>0</v>
      </c>
      <c r="X518" s="401">
        <v>0</v>
      </c>
      <c r="Y518" s="401">
        <v>0</v>
      </c>
      <c r="Z518" s="401">
        <v>0</v>
      </c>
      <c r="AA518" s="401">
        <v>0</v>
      </c>
      <c r="AB518" s="401">
        <v>0</v>
      </c>
      <c r="AC518" s="401">
        <v>0</v>
      </c>
      <c r="AD518" s="401">
        <v>0</v>
      </c>
      <c r="AE518" s="401">
        <v>0</v>
      </c>
      <c r="AF518" s="401">
        <v>0</v>
      </c>
      <c r="AG518" s="401">
        <v>0</v>
      </c>
      <c r="AH518" s="401">
        <v>0</v>
      </c>
      <c r="AI518" s="401">
        <v>0</v>
      </c>
      <c r="AJ518" s="401">
        <v>0</v>
      </c>
      <c r="AK518" s="401">
        <v>0</v>
      </c>
      <c r="AL518" s="401">
        <v>0</v>
      </c>
      <c r="AM518" s="401">
        <v>0</v>
      </c>
      <c r="AN518" s="401">
        <v>0</v>
      </c>
      <c r="AO518" s="401">
        <v>0</v>
      </c>
      <c r="AP518" s="401">
        <v>0</v>
      </c>
      <c r="AQ518" s="367">
        <v>0</v>
      </c>
    </row>
    <row r="519" spans="2:43" ht="19.95" customHeight="1" x14ac:dyDescent="0.4">
      <c r="B519" s="269">
        <v>516</v>
      </c>
      <c r="C519" s="270" t="s">
        <v>1963</v>
      </c>
      <c r="D519" s="270" t="s">
        <v>329</v>
      </c>
      <c r="E519" s="271">
        <v>563</v>
      </c>
      <c r="F519" s="272" t="s">
        <v>23</v>
      </c>
      <c r="G519" s="422">
        <v>0</v>
      </c>
      <c r="H519" s="423"/>
      <c r="I519" s="400">
        <v>0</v>
      </c>
      <c r="J519" s="401">
        <v>0</v>
      </c>
      <c r="K519" s="401">
        <v>0</v>
      </c>
      <c r="L519" s="401">
        <v>0</v>
      </c>
      <c r="M519" s="401">
        <v>0</v>
      </c>
      <c r="N519" s="401">
        <v>0</v>
      </c>
      <c r="O519" s="401">
        <v>0</v>
      </c>
      <c r="P519" s="401">
        <v>0</v>
      </c>
      <c r="Q519" s="401">
        <v>0</v>
      </c>
      <c r="R519" s="401">
        <v>0</v>
      </c>
      <c r="S519" s="401">
        <v>0</v>
      </c>
      <c r="T519" s="401">
        <v>0</v>
      </c>
      <c r="U519" s="401">
        <v>0</v>
      </c>
      <c r="V519" s="401">
        <v>0</v>
      </c>
      <c r="W519" s="401">
        <v>0</v>
      </c>
      <c r="X519" s="401">
        <v>0</v>
      </c>
      <c r="Y519" s="401">
        <v>0</v>
      </c>
      <c r="Z519" s="401">
        <v>0</v>
      </c>
      <c r="AA519" s="401">
        <v>0</v>
      </c>
      <c r="AB519" s="401">
        <v>0</v>
      </c>
      <c r="AC519" s="401">
        <v>0</v>
      </c>
      <c r="AD519" s="401">
        <v>0</v>
      </c>
      <c r="AE519" s="401">
        <v>0</v>
      </c>
      <c r="AF519" s="401">
        <v>0</v>
      </c>
      <c r="AG519" s="401">
        <v>0</v>
      </c>
      <c r="AH519" s="401">
        <v>0</v>
      </c>
      <c r="AI519" s="401">
        <v>0</v>
      </c>
      <c r="AJ519" s="401">
        <v>0</v>
      </c>
      <c r="AK519" s="401">
        <v>0</v>
      </c>
      <c r="AL519" s="401">
        <v>0</v>
      </c>
      <c r="AM519" s="401">
        <v>0</v>
      </c>
      <c r="AN519" s="401">
        <v>0</v>
      </c>
      <c r="AO519" s="401">
        <v>0</v>
      </c>
      <c r="AP519" s="401">
        <v>0</v>
      </c>
      <c r="AQ519" s="367">
        <v>0</v>
      </c>
    </row>
    <row r="520" spans="2:43" ht="19.95" customHeight="1" x14ac:dyDescent="0.4">
      <c r="B520" s="269">
        <v>517</v>
      </c>
      <c r="C520" s="270" t="s">
        <v>1964</v>
      </c>
      <c r="D520" s="270" t="s">
        <v>330</v>
      </c>
      <c r="E520" s="271">
        <v>564</v>
      </c>
      <c r="F520" s="272" t="s">
        <v>23</v>
      </c>
      <c r="G520" s="422">
        <v>0</v>
      </c>
      <c r="H520" s="423"/>
      <c r="I520" s="400">
        <v>0</v>
      </c>
      <c r="J520" s="401">
        <v>0</v>
      </c>
      <c r="K520" s="401">
        <v>0</v>
      </c>
      <c r="L520" s="401">
        <v>0</v>
      </c>
      <c r="M520" s="401">
        <v>0</v>
      </c>
      <c r="N520" s="401">
        <v>0</v>
      </c>
      <c r="O520" s="401">
        <v>0</v>
      </c>
      <c r="P520" s="401">
        <v>0</v>
      </c>
      <c r="Q520" s="401">
        <v>0</v>
      </c>
      <c r="R520" s="401">
        <v>0</v>
      </c>
      <c r="S520" s="401">
        <v>0</v>
      </c>
      <c r="T520" s="401">
        <v>0</v>
      </c>
      <c r="U520" s="401">
        <v>0</v>
      </c>
      <c r="V520" s="401">
        <v>0</v>
      </c>
      <c r="W520" s="401">
        <v>0</v>
      </c>
      <c r="X520" s="401">
        <v>0</v>
      </c>
      <c r="Y520" s="401">
        <v>0</v>
      </c>
      <c r="Z520" s="401">
        <v>0</v>
      </c>
      <c r="AA520" s="401">
        <v>0</v>
      </c>
      <c r="AB520" s="401">
        <v>0</v>
      </c>
      <c r="AC520" s="401">
        <v>0</v>
      </c>
      <c r="AD520" s="401">
        <v>0</v>
      </c>
      <c r="AE520" s="401">
        <v>0</v>
      </c>
      <c r="AF520" s="401">
        <v>0</v>
      </c>
      <c r="AG520" s="401">
        <v>0</v>
      </c>
      <c r="AH520" s="401">
        <v>0</v>
      </c>
      <c r="AI520" s="401">
        <v>0</v>
      </c>
      <c r="AJ520" s="401">
        <v>0</v>
      </c>
      <c r="AK520" s="401">
        <v>0</v>
      </c>
      <c r="AL520" s="401">
        <v>0</v>
      </c>
      <c r="AM520" s="401">
        <v>0</v>
      </c>
      <c r="AN520" s="401">
        <v>0</v>
      </c>
      <c r="AO520" s="401">
        <v>0</v>
      </c>
      <c r="AP520" s="401">
        <v>0</v>
      </c>
      <c r="AQ520" s="367">
        <v>0</v>
      </c>
    </row>
    <row r="521" spans="2:43" ht="19.95" customHeight="1" x14ac:dyDescent="0.4">
      <c r="B521" s="269">
        <v>518</v>
      </c>
      <c r="C521" s="270" t="s">
        <v>1965</v>
      </c>
      <c r="D521" s="270" t="s">
        <v>331</v>
      </c>
      <c r="E521" s="271">
        <v>565</v>
      </c>
      <c r="F521" s="272" t="s">
        <v>23</v>
      </c>
      <c r="G521" s="422">
        <v>0</v>
      </c>
      <c r="H521" s="423"/>
      <c r="I521" s="400">
        <v>0</v>
      </c>
      <c r="J521" s="401">
        <v>0</v>
      </c>
      <c r="K521" s="401">
        <v>0</v>
      </c>
      <c r="L521" s="401">
        <v>0</v>
      </c>
      <c r="M521" s="401">
        <v>0</v>
      </c>
      <c r="N521" s="401">
        <v>0</v>
      </c>
      <c r="O521" s="401">
        <v>0</v>
      </c>
      <c r="P521" s="401">
        <v>0</v>
      </c>
      <c r="Q521" s="401">
        <v>0</v>
      </c>
      <c r="R521" s="401">
        <v>0</v>
      </c>
      <c r="S521" s="401">
        <v>0</v>
      </c>
      <c r="T521" s="401">
        <v>0</v>
      </c>
      <c r="U521" s="401">
        <v>0</v>
      </c>
      <c r="V521" s="401">
        <v>0</v>
      </c>
      <c r="W521" s="401">
        <v>0</v>
      </c>
      <c r="X521" s="401">
        <v>0</v>
      </c>
      <c r="Y521" s="401">
        <v>0</v>
      </c>
      <c r="Z521" s="401">
        <v>0</v>
      </c>
      <c r="AA521" s="401">
        <v>0</v>
      </c>
      <c r="AB521" s="401">
        <v>0</v>
      </c>
      <c r="AC521" s="401">
        <v>0</v>
      </c>
      <c r="AD521" s="401">
        <v>0</v>
      </c>
      <c r="AE521" s="401">
        <v>0</v>
      </c>
      <c r="AF521" s="401">
        <v>0</v>
      </c>
      <c r="AG521" s="401">
        <v>0</v>
      </c>
      <c r="AH521" s="401">
        <v>0</v>
      </c>
      <c r="AI521" s="401">
        <v>0</v>
      </c>
      <c r="AJ521" s="401">
        <v>0</v>
      </c>
      <c r="AK521" s="401">
        <v>0</v>
      </c>
      <c r="AL521" s="401">
        <v>0</v>
      </c>
      <c r="AM521" s="401">
        <v>0</v>
      </c>
      <c r="AN521" s="401">
        <v>0</v>
      </c>
      <c r="AO521" s="401">
        <v>0</v>
      </c>
      <c r="AP521" s="401">
        <v>0</v>
      </c>
      <c r="AQ521" s="367">
        <v>0</v>
      </c>
    </row>
    <row r="522" spans="2:43" ht="19.95" customHeight="1" x14ac:dyDescent="0.4">
      <c r="B522" s="269">
        <v>519</v>
      </c>
      <c r="C522" s="270" t="s">
        <v>1966</v>
      </c>
      <c r="D522" s="270" t="s">
        <v>332</v>
      </c>
      <c r="E522" s="271">
        <v>876</v>
      </c>
      <c r="F522" s="272" t="s">
        <v>23</v>
      </c>
      <c r="G522" s="433">
        <v>1140</v>
      </c>
      <c r="H522" s="423"/>
      <c r="I522" s="309">
        <f>'3_Setup(5)'!$N$7</f>
        <v>1140</v>
      </c>
      <c r="J522" s="310">
        <f>'3_Setup(5)'!$N$8</f>
        <v>1140</v>
      </c>
      <c r="K522" s="310">
        <f>'3_Setup(5)'!$N$9</f>
        <v>0</v>
      </c>
      <c r="L522" s="310">
        <f>'3_Setup(5)'!$N$10</f>
        <v>0</v>
      </c>
      <c r="M522" s="310">
        <f>'3_Setup(5)'!$N$11</f>
        <v>0</v>
      </c>
      <c r="N522" s="310">
        <f>'3_Setup(5)'!$N$12</f>
        <v>0</v>
      </c>
      <c r="O522" s="310">
        <f>'3_Setup(5)'!$N$13</f>
        <v>0</v>
      </c>
      <c r="P522" s="310">
        <f>'3_Setup(5)'!$N$14</f>
        <v>0</v>
      </c>
      <c r="Q522" s="310">
        <f>'3_Setup(5)'!$N$15</f>
        <v>0</v>
      </c>
      <c r="R522" s="310">
        <f>'3_Setup(5)'!$N$16</f>
        <v>0</v>
      </c>
      <c r="S522" s="310">
        <f>'3_Setup(5)'!$N$17</f>
        <v>0</v>
      </c>
      <c r="T522" s="310">
        <f>'3_Setup(5)'!$N$18</f>
        <v>0</v>
      </c>
      <c r="U522" s="310">
        <f>'3_Setup(5)'!$N$19</f>
        <v>0</v>
      </c>
      <c r="V522" s="310">
        <f>'3_Setup(5)'!$N$20</f>
        <v>0</v>
      </c>
      <c r="W522" s="310">
        <f>'3_Setup(5)'!$N$21</f>
        <v>0</v>
      </c>
      <c r="X522" s="310">
        <f>'3_Setup(5)'!$N$22</f>
        <v>0</v>
      </c>
      <c r="Y522" s="310">
        <f>'3_Setup(5)'!$N$23</f>
        <v>0</v>
      </c>
      <c r="Z522" s="310">
        <f>'3_Setup(5)'!$N$24</f>
        <v>0</v>
      </c>
      <c r="AA522" s="310">
        <f>'3_Setup(5)'!$N$25</f>
        <v>0</v>
      </c>
      <c r="AB522" s="310">
        <f>'3_Setup(5)'!$N$26</f>
        <v>0</v>
      </c>
      <c r="AC522" s="310">
        <f>'3_Setup(5)'!$N$27</f>
        <v>0</v>
      </c>
      <c r="AD522" s="310">
        <f>'3_Setup(5)'!$N$28</f>
        <v>0</v>
      </c>
      <c r="AE522" s="310">
        <f>'3_Setup(5)'!$N$29</f>
        <v>0</v>
      </c>
      <c r="AF522" s="310">
        <f>'3_Setup(5)'!$N$30</f>
        <v>0</v>
      </c>
      <c r="AG522" s="310">
        <f>'3_Setup(5)'!$N$31</f>
        <v>0</v>
      </c>
      <c r="AH522" s="310">
        <f>'3_Setup(5)'!$N$32</f>
        <v>0</v>
      </c>
      <c r="AI522" s="310">
        <f>'3_Setup(5)'!$N$33</f>
        <v>0</v>
      </c>
      <c r="AJ522" s="310">
        <f>'3_Setup(5)'!$N$34</f>
        <v>0</v>
      </c>
      <c r="AK522" s="310">
        <f>'3_Setup(5)'!$N$35</f>
        <v>0</v>
      </c>
      <c r="AL522" s="310">
        <f>'3_Setup(5)'!$N$36</f>
        <v>0</v>
      </c>
      <c r="AM522" s="310">
        <f>'3_Setup(5)'!$N$37</f>
        <v>0</v>
      </c>
      <c r="AN522" s="310">
        <f>'3_Setup(5)'!$N$38</f>
        <v>0</v>
      </c>
      <c r="AO522" s="310">
        <f>'3_Setup(5)'!$N$39</f>
        <v>0</v>
      </c>
      <c r="AP522" s="310">
        <f>'3_Setup(5)'!$N$40</f>
        <v>0</v>
      </c>
      <c r="AQ522" s="311">
        <f>'3_Setup(5)'!$N$41</f>
        <v>0</v>
      </c>
    </row>
    <row r="523" spans="2:43" ht="19.95" customHeight="1" x14ac:dyDescent="0.4">
      <c r="B523" s="269">
        <v>520</v>
      </c>
      <c r="C523" s="270" t="s">
        <v>1967</v>
      </c>
      <c r="D523" s="270" t="s">
        <v>333</v>
      </c>
      <c r="E523" s="271">
        <v>877</v>
      </c>
      <c r="F523" s="272" t="s">
        <v>23</v>
      </c>
      <c r="G523" s="433">
        <v>46</v>
      </c>
      <c r="H523" s="423"/>
      <c r="I523" s="309">
        <f>'3_Setup(5)'!$O$7</f>
        <v>0</v>
      </c>
      <c r="J523" s="310">
        <f>'3_Setup(5)'!$O$8</f>
        <v>0</v>
      </c>
      <c r="K523" s="310">
        <f>'3_Setup(5)'!$O$9</f>
        <v>0</v>
      </c>
      <c r="L523" s="310">
        <f>'3_Setup(5)'!$O$10</f>
        <v>0</v>
      </c>
      <c r="M523" s="310">
        <f>'3_Setup(5)'!$O$11</f>
        <v>0</v>
      </c>
      <c r="N523" s="310">
        <f>'3_Setup(5)'!$O$12</f>
        <v>0</v>
      </c>
      <c r="O523" s="310">
        <f>'3_Setup(5)'!$O$13</f>
        <v>0</v>
      </c>
      <c r="P523" s="310">
        <f>'3_Setup(5)'!$O$14</f>
        <v>0</v>
      </c>
      <c r="Q523" s="310">
        <f>'3_Setup(5)'!$O$15</f>
        <v>0</v>
      </c>
      <c r="R523" s="310">
        <f>'3_Setup(5)'!$O$16</f>
        <v>0</v>
      </c>
      <c r="S523" s="310">
        <f>'3_Setup(5)'!$O$17</f>
        <v>0</v>
      </c>
      <c r="T523" s="310">
        <f>'3_Setup(5)'!$O$18</f>
        <v>0</v>
      </c>
      <c r="U523" s="310">
        <f>'3_Setup(5)'!$O$19</f>
        <v>0</v>
      </c>
      <c r="V523" s="310">
        <f>'3_Setup(5)'!$O$20</f>
        <v>0</v>
      </c>
      <c r="W523" s="310">
        <f>'3_Setup(5)'!$O$21</f>
        <v>0</v>
      </c>
      <c r="X523" s="310">
        <f>'3_Setup(5)'!$O$22</f>
        <v>0</v>
      </c>
      <c r="Y523" s="310">
        <f>'3_Setup(5)'!$O$23</f>
        <v>0</v>
      </c>
      <c r="Z523" s="310">
        <f>'3_Setup(5)'!$O$24</f>
        <v>0</v>
      </c>
      <c r="AA523" s="310">
        <f>'3_Setup(5)'!$O$25</f>
        <v>0</v>
      </c>
      <c r="AB523" s="310">
        <f>'3_Setup(5)'!$O$26</f>
        <v>0</v>
      </c>
      <c r="AC523" s="310">
        <f>'3_Setup(5)'!$O$27</f>
        <v>0</v>
      </c>
      <c r="AD523" s="310">
        <f>'3_Setup(5)'!$O$28</f>
        <v>0</v>
      </c>
      <c r="AE523" s="310">
        <f>'3_Setup(5)'!$O$29</f>
        <v>0</v>
      </c>
      <c r="AF523" s="310">
        <f>'3_Setup(5)'!$O$30</f>
        <v>0</v>
      </c>
      <c r="AG523" s="310">
        <f>'3_Setup(5)'!$O$31</f>
        <v>0</v>
      </c>
      <c r="AH523" s="310">
        <f>'3_Setup(5)'!$O$32</f>
        <v>0</v>
      </c>
      <c r="AI523" s="310">
        <f>'3_Setup(5)'!$O$33</f>
        <v>0</v>
      </c>
      <c r="AJ523" s="310">
        <f>'3_Setup(5)'!$O$34</f>
        <v>0</v>
      </c>
      <c r="AK523" s="310">
        <f>'3_Setup(5)'!$O$35</f>
        <v>0</v>
      </c>
      <c r="AL523" s="310">
        <f>'3_Setup(5)'!$O$36</f>
        <v>0</v>
      </c>
      <c r="AM523" s="310">
        <f>'3_Setup(5)'!$O$37</f>
        <v>0</v>
      </c>
      <c r="AN523" s="310">
        <f>'3_Setup(5)'!$O$38</f>
        <v>0</v>
      </c>
      <c r="AO523" s="310">
        <f>'3_Setup(5)'!$O$39</f>
        <v>0</v>
      </c>
      <c r="AP523" s="310">
        <f>'3_Setup(5)'!$O$40</f>
        <v>0</v>
      </c>
      <c r="AQ523" s="311">
        <f>'3_Setup(5)'!$O$41</f>
        <v>0</v>
      </c>
    </row>
    <row r="524" spans="2:43" ht="19.95" customHeight="1" x14ac:dyDescent="0.4">
      <c r="B524" s="269">
        <v>521</v>
      </c>
      <c r="C524" s="270" t="s">
        <v>1968</v>
      </c>
      <c r="D524" s="270" t="s">
        <v>334</v>
      </c>
      <c r="E524" s="271">
        <v>878</v>
      </c>
      <c r="F524" s="272" t="s">
        <v>23</v>
      </c>
      <c r="G524" s="433">
        <v>47</v>
      </c>
      <c r="H524" s="423"/>
      <c r="I524" s="309">
        <f>'3_Setup(5)'!$P$7</f>
        <v>0</v>
      </c>
      <c r="J524" s="310">
        <f>'3_Setup(5)'!$P$8</f>
        <v>0</v>
      </c>
      <c r="K524" s="310">
        <f>'3_Setup(5)'!$P$9</f>
        <v>0</v>
      </c>
      <c r="L524" s="310">
        <f>'3_Setup(5)'!$P$10</f>
        <v>0</v>
      </c>
      <c r="M524" s="310">
        <f>'3_Setup(5)'!$P$11</f>
        <v>0</v>
      </c>
      <c r="N524" s="310">
        <f>'3_Setup(5)'!$P$12</f>
        <v>0</v>
      </c>
      <c r="O524" s="310">
        <f>'3_Setup(5)'!$P$13</f>
        <v>0</v>
      </c>
      <c r="P524" s="310">
        <f>'3_Setup(5)'!$P$14</f>
        <v>0</v>
      </c>
      <c r="Q524" s="310">
        <f>'3_Setup(5)'!$P$15</f>
        <v>0</v>
      </c>
      <c r="R524" s="310">
        <f>'3_Setup(5)'!$P$16</f>
        <v>0</v>
      </c>
      <c r="S524" s="310">
        <f>'3_Setup(5)'!$P$17</f>
        <v>0</v>
      </c>
      <c r="T524" s="310">
        <f>'3_Setup(5)'!$P$18</f>
        <v>0</v>
      </c>
      <c r="U524" s="310">
        <f>'3_Setup(5)'!$P$19</f>
        <v>0</v>
      </c>
      <c r="V524" s="310">
        <f>'3_Setup(5)'!$P$20</f>
        <v>0</v>
      </c>
      <c r="W524" s="310">
        <f>'3_Setup(5)'!$P$21</f>
        <v>0</v>
      </c>
      <c r="X524" s="310">
        <f>'3_Setup(5)'!$P$22</f>
        <v>0</v>
      </c>
      <c r="Y524" s="310">
        <f>'3_Setup(5)'!$P$23</f>
        <v>0</v>
      </c>
      <c r="Z524" s="310">
        <f>'3_Setup(5)'!$P$24</f>
        <v>0</v>
      </c>
      <c r="AA524" s="310">
        <f>'3_Setup(5)'!$P$25</f>
        <v>0</v>
      </c>
      <c r="AB524" s="310">
        <f>'3_Setup(5)'!$P$26</f>
        <v>0</v>
      </c>
      <c r="AC524" s="310">
        <f>'3_Setup(5)'!$P$27</f>
        <v>0</v>
      </c>
      <c r="AD524" s="310">
        <f>'3_Setup(5)'!$P$28</f>
        <v>0</v>
      </c>
      <c r="AE524" s="310">
        <f>'3_Setup(5)'!$P$29</f>
        <v>0</v>
      </c>
      <c r="AF524" s="310">
        <f>'3_Setup(5)'!$P$30</f>
        <v>0</v>
      </c>
      <c r="AG524" s="310">
        <f>'3_Setup(5)'!$P$31</f>
        <v>0</v>
      </c>
      <c r="AH524" s="310">
        <f>'3_Setup(5)'!$P$32</f>
        <v>0</v>
      </c>
      <c r="AI524" s="310">
        <f>'3_Setup(5)'!$P$33</f>
        <v>0</v>
      </c>
      <c r="AJ524" s="310">
        <f>'3_Setup(5)'!$P$34</f>
        <v>0</v>
      </c>
      <c r="AK524" s="310">
        <f>'3_Setup(5)'!$P$35</f>
        <v>0</v>
      </c>
      <c r="AL524" s="310">
        <f>'3_Setup(5)'!$P$36</f>
        <v>0</v>
      </c>
      <c r="AM524" s="310">
        <f>'3_Setup(5)'!$P$37</f>
        <v>0</v>
      </c>
      <c r="AN524" s="310">
        <f>'3_Setup(5)'!$P$38</f>
        <v>0</v>
      </c>
      <c r="AO524" s="310">
        <f>'3_Setup(5)'!$P$39</f>
        <v>0</v>
      </c>
      <c r="AP524" s="310">
        <f>'3_Setup(5)'!$P$40</f>
        <v>0</v>
      </c>
      <c r="AQ524" s="311">
        <f>'3_Setup(5)'!$P$41</f>
        <v>0</v>
      </c>
    </row>
    <row r="525" spans="2:43" ht="19.95" customHeight="1" x14ac:dyDescent="0.4">
      <c r="B525" s="269">
        <v>522</v>
      </c>
      <c r="C525" s="270" t="s">
        <v>1969</v>
      </c>
      <c r="D525" s="270" t="s">
        <v>335</v>
      </c>
      <c r="E525" s="271">
        <v>879</v>
      </c>
      <c r="F525" s="272" t="s">
        <v>23</v>
      </c>
      <c r="G525" s="433">
        <v>48</v>
      </c>
      <c r="H525" s="423"/>
      <c r="I525" s="309">
        <f>'3_Setup(5)'!$Q$7</f>
        <v>0</v>
      </c>
      <c r="J525" s="310">
        <f>'3_Setup(5)'!$Q$8</f>
        <v>0</v>
      </c>
      <c r="K525" s="310">
        <f>'3_Setup(5)'!$Q$9</f>
        <v>0</v>
      </c>
      <c r="L525" s="310">
        <f>'3_Setup(5)'!$Q$10</f>
        <v>0</v>
      </c>
      <c r="M525" s="310">
        <f>'3_Setup(5)'!$Q$11</f>
        <v>0</v>
      </c>
      <c r="N525" s="310">
        <f>'3_Setup(5)'!$Q$12</f>
        <v>0</v>
      </c>
      <c r="O525" s="310">
        <f>'3_Setup(5)'!$Q$13</f>
        <v>0</v>
      </c>
      <c r="P525" s="310">
        <f>'3_Setup(5)'!$Q$14</f>
        <v>0</v>
      </c>
      <c r="Q525" s="310">
        <f>'3_Setup(5)'!$Q$15</f>
        <v>0</v>
      </c>
      <c r="R525" s="310">
        <f>'3_Setup(5)'!$Q$16</f>
        <v>0</v>
      </c>
      <c r="S525" s="310">
        <f>'3_Setup(5)'!$Q$17</f>
        <v>0</v>
      </c>
      <c r="T525" s="310">
        <f>'3_Setup(5)'!$Q$18</f>
        <v>0</v>
      </c>
      <c r="U525" s="310">
        <f>'3_Setup(5)'!$Q$19</f>
        <v>0</v>
      </c>
      <c r="V525" s="310">
        <f>'3_Setup(5)'!$Q$20</f>
        <v>0</v>
      </c>
      <c r="W525" s="310">
        <f>'3_Setup(5)'!$Q$21</f>
        <v>0</v>
      </c>
      <c r="X525" s="310">
        <f>'3_Setup(5)'!$Q$22</f>
        <v>0</v>
      </c>
      <c r="Y525" s="310">
        <f>'3_Setup(5)'!$Q$23</f>
        <v>0</v>
      </c>
      <c r="Z525" s="310">
        <f>'3_Setup(5)'!$Q$24</f>
        <v>0</v>
      </c>
      <c r="AA525" s="310">
        <f>'3_Setup(5)'!$Q$25</f>
        <v>0</v>
      </c>
      <c r="AB525" s="310">
        <f>'3_Setup(5)'!$Q$26</f>
        <v>0</v>
      </c>
      <c r="AC525" s="310">
        <f>'3_Setup(5)'!$Q$27</f>
        <v>0</v>
      </c>
      <c r="AD525" s="310">
        <f>'3_Setup(5)'!$Q$28</f>
        <v>0</v>
      </c>
      <c r="AE525" s="310">
        <f>'3_Setup(5)'!$Q$29</f>
        <v>0</v>
      </c>
      <c r="AF525" s="310">
        <f>'3_Setup(5)'!$Q$30</f>
        <v>0</v>
      </c>
      <c r="AG525" s="310">
        <f>'3_Setup(5)'!$Q$31</f>
        <v>0</v>
      </c>
      <c r="AH525" s="310">
        <f>'3_Setup(5)'!$Q$32</f>
        <v>0</v>
      </c>
      <c r="AI525" s="310">
        <f>'3_Setup(5)'!$Q$33</f>
        <v>0</v>
      </c>
      <c r="AJ525" s="310">
        <f>'3_Setup(5)'!$Q$34</f>
        <v>0</v>
      </c>
      <c r="AK525" s="310">
        <f>'3_Setup(5)'!$Q$35</f>
        <v>0</v>
      </c>
      <c r="AL525" s="310">
        <f>'3_Setup(5)'!$Q$36</f>
        <v>0</v>
      </c>
      <c r="AM525" s="310">
        <f>'3_Setup(5)'!$Q$37</f>
        <v>0</v>
      </c>
      <c r="AN525" s="310">
        <f>'3_Setup(5)'!$Q$38</f>
        <v>0</v>
      </c>
      <c r="AO525" s="310">
        <f>'3_Setup(5)'!$Q$39</f>
        <v>0</v>
      </c>
      <c r="AP525" s="310">
        <f>'3_Setup(5)'!$Q$40</f>
        <v>0</v>
      </c>
      <c r="AQ525" s="311">
        <f>'3_Setup(5)'!$Q$41</f>
        <v>0</v>
      </c>
    </row>
    <row r="526" spans="2:43" ht="19.95" customHeight="1" x14ac:dyDescent="0.4">
      <c r="B526" s="269">
        <v>523</v>
      </c>
      <c r="C526" s="270" t="s">
        <v>1970</v>
      </c>
      <c r="D526" s="270" t="s">
        <v>336</v>
      </c>
      <c r="E526" s="271">
        <v>880</v>
      </c>
      <c r="F526" s="272" t="s">
        <v>23</v>
      </c>
      <c r="G526" s="433">
        <v>0</v>
      </c>
      <c r="H526" s="423"/>
      <c r="I526" s="309">
        <f>'3_Setup(5)'!$R$7</f>
        <v>620</v>
      </c>
      <c r="J526" s="310">
        <f>'3_Setup(5)'!$R$8</f>
        <v>620</v>
      </c>
      <c r="K526" s="310">
        <f>'3_Setup(5)'!$R$9</f>
        <v>0</v>
      </c>
      <c r="L526" s="310">
        <f>'3_Setup(5)'!$R$10</f>
        <v>0</v>
      </c>
      <c r="M526" s="310">
        <f>'3_Setup(5)'!$R$11</f>
        <v>0</v>
      </c>
      <c r="N526" s="310">
        <f>'3_Setup(5)'!$R$12</f>
        <v>0</v>
      </c>
      <c r="O526" s="310">
        <f>'3_Setup(5)'!$R$13</f>
        <v>0</v>
      </c>
      <c r="P526" s="310">
        <f>'3_Setup(5)'!$R$14</f>
        <v>0</v>
      </c>
      <c r="Q526" s="310">
        <f>'3_Setup(5)'!$R$15</f>
        <v>0</v>
      </c>
      <c r="R526" s="310">
        <f>'3_Setup(5)'!$R$16</f>
        <v>0</v>
      </c>
      <c r="S526" s="310">
        <f>'3_Setup(5)'!$R$17</f>
        <v>0</v>
      </c>
      <c r="T526" s="310">
        <f>'3_Setup(5)'!$R$18</f>
        <v>0</v>
      </c>
      <c r="U526" s="310">
        <f>'3_Setup(5)'!$R$19</f>
        <v>0</v>
      </c>
      <c r="V526" s="310">
        <f>'3_Setup(5)'!$R$20</f>
        <v>0</v>
      </c>
      <c r="W526" s="310">
        <f>'3_Setup(5)'!$R$21</f>
        <v>0</v>
      </c>
      <c r="X526" s="310">
        <f>'3_Setup(5)'!$R$22</f>
        <v>0</v>
      </c>
      <c r="Y526" s="310">
        <f>'3_Setup(5)'!$R$23</f>
        <v>0</v>
      </c>
      <c r="Z526" s="310">
        <f>'3_Setup(5)'!$R$24</f>
        <v>0</v>
      </c>
      <c r="AA526" s="310">
        <f>'3_Setup(5)'!$R$25</f>
        <v>0</v>
      </c>
      <c r="AB526" s="310">
        <f>'3_Setup(5)'!$R$26</f>
        <v>0</v>
      </c>
      <c r="AC526" s="310">
        <f>'3_Setup(5)'!$R$27</f>
        <v>0</v>
      </c>
      <c r="AD526" s="310">
        <f>'3_Setup(5)'!$R$28</f>
        <v>0</v>
      </c>
      <c r="AE526" s="310">
        <f>'3_Setup(5)'!$R$29</f>
        <v>0</v>
      </c>
      <c r="AF526" s="310">
        <f>'3_Setup(5)'!$R$30</f>
        <v>0</v>
      </c>
      <c r="AG526" s="310">
        <f>'3_Setup(5)'!$R$31</f>
        <v>0</v>
      </c>
      <c r="AH526" s="310">
        <f>'3_Setup(5)'!$R$32</f>
        <v>0</v>
      </c>
      <c r="AI526" s="310">
        <f>'3_Setup(5)'!$R$33</f>
        <v>0</v>
      </c>
      <c r="AJ526" s="310">
        <f>'3_Setup(5)'!$R$34</f>
        <v>0</v>
      </c>
      <c r="AK526" s="310">
        <f>'3_Setup(5)'!$R$35</f>
        <v>0</v>
      </c>
      <c r="AL526" s="310">
        <f>'3_Setup(5)'!$R$36</f>
        <v>0</v>
      </c>
      <c r="AM526" s="310">
        <f>'3_Setup(5)'!$R$37</f>
        <v>0</v>
      </c>
      <c r="AN526" s="310">
        <f>'3_Setup(5)'!$R$38</f>
        <v>0</v>
      </c>
      <c r="AO526" s="310">
        <f>'3_Setup(5)'!$R$39</f>
        <v>0</v>
      </c>
      <c r="AP526" s="310">
        <f>'3_Setup(5)'!$R$40</f>
        <v>0</v>
      </c>
      <c r="AQ526" s="311">
        <f>'3_Setup(5)'!$R$41</f>
        <v>0</v>
      </c>
    </row>
    <row r="527" spans="2:43" ht="19.95" customHeight="1" x14ac:dyDescent="0.4">
      <c r="B527" s="269">
        <v>524</v>
      </c>
      <c r="C527" s="270" t="s">
        <v>1971</v>
      </c>
      <c r="D527" s="270" t="s">
        <v>337</v>
      </c>
      <c r="E527" s="271">
        <v>881</v>
      </c>
      <c r="F527" s="272" t="s">
        <v>23</v>
      </c>
      <c r="G527" s="433">
        <v>0</v>
      </c>
      <c r="H527" s="423"/>
      <c r="I527" s="309">
        <f>'3_Setup(5)'!$S$7</f>
        <v>0</v>
      </c>
      <c r="J527" s="310">
        <f>'3_Setup(5)'!$S$8</f>
        <v>0</v>
      </c>
      <c r="K527" s="310">
        <f>'3_Setup(5)'!$S$9</f>
        <v>0</v>
      </c>
      <c r="L527" s="310">
        <f>'3_Setup(5)'!$S$10</f>
        <v>0</v>
      </c>
      <c r="M527" s="310">
        <f>'3_Setup(5)'!$S$11</f>
        <v>0</v>
      </c>
      <c r="N527" s="310">
        <f>'3_Setup(5)'!$S$12</f>
        <v>0</v>
      </c>
      <c r="O527" s="310">
        <f>'3_Setup(5)'!$S$13</f>
        <v>0</v>
      </c>
      <c r="P527" s="310">
        <f>'3_Setup(5)'!$S$14</f>
        <v>0</v>
      </c>
      <c r="Q527" s="310">
        <f>'3_Setup(5)'!$S$15</f>
        <v>0</v>
      </c>
      <c r="R527" s="310">
        <f>'3_Setup(5)'!$S$16</f>
        <v>0</v>
      </c>
      <c r="S527" s="310">
        <f>'3_Setup(5)'!$S$17</f>
        <v>0</v>
      </c>
      <c r="T527" s="310">
        <f>'3_Setup(5)'!$S$18</f>
        <v>0</v>
      </c>
      <c r="U527" s="310">
        <f>'3_Setup(5)'!$S$19</f>
        <v>0</v>
      </c>
      <c r="V527" s="310">
        <f>'3_Setup(5)'!$S$20</f>
        <v>0</v>
      </c>
      <c r="W527" s="310">
        <f>'3_Setup(5)'!$S$21</f>
        <v>0</v>
      </c>
      <c r="X527" s="310">
        <f>'3_Setup(5)'!$S$22</f>
        <v>0</v>
      </c>
      <c r="Y527" s="310">
        <f>'3_Setup(5)'!$S$23</f>
        <v>0</v>
      </c>
      <c r="Z527" s="310">
        <f>'3_Setup(5)'!$S$24</f>
        <v>0</v>
      </c>
      <c r="AA527" s="310">
        <f>'3_Setup(5)'!$S$25</f>
        <v>0</v>
      </c>
      <c r="AB527" s="310">
        <f>'3_Setup(5)'!$S$26</f>
        <v>0</v>
      </c>
      <c r="AC527" s="310">
        <f>'3_Setup(5)'!$S$27</f>
        <v>0</v>
      </c>
      <c r="AD527" s="310">
        <f>'3_Setup(5)'!$S$28</f>
        <v>0</v>
      </c>
      <c r="AE527" s="310">
        <f>'3_Setup(5)'!$S$29</f>
        <v>0</v>
      </c>
      <c r="AF527" s="310">
        <f>'3_Setup(5)'!$S$30</f>
        <v>0</v>
      </c>
      <c r="AG527" s="310">
        <f>'3_Setup(5)'!$S$31</f>
        <v>0</v>
      </c>
      <c r="AH527" s="310">
        <f>'3_Setup(5)'!$S$32</f>
        <v>0</v>
      </c>
      <c r="AI527" s="310">
        <f>'3_Setup(5)'!$S$33</f>
        <v>0</v>
      </c>
      <c r="AJ527" s="310">
        <f>'3_Setup(5)'!$S$34</f>
        <v>0</v>
      </c>
      <c r="AK527" s="310">
        <f>'3_Setup(5)'!$S$35</f>
        <v>0</v>
      </c>
      <c r="AL527" s="310">
        <f>'3_Setup(5)'!$S$36</f>
        <v>0</v>
      </c>
      <c r="AM527" s="310">
        <f>'3_Setup(5)'!$S$37</f>
        <v>0</v>
      </c>
      <c r="AN527" s="310">
        <f>'3_Setup(5)'!$S$38</f>
        <v>0</v>
      </c>
      <c r="AO527" s="310">
        <f>'3_Setup(5)'!$S$39</f>
        <v>0</v>
      </c>
      <c r="AP527" s="310">
        <f>'3_Setup(5)'!$S$40</f>
        <v>0</v>
      </c>
      <c r="AQ527" s="311">
        <f>'3_Setup(5)'!$S$41</f>
        <v>0</v>
      </c>
    </row>
    <row r="528" spans="2:43" ht="19.95" customHeight="1" x14ac:dyDescent="0.4">
      <c r="B528" s="269">
        <v>525</v>
      </c>
      <c r="C528" s="270" t="s">
        <v>1972</v>
      </c>
      <c r="D528" s="270" t="s">
        <v>338</v>
      </c>
      <c r="E528" s="271">
        <v>882</v>
      </c>
      <c r="F528" s="272" t="s">
        <v>23</v>
      </c>
      <c r="G528" s="433">
        <v>0</v>
      </c>
      <c r="H528" s="423"/>
      <c r="I528" s="309">
        <f>'3_Setup(5)'!$T$7</f>
        <v>1161</v>
      </c>
      <c r="J528" s="310">
        <f>'3_Setup(5)'!$T$8</f>
        <v>1161</v>
      </c>
      <c r="K528" s="310">
        <f>'3_Setup(5)'!$T$9</f>
        <v>0</v>
      </c>
      <c r="L528" s="310">
        <f>'3_Setup(5)'!$T$10</f>
        <v>0</v>
      </c>
      <c r="M528" s="310">
        <f>'3_Setup(5)'!$T$11</f>
        <v>0</v>
      </c>
      <c r="N528" s="310">
        <f>'3_Setup(5)'!$T$12</f>
        <v>0</v>
      </c>
      <c r="O528" s="310">
        <f>'3_Setup(5)'!$T$13</f>
        <v>0</v>
      </c>
      <c r="P528" s="310">
        <f>'3_Setup(5)'!$T$14</f>
        <v>0</v>
      </c>
      <c r="Q528" s="310">
        <f>'3_Setup(5)'!$T$15</f>
        <v>0</v>
      </c>
      <c r="R528" s="310">
        <f>'3_Setup(5)'!$T$16</f>
        <v>0</v>
      </c>
      <c r="S528" s="310">
        <f>'3_Setup(5)'!$T$17</f>
        <v>0</v>
      </c>
      <c r="T528" s="310">
        <f>'3_Setup(5)'!$T$18</f>
        <v>0</v>
      </c>
      <c r="U528" s="310">
        <f>'3_Setup(5)'!$T$19</f>
        <v>0</v>
      </c>
      <c r="V528" s="310">
        <f>'3_Setup(5)'!$T$20</f>
        <v>0</v>
      </c>
      <c r="W528" s="310">
        <f>'3_Setup(5)'!$T$21</f>
        <v>0</v>
      </c>
      <c r="X528" s="310">
        <f>'3_Setup(5)'!$T$22</f>
        <v>0</v>
      </c>
      <c r="Y528" s="310">
        <f>'3_Setup(5)'!$T$23</f>
        <v>0</v>
      </c>
      <c r="Z528" s="310">
        <f>'3_Setup(5)'!$T$24</f>
        <v>0</v>
      </c>
      <c r="AA528" s="310">
        <f>'3_Setup(5)'!$T$25</f>
        <v>0</v>
      </c>
      <c r="AB528" s="310">
        <f>'3_Setup(5)'!$T$26</f>
        <v>0</v>
      </c>
      <c r="AC528" s="310">
        <f>'3_Setup(5)'!$T$27</f>
        <v>0</v>
      </c>
      <c r="AD528" s="310">
        <f>'3_Setup(5)'!$T$28</f>
        <v>0</v>
      </c>
      <c r="AE528" s="310">
        <f>'3_Setup(5)'!$T$29</f>
        <v>0</v>
      </c>
      <c r="AF528" s="310">
        <f>'3_Setup(5)'!$T$30</f>
        <v>0</v>
      </c>
      <c r="AG528" s="310">
        <f>'3_Setup(5)'!$T$31</f>
        <v>0</v>
      </c>
      <c r="AH528" s="310">
        <f>'3_Setup(5)'!$T$32</f>
        <v>0</v>
      </c>
      <c r="AI528" s="310">
        <f>'3_Setup(5)'!$T$33</f>
        <v>0</v>
      </c>
      <c r="AJ528" s="310">
        <f>'3_Setup(5)'!$T$34</f>
        <v>0</v>
      </c>
      <c r="AK528" s="310">
        <f>'3_Setup(5)'!$T$35</f>
        <v>0</v>
      </c>
      <c r="AL528" s="310">
        <f>'3_Setup(5)'!$T$36</f>
        <v>0</v>
      </c>
      <c r="AM528" s="310">
        <f>'3_Setup(5)'!$T$37</f>
        <v>0</v>
      </c>
      <c r="AN528" s="310">
        <f>'3_Setup(5)'!$T$38</f>
        <v>0</v>
      </c>
      <c r="AO528" s="310">
        <f>'3_Setup(5)'!$T$39</f>
        <v>0</v>
      </c>
      <c r="AP528" s="310">
        <f>'3_Setup(5)'!$T$40</f>
        <v>0</v>
      </c>
      <c r="AQ528" s="311">
        <f>'3_Setup(5)'!$T$41</f>
        <v>0</v>
      </c>
    </row>
    <row r="529" spans="2:43" ht="19.95" customHeight="1" x14ac:dyDescent="0.4">
      <c r="B529" s="269">
        <v>526</v>
      </c>
      <c r="C529" s="270" t="s">
        <v>1973</v>
      </c>
      <c r="D529" s="270" t="s">
        <v>339</v>
      </c>
      <c r="E529" s="271">
        <v>883</v>
      </c>
      <c r="F529" s="272" t="s">
        <v>23</v>
      </c>
      <c r="G529" s="944">
        <v>0</v>
      </c>
      <c r="H529" s="940"/>
      <c r="I529" s="309">
        <f>'3_Setup(5)'!$U$7</f>
        <v>0</v>
      </c>
      <c r="J529" s="310">
        <f>'3_Setup(5)'!$U$8</f>
        <v>0</v>
      </c>
      <c r="K529" s="310">
        <f>'3_Setup(5)'!$U$9</f>
        <v>0</v>
      </c>
      <c r="L529" s="310">
        <f>'3_Setup(5)'!$U$10</f>
        <v>0</v>
      </c>
      <c r="M529" s="310">
        <f>'3_Setup(5)'!$U$11</f>
        <v>0</v>
      </c>
      <c r="N529" s="310">
        <f>'3_Setup(5)'!$U$12</f>
        <v>0</v>
      </c>
      <c r="O529" s="310">
        <f>'3_Setup(5)'!$U$13</f>
        <v>0</v>
      </c>
      <c r="P529" s="310">
        <f>'3_Setup(5)'!$U$14</f>
        <v>0</v>
      </c>
      <c r="Q529" s="310">
        <f>'3_Setup(5)'!$U$15</f>
        <v>0</v>
      </c>
      <c r="R529" s="310">
        <f>'3_Setup(5)'!$U$16</f>
        <v>0</v>
      </c>
      <c r="S529" s="310">
        <f>'3_Setup(5)'!$U$17</f>
        <v>0</v>
      </c>
      <c r="T529" s="310">
        <f>'3_Setup(5)'!$U$18</f>
        <v>0</v>
      </c>
      <c r="U529" s="310">
        <f>'3_Setup(5)'!$U$19</f>
        <v>0</v>
      </c>
      <c r="V529" s="310">
        <f>'3_Setup(5)'!$U$20</f>
        <v>0</v>
      </c>
      <c r="W529" s="310">
        <f>'3_Setup(5)'!$U$21</f>
        <v>0</v>
      </c>
      <c r="X529" s="310">
        <f>'3_Setup(5)'!$U$22</f>
        <v>0</v>
      </c>
      <c r="Y529" s="310">
        <f>'3_Setup(5)'!$U$23</f>
        <v>0</v>
      </c>
      <c r="Z529" s="310">
        <f>'3_Setup(5)'!$U$24</f>
        <v>0</v>
      </c>
      <c r="AA529" s="310">
        <f>'3_Setup(5)'!$U$25</f>
        <v>0</v>
      </c>
      <c r="AB529" s="310">
        <f>'3_Setup(5)'!$U$26</f>
        <v>0</v>
      </c>
      <c r="AC529" s="310">
        <f>'3_Setup(5)'!$U$27</f>
        <v>0</v>
      </c>
      <c r="AD529" s="310">
        <f>'3_Setup(5)'!$U$28</f>
        <v>0</v>
      </c>
      <c r="AE529" s="310">
        <f>'3_Setup(5)'!$U$29</f>
        <v>0</v>
      </c>
      <c r="AF529" s="310">
        <f>'3_Setup(5)'!$U$30</f>
        <v>0</v>
      </c>
      <c r="AG529" s="310">
        <f>'3_Setup(5)'!$U$31</f>
        <v>0</v>
      </c>
      <c r="AH529" s="310">
        <f>'3_Setup(5)'!$U$32</f>
        <v>0</v>
      </c>
      <c r="AI529" s="310">
        <f>'3_Setup(5)'!$U$33</f>
        <v>0</v>
      </c>
      <c r="AJ529" s="310">
        <f>'3_Setup(5)'!$U$34</f>
        <v>0</v>
      </c>
      <c r="AK529" s="310">
        <f>'3_Setup(5)'!$U$35</f>
        <v>0</v>
      </c>
      <c r="AL529" s="310">
        <f>'3_Setup(5)'!$U$36</f>
        <v>0</v>
      </c>
      <c r="AM529" s="310">
        <f>'3_Setup(5)'!$U$37</f>
        <v>0</v>
      </c>
      <c r="AN529" s="310">
        <f>'3_Setup(5)'!$U$38</f>
        <v>0</v>
      </c>
      <c r="AO529" s="310">
        <f>'3_Setup(5)'!$U$39</f>
        <v>0</v>
      </c>
      <c r="AP529" s="310">
        <f>'3_Setup(5)'!$U$40</f>
        <v>0</v>
      </c>
      <c r="AQ529" s="311">
        <f>'3_Setup(5)'!$U$41</f>
        <v>0</v>
      </c>
    </row>
    <row r="530" spans="2:43" ht="19.95" customHeight="1" x14ac:dyDescent="0.4">
      <c r="B530" s="269">
        <v>527</v>
      </c>
      <c r="C530" s="270" t="s">
        <v>1974</v>
      </c>
      <c r="D530" s="270" t="s">
        <v>340</v>
      </c>
      <c r="E530" s="271">
        <v>550</v>
      </c>
      <c r="F530" s="272" t="s">
        <v>23</v>
      </c>
      <c r="G530" s="422">
        <v>0</v>
      </c>
      <c r="H530" s="423"/>
      <c r="I530" s="400">
        <v>0</v>
      </c>
      <c r="J530" s="401">
        <v>0</v>
      </c>
      <c r="K530" s="401">
        <v>0</v>
      </c>
      <c r="L530" s="401">
        <v>0</v>
      </c>
      <c r="M530" s="401">
        <v>0</v>
      </c>
      <c r="N530" s="401">
        <v>0</v>
      </c>
      <c r="O530" s="401">
        <v>0</v>
      </c>
      <c r="P530" s="401">
        <v>0</v>
      </c>
      <c r="Q530" s="401">
        <v>0</v>
      </c>
      <c r="R530" s="401">
        <v>0</v>
      </c>
      <c r="S530" s="401">
        <v>0</v>
      </c>
      <c r="T530" s="401">
        <v>0</v>
      </c>
      <c r="U530" s="401">
        <v>0</v>
      </c>
      <c r="V530" s="401">
        <v>0</v>
      </c>
      <c r="W530" s="401">
        <v>0</v>
      </c>
      <c r="X530" s="401">
        <v>0</v>
      </c>
      <c r="Y530" s="401">
        <v>0</v>
      </c>
      <c r="Z530" s="401">
        <v>0</v>
      </c>
      <c r="AA530" s="401">
        <v>0</v>
      </c>
      <c r="AB530" s="401">
        <v>0</v>
      </c>
      <c r="AC530" s="401">
        <v>0</v>
      </c>
      <c r="AD530" s="401">
        <v>0</v>
      </c>
      <c r="AE530" s="401">
        <v>0</v>
      </c>
      <c r="AF530" s="401">
        <v>0</v>
      </c>
      <c r="AG530" s="401">
        <v>0</v>
      </c>
      <c r="AH530" s="401">
        <v>0</v>
      </c>
      <c r="AI530" s="401">
        <v>0</v>
      </c>
      <c r="AJ530" s="401">
        <v>0</v>
      </c>
      <c r="AK530" s="401">
        <v>0</v>
      </c>
      <c r="AL530" s="401">
        <v>0</v>
      </c>
      <c r="AM530" s="401">
        <v>0</v>
      </c>
      <c r="AN530" s="401">
        <v>0</v>
      </c>
      <c r="AO530" s="401">
        <v>0</v>
      </c>
      <c r="AP530" s="401">
        <v>0</v>
      </c>
      <c r="AQ530" s="367">
        <v>0</v>
      </c>
    </row>
    <row r="531" spans="2:43" ht="19.95" customHeight="1" x14ac:dyDescent="0.4">
      <c r="B531" s="269">
        <v>528</v>
      </c>
      <c r="C531" s="270" t="s">
        <v>1975</v>
      </c>
      <c r="D531" s="270" t="s">
        <v>341</v>
      </c>
      <c r="E531" s="271">
        <v>551</v>
      </c>
      <c r="F531" s="272" t="s">
        <v>23</v>
      </c>
      <c r="G531" s="422">
        <v>0</v>
      </c>
      <c r="H531" s="423"/>
      <c r="I531" s="400">
        <v>0</v>
      </c>
      <c r="J531" s="401">
        <v>0</v>
      </c>
      <c r="K531" s="401">
        <v>0</v>
      </c>
      <c r="L531" s="401">
        <v>0</v>
      </c>
      <c r="M531" s="401">
        <v>0</v>
      </c>
      <c r="N531" s="401">
        <v>0</v>
      </c>
      <c r="O531" s="401">
        <v>0</v>
      </c>
      <c r="P531" s="401">
        <v>0</v>
      </c>
      <c r="Q531" s="401">
        <v>0</v>
      </c>
      <c r="R531" s="401">
        <v>0</v>
      </c>
      <c r="S531" s="401">
        <v>0</v>
      </c>
      <c r="T531" s="401">
        <v>0</v>
      </c>
      <c r="U531" s="401">
        <v>0</v>
      </c>
      <c r="V531" s="401">
        <v>0</v>
      </c>
      <c r="W531" s="401">
        <v>0</v>
      </c>
      <c r="X531" s="401">
        <v>0</v>
      </c>
      <c r="Y531" s="401">
        <v>0</v>
      </c>
      <c r="Z531" s="401">
        <v>0</v>
      </c>
      <c r="AA531" s="401">
        <v>0</v>
      </c>
      <c r="AB531" s="401">
        <v>0</v>
      </c>
      <c r="AC531" s="401">
        <v>0</v>
      </c>
      <c r="AD531" s="401">
        <v>0</v>
      </c>
      <c r="AE531" s="401">
        <v>0</v>
      </c>
      <c r="AF531" s="401">
        <v>0</v>
      </c>
      <c r="AG531" s="401">
        <v>0</v>
      </c>
      <c r="AH531" s="401">
        <v>0</v>
      </c>
      <c r="AI531" s="401">
        <v>0</v>
      </c>
      <c r="AJ531" s="401">
        <v>0</v>
      </c>
      <c r="AK531" s="401">
        <v>0</v>
      </c>
      <c r="AL531" s="401">
        <v>0</v>
      </c>
      <c r="AM531" s="401">
        <v>0</v>
      </c>
      <c r="AN531" s="401">
        <v>0</v>
      </c>
      <c r="AO531" s="401">
        <v>0</v>
      </c>
      <c r="AP531" s="401">
        <v>0</v>
      </c>
      <c r="AQ531" s="367">
        <v>0</v>
      </c>
    </row>
    <row r="532" spans="2:43" ht="19.95" customHeight="1" x14ac:dyDescent="0.4">
      <c r="B532" s="269">
        <v>529</v>
      </c>
      <c r="C532" s="270" t="s">
        <v>1976</v>
      </c>
      <c r="D532" s="270" t="s">
        <v>342</v>
      </c>
      <c r="E532" s="271">
        <v>552</v>
      </c>
      <c r="F532" s="272" t="s">
        <v>23</v>
      </c>
      <c r="G532" s="422">
        <v>0</v>
      </c>
      <c r="H532" s="423"/>
      <c r="I532" s="400">
        <v>0</v>
      </c>
      <c r="J532" s="401">
        <v>0</v>
      </c>
      <c r="K532" s="401">
        <v>0</v>
      </c>
      <c r="L532" s="401">
        <v>0</v>
      </c>
      <c r="M532" s="401">
        <v>0</v>
      </c>
      <c r="N532" s="401">
        <v>0</v>
      </c>
      <c r="O532" s="401">
        <v>0</v>
      </c>
      <c r="P532" s="401">
        <v>0</v>
      </c>
      <c r="Q532" s="401">
        <v>0</v>
      </c>
      <c r="R532" s="401">
        <v>0</v>
      </c>
      <c r="S532" s="401">
        <v>0</v>
      </c>
      <c r="T532" s="401">
        <v>0</v>
      </c>
      <c r="U532" s="401">
        <v>0</v>
      </c>
      <c r="V532" s="401">
        <v>0</v>
      </c>
      <c r="W532" s="401">
        <v>0</v>
      </c>
      <c r="X532" s="401">
        <v>0</v>
      </c>
      <c r="Y532" s="401">
        <v>0</v>
      </c>
      <c r="Z532" s="401">
        <v>0</v>
      </c>
      <c r="AA532" s="401">
        <v>0</v>
      </c>
      <c r="AB532" s="401">
        <v>0</v>
      </c>
      <c r="AC532" s="401">
        <v>0</v>
      </c>
      <c r="AD532" s="401">
        <v>0</v>
      </c>
      <c r="AE532" s="401">
        <v>0</v>
      </c>
      <c r="AF532" s="401">
        <v>0</v>
      </c>
      <c r="AG532" s="401">
        <v>0</v>
      </c>
      <c r="AH532" s="401">
        <v>0</v>
      </c>
      <c r="AI532" s="401">
        <v>0</v>
      </c>
      <c r="AJ532" s="401">
        <v>0</v>
      </c>
      <c r="AK532" s="401">
        <v>0</v>
      </c>
      <c r="AL532" s="401">
        <v>0</v>
      </c>
      <c r="AM532" s="401">
        <v>0</v>
      </c>
      <c r="AN532" s="401">
        <v>0</v>
      </c>
      <c r="AO532" s="401">
        <v>0</v>
      </c>
      <c r="AP532" s="401">
        <v>0</v>
      </c>
      <c r="AQ532" s="367">
        <v>0</v>
      </c>
    </row>
    <row r="533" spans="2:43" ht="19.95" customHeight="1" x14ac:dyDescent="0.4">
      <c r="B533" s="269">
        <v>530</v>
      </c>
      <c r="C533" s="270" t="s">
        <v>1977</v>
      </c>
      <c r="D533" s="270" t="s">
        <v>343</v>
      </c>
      <c r="E533" s="271">
        <v>553</v>
      </c>
      <c r="F533" s="272" t="s">
        <v>23</v>
      </c>
      <c r="G533" s="422">
        <v>0</v>
      </c>
      <c r="H533" s="423"/>
      <c r="I533" s="400">
        <v>0</v>
      </c>
      <c r="J533" s="401">
        <v>0</v>
      </c>
      <c r="K533" s="401">
        <v>0</v>
      </c>
      <c r="L533" s="401">
        <v>0</v>
      </c>
      <c r="M533" s="401">
        <v>0</v>
      </c>
      <c r="N533" s="401">
        <v>0</v>
      </c>
      <c r="O533" s="401">
        <v>0</v>
      </c>
      <c r="P533" s="401">
        <v>0</v>
      </c>
      <c r="Q533" s="401">
        <v>0</v>
      </c>
      <c r="R533" s="401">
        <v>0</v>
      </c>
      <c r="S533" s="401">
        <v>0</v>
      </c>
      <c r="T533" s="401">
        <v>0</v>
      </c>
      <c r="U533" s="401">
        <v>0</v>
      </c>
      <c r="V533" s="401">
        <v>0</v>
      </c>
      <c r="W533" s="401">
        <v>0</v>
      </c>
      <c r="X533" s="401">
        <v>0</v>
      </c>
      <c r="Y533" s="401">
        <v>0</v>
      </c>
      <c r="Z533" s="401">
        <v>0</v>
      </c>
      <c r="AA533" s="401">
        <v>0</v>
      </c>
      <c r="AB533" s="401">
        <v>0</v>
      </c>
      <c r="AC533" s="401">
        <v>0</v>
      </c>
      <c r="AD533" s="401">
        <v>0</v>
      </c>
      <c r="AE533" s="401">
        <v>0</v>
      </c>
      <c r="AF533" s="401">
        <v>0</v>
      </c>
      <c r="AG533" s="401">
        <v>0</v>
      </c>
      <c r="AH533" s="401">
        <v>0</v>
      </c>
      <c r="AI533" s="401">
        <v>0</v>
      </c>
      <c r="AJ533" s="401">
        <v>0</v>
      </c>
      <c r="AK533" s="401">
        <v>0</v>
      </c>
      <c r="AL533" s="401">
        <v>0</v>
      </c>
      <c r="AM533" s="401">
        <v>0</v>
      </c>
      <c r="AN533" s="401">
        <v>0</v>
      </c>
      <c r="AO533" s="401">
        <v>0</v>
      </c>
      <c r="AP533" s="401">
        <v>0</v>
      </c>
      <c r="AQ533" s="367">
        <v>0</v>
      </c>
    </row>
    <row r="534" spans="2:43" ht="19.95" customHeight="1" x14ac:dyDescent="0.4">
      <c r="B534" s="269">
        <v>531</v>
      </c>
      <c r="C534" s="270" t="s">
        <v>1978</v>
      </c>
      <c r="D534" s="270" t="s">
        <v>344</v>
      </c>
      <c r="E534" s="271">
        <v>554</v>
      </c>
      <c r="F534" s="272" t="s">
        <v>23</v>
      </c>
      <c r="G534" s="422">
        <v>0</v>
      </c>
      <c r="H534" s="423"/>
      <c r="I534" s="400">
        <v>0</v>
      </c>
      <c r="J534" s="401">
        <v>0</v>
      </c>
      <c r="K534" s="401">
        <v>0</v>
      </c>
      <c r="L534" s="401">
        <v>0</v>
      </c>
      <c r="M534" s="401">
        <v>0</v>
      </c>
      <c r="N534" s="401">
        <v>0</v>
      </c>
      <c r="O534" s="401">
        <v>0</v>
      </c>
      <c r="P534" s="401">
        <v>0</v>
      </c>
      <c r="Q534" s="401">
        <v>0</v>
      </c>
      <c r="R534" s="401">
        <v>0</v>
      </c>
      <c r="S534" s="401">
        <v>0</v>
      </c>
      <c r="T534" s="401">
        <v>0</v>
      </c>
      <c r="U534" s="401">
        <v>0</v>
      </c>
      <c r="V534" s="401">
        <v>0</v>
      </c>
      <c r="W534" s="401">
        <v>0</v>
      </c>
      <c r="X534" s="401">
        <v>0</v>
      </c>
      <c r="Y534" s="401">
        <v>0</v>
      </c>
      <c r="Z534" s="401">
        <v>0</v>
      </c>
      <c r="AA534" s="401">
        <v>0</v>
      </c>
      <c r="AB534" s="401">
        <v>0</v>
      </c>
      <c r="AC534" s="401">
        <v>0</v>
      </c>
      <c r="AD534" s="401">
        <v>0</v>
      </c>
      <c r="AE534" s="401">
        <v>0</v>
      </c>
      <c r="AF534" s="401">
        <v>0</v>
      </c>
      <c r="AG534" s="401">
        <v>0</v>
      </c>
      <c r="AH534" s="401">
        <v>0</v>
      </c>
      <c r="AI534" s="401">
        <v>0</v>
      </c>
      <c r="AJ534" s="401">
        <v>0</v>
      </c>
      <c r="AK534" s="401">
        <v>0</v>
      </c>
      <c r="AL534" s="401">
        <v>0</v>
      </c>
      <c r="AM534" s="401">
        <v>0</v>
      </c>
      <c r="AN534" s="401">
        <v>0</v>
      </c>
      <c r="AO534" s="401">
        <v>0</v>
      </c>
      <c r="AP534" s="401">
        <v>0</v>
      </c>
      <c r="AQ534" s="367">
        <v>0</v>
      </c>
    </row>
    <row r="535" spans="2:43" ht="19.95" customHeight="1" x14ac:dyDescent="0.4">
      <c r="B535" s="269">
        <v>532</v>
      </c>
      <c r="C535" s="270" t="s">
        <v>1979</v>
      </c>
      <c r="D535" s="270" t="s">
        <v>345</v>
      </c>
      <c r="E535" s="271">
        <v>555</v>
      </c>
      <c r="F535" s="272" t="s">
        <v>23</v>
      </c>
      <c r="G535" s="422">
        <v>0</v>
      </c>
      <c r="H535" s="423"/>
      <c r="I535" s="400">
        <v>0</v>
      </c>
      <c r="J535" s="401">
        <v>0</v>
      </c>
      <c r="K535" s="401">
        <v>0</v>
      </c>
      <c r="L535" s="401">
        <v>0</v>
      </c>
      <c r="M535" s="401">
        <v>0</v>
      </c>
      <c r="N535" s="401">
        <v>0</v>
      </c>
      <c r="O535" s="401">
        <v>0</v>
      </c>
      <c r="P535" s="401">
        <v>0</v>
      </c>
      <c r="Q535" s="401">
        <v>0</v>
      </c>
      <c r="R535" s="401">
        <v>0</v>
      </c>
      <c r="S535" s="401">
        <v>0</v>
      </c>
      <c r="T535" s="401">
        <v>0</v>
      </c>
      <c r="U535" s="401">
        <v>0</v>
      </c>
      <c r="V535" s="401">
        <v>0</v>
      </c>
      <c r="W535" s="401">
        <v>0</v>
      </c>
      <c r="X535" s="401">
        <v>0</v>
      </c>
      <c r="Y535" s="401">
        <v>0</v>
      </c>
      <c r="Z535" s="401">
        <v>0</v>
      </c>
      <c r="AA535" s="401">
        <v>0</v>
      </c>
      <c r="AB535" s="401">
        <v>0</v>
      </c>
      <c r="AC535" s="401">
        <v>0</v>
      </c>
      <c r="AD535" s="401">
        <v>0</v>
      </c>
      <c r="AE535" s="401">
        <v>0</v>
      </c>
      <c r="AF535" s="401">
        <v>0</v>
      </c>
      <c r="AG535" s="401">
        <v>0</v>
      </c>
      <c r="AH535" s="401">
        <v>0</v>
      </c>
      <c r="AI535" s="401">
        <v>0</v>
      </c>
      <c r="AJ535" s="401">
        <v>0</v>
      </c>
      <c r="AK535" s="401">
        <v>0</v>
      </c>
      <c r="AL535" s="401">
        <v>0</v>
      </c>
      <c r="AM535" s="401">
        <v>0</v>
      </c>
      <c r="AN535" s="401">
        <v>0</v>
      </c>
      <c r="AO535" s="401">
        <v>0</v>
      </c>
      <c r="AP535" s="401">
        <v>0</v>
      </c>
      <c r="AQ535" s="367">
        <v>0</v>
      </c>
    </row>
    <row r="536" spans="2:43" ht="19.95" customHeight="1" x14ac:dyDescent="0.4">
      <c r="B536" s="269">
        <v>533</v>
      </c>
      <c r="C536" s="270" t="s">
        <v>1980</v>
      </c>
      <c r="D536" s="270" t="s">
        <v>346</v>
      </c>
      <c r="E536" s="271">
        <v>556</v>
      </c>
      <c r="F536" s="272" t="s">
        <v>23</v>
      </c>
      <c r="G536" s="422">
        <v>0</v>
      </c>
      <c r="H536" s="423"/>
      <c r="I536" s="400">
        <v>0</v>
      </c>
      <c r="J536" s="401">
        <v>0</v>
      </c>
      <c r="K536" s="401">
        <v>0</v>
      </c>
      <c r="L536" s="401">
        <v>0</v>
      </c>
      <c r="M536" s="401">
        <v>0</v>
      </c>
      <c r="N536" s="401">
        <v>0</v>
      </c>
      <c r="O536" s="401">
        <v>0</v>
      </c>
      <c r="P536" s="401">
        <v>0</v>
      </c>
      <c r="Q536" s="401">
        <v>0</v>
      </c>
      <c r="R536" s="401">
        <v>0</v>
      </c>
      <c r="S536" s="401">
        <v>0</v>
      </c>
      <c r="T536" s="401">
        <v>0</v>
      </c>
      <c r="U536" s="401">
        <v>0</v>
      </c>
      <c r="V536" s="401">
        <v>0</v>
      </c>
      <c r="W536" s="401">
        <v>0</v>
      </c>
      <c r="X536" s="401">
        <v>0</v>
      </c>
      <c r="Y536" s="401">
        <v>0</v>
      </c>
      <c r="Z536" s="401">
        <v>0</v>
      </c>
      <c r="AA536" s="401">
        <v>0</v>
      </c>
      <c r="AB536" s="401">
        <v>0</v>
      </c>
      <c r="AC536" s="401">
        <v>0</v>
      </c>
      <c r="AD536" s="401">
        <v>0</v>
      </c>
      <c r="AE536" s="401">
        <v>0</v>
      </c>
      <c r="AF536" s="401">
        <v>0</v>
      </c>
      <c r="AG536" s="401">
        <v>0</v>
      </c>
      <c r="AH536" s="401">
        <v>0</v>
      </c>
      <c r="AI536" s="401">
        <v>0</v>
      </c>
      <c r="AJ536" s="401">
        <v>0</v>
      </c>
      <c r="AK536" s="401">
        <v>0</v>
      </c>
      <c r="AL536" s="401">
        <v>0</v>
      </c>
      <c r="AM536" s="401">
        <v>0</v>
      </c>
      <c r="AN536" s="401">
        <v>0</v>
      </c>
      <c r="AO536" s="401">
        <v>0</v>
      </c>
      <c r="AP536" s="401">
        <v>0</v>
      </c>
      <c r="AQ536" s="367">
        <v>0</v>
      </c>
    </row>
    <row r="537" spans="2:43" ht="19.95" customHeight="1" x14ac:dyDescent="0.4">
      <c r="B537" s="269">
        <v>534</v>
      </c>
      <c r="C537" s="270" t="s">
        <v>1981</v>
      </c>
      <c r="D537" s="270" t="s">
        <v>347</v>
      </c>
      <c r="E537" s="271">
        <v>557</v>
      </c>
      <c r="F537" s="272" t="s">
        <v>23</v>
      </c>
      <c r="G537" s="422">
        <v>0</v>
      </c>
      <c r="H537" s="423"/>
      <c r="I537" s="400">
        <v>0</v>
      </c>
      <c r="J537" s="401">
        <v>0</v>
      </c>
      <c r="K537" s="401">
        <v>0</v>
      </c>
      <c r="L537" s="401">
        <v>0</v>
      </c>
      <c r="M537" s="401">
        <v>0</v>
      </c>
      <c r="N537" s="401">
        <v>0</v>
      </c>
      <c r="O537" s="401">
        <v>0</v>
      </c>
      <c r="P537" s="401">
        <v>0</v>
      </c>
      <c r="Q537" s="401">
        <v>0</v>
      </c>
      <c r="R537" s="401">
        <v>0</v>
      </c>
      <c r="S537" s="401">
        <v>0</v>
      </c>
      <c r="T537" s="401">
        <v>0</v>
      </c>
      <c r="U537" s="401">
        <v>0</v>
      </c>
      <c r="V537" s="401">
        <v>0</v>
      </c>
      <c r="W537" s="401">
        <v>0</v>
      </c>
      <c r="X537" s="401">
        <v>0</v>
      </c>
      <c r="Y537" s="401">
        <v>0</v>
      </c>
      <c r="Z537" s="401">
        <v>0</v>
      </c>
      <c r="AA537" s="401">
        <v>0</v>
      </c>
      <c r="AB537" s="401">
        <v>0</v>
      </c>
      <c r="AC537" s="401">
        <v>0</v>
      </c>
      <c r="AD537" s="401">
        <v>0</v>
      </c>
      <c r="AE537" s="401">
        <v>0</v>
      </c>
      <c r="AF537" s="401">
        <v>0</v>
      </c>
      <c r="AG537" s="401">
        <v>0</v>
      </c>
      <c r="AH537" s="401">
        <v>0</v>
      </c>
      <c r="AI537" s="401">
        <v>0</v>
      </c>
      <c r="AJ537" s="401">
        <v>0</v>
      </c>
      <c r="AK537" s="401">
        <v>0</v>
      </c>
      <c r="AL537" s="401">
        <v>0</v>
      </c>
      <c r="AM537" s="401">
        <v>0</v>
      </c>
      <c r="AN537" s="401">
        <v>0</v>
      </c>
      <c r="AO537" s="401">
        <v>0</v>
      </c>
      <c r="AP537" s="401">
        <v>0</v>
      </c>
      <c r="AQ537" s="367">
        <v>0</v>
      </c>
    </row>
    <row r="538" spans="2:43" ht="19.95" customHeight="1" x14ac:dyDescent="0.4">
      <c r="B538" s="269">
        <v>535</v>
      </c>
      <c r="C538" s="270" t="s">
        <v>1982</v>
      </c>
      <c r="D538" s="270" t="s">
        <v>1983</v>
      </c>
      <c r="E538" s="271">
        <v>897</v>
      </c>
      <c r="F538" s="272" t="s">
        <v>23</v>
      </c>
      <c r="G538" s="433">
        <v>65</v>
      </c>
      <c r="H538" s="423"/>
      <c r="I538" s="309">
        <v>65</v>
      </c>
      <c r="J538" s="310">
        <v>65</v>
      </c>
      <c r="K538" s="310">
        <v>65</v>
      </c>
      <c r="L538" s="310">
        <v>65</v>
      </c>
      <c r="M538" s="310">
        <v>65</v>
      </c>
      <c r="N538" s="310">
        <v>65</v>
      </c>
      <c r="O538" s="310">
        <v>65</v>
      </c>
      <c r="P538" s="310">
        <v>65</v>
      </c>
      <c r="Q538" s="310">
        <v>65</v>
      </c>
      <c r="R538" s="310">
        <v>65</v>
      </c>
      <c r="S538" s="310">
        <v>65</v>
      </c>
      <c r="T538" s="310">
        <v>65</v>
      </c>
      <c r="U538" s="310">
        <v>65</v>
      </c>
      <c r="V538" s="310">
        <v>65</v>
      </c>
      <c r="W538" s="310">
        <v>65</v>
      </c>
      <c r="X538" s="310">
        <v>65</v>
      </c>
      <c r="Y538" s="310">
        <v>65</v>
      </c>
      <c r="Z538" s="310">
        <v>65</v>
      </c>
      <c r="AA538" s="310">
        <v>65</v>
      </c>
      <c r="AB538" s="310">
        <v>65</v>
      </c>
      <c r="AC538" s="310">
        <v>65</v>
      </c>
      <c r="AD538" s="310">
        <v>65</v>
      </c>
      <c r="AE538" s="310">
        <v>65</v>
      </c>
      <c r="AF538" s="310">
        <v>65</v>
      </c>
      <c r="AG538" s="310">
        <v>65</v>
      </c>
      <c r="AH538" s="310">
        <v>65</v>
      </c>
      <c r="AI538" s="310">
        <v>65</v>
      </c>
      <c r="AJ538" s="310">
        <v>65</v>
      </c>
      <c r="AK538" s="310">
        <v>65</v>
      </c>
      <c r="AL538" s="310">
        <v>65</v>
      </c>
      <c r="AM538" s="310">
        <v>65</v>
      </c>
      <c r="AN538" s="310">
        <v>65</v>
      </c>
      <c r="AO538" s="310">
        <v>65</v>
      </c>
      <c r="AP538" s="310">
        <v>65</v>
      </c>
      <c r="AQ538" s="311">
        <v>65</v>
      </c>
    </row>
    <row r="539" spans="2:43" ht="19.95" customHeight="1" x14ac:dyDescent="0.4">
      <c r="B539" s="269">
        <v>536</v>
      </c>
      <c r="C539" s="270" t="s">
        <v>1984</v>
      </c>
      <c r="D539" s="270" t="s">
        <v>1985</v>
      </c>
      <c r="E539" s="271">
        <v>1440</v>
      </c>
      <c r="F539" s="272"/>
      <c r="G539" s="433" t="s">
        <v>1986</v>
      </c>
      <c r="H539" s="423"/>
      <c r="I539" s="309" t="str">
        <f>IF('3_Setup(5)'!$V$7="", "0 / Not Sel", '3_Setup(5)'!$V$7)</f>
        <v>5 / Slot E</v>
      </c>
      <c r="J539" s="310" t="str">
        <f>IF('3_Setup(5)'!$V$8="", "0 / Not Sel", '3_Setup(5)'!$V$8)</f>
        <v>5 / Slot E</v>
      </c>
      <c r="K539" s="310" t="str">
        <f>IF('3_Setup(5)'!$V$9="", "0 / Not Sel", '3_Setup(5)'!$V$9)</f>
        <v>0 / Not Sel</v>
      </c>
      <c r="L539" s="310" t="str">
        <f>IF('3_Setup(5)'!$V$10="", "0 / Not Sel", '3_Setup(5)'!$V$10)</f>
        <v>0 / Not Sel</v>
      </c>
      <c r="M539" s="310" t="str">
        <f>IF('3_Setup(5)'!$V$11="", "0 / Not Sel", '3_Setup(5)'!$V$11)</f>
        <v>0 / Not Sel</v>
      </c>
      <c r="N539" s="310" t="str">
        <f>IF('3_Setup(5)'!$V$12="", "0 / Not Sel", '3_Setup(5)'!$V$12)</f>
        <v>0 / Not Sel</v>
      </c>
      <c r="O539" s="310" t="str">
        <f>IF('3_Setup(5)'!$V$13="", "0 / Not Sel", '3_Setup(5)'!$V$13)</f>
        <v>0 / Not Sel</v>
      </c>
      <c r="P539" s="310" t="str">
        <f>IF('3_Setup(5)'!$V$14="", "0 / Not Sel", '3_Setup(5)'!$V$14)</f>
        <v>0 / Not Sel</v>
      </c>
      <c r="Q539" s="310" t="str">
        <f>IF('3_Setup(5)'!$V$15="", "0 / Not Sel", '3_Setup(5)'!$V$15)</f>
        <v>0 / Not Sel</v>
      </c>
      <c r="R539" s="310" t="str">
        <f>IF('3_Setup(5)'!$V$16="", "0 / Not Sel", '3_Setup(5)'!$V$16)</f>
        <v>0 / Not Sel</v>
      </c>
      <c r="S539" s="310" t="str">
        <f>IF('3_Setup(5)'!$V$17="", "0 / Not Sel", '3_Setup(5)'!$V$17)</f>
        <v>0 / Not Sel</v>
      </c>
      <c r="T539" s="310" t="str">
        <f>IF('3_Setup(5)'!$V$18="", "0 / Not Sel", '3_Setup(5)'!$V$18)</f>
        <v>0 / Not Sel</v>
      </c>
      <c r="U539" s="310" t="str">
        <f>IF('3_Setup(5)'!$V$19="", "0 / Not Sel", '3_Setup(5)'!$V$19)</f>
        <v>0 / Not Sel</v>
      </c>
      <c r="V539" s="310" t="str">
        <f>IF('3_Setup(5)'!$V$20="", "0 / Not Sel", '3_Setup(5)'!$V$20)</f>
        <v>0 / Not Sel</v>
      </c>
      <c r="W539" s="310" t="str">
        <f>IF('3_Setup(5)'!$V$21="", "0 / Not Sel", '3_Setup(5)'!$V$21)</f>
        <v>0 / Not Sel</v>
      </c>
      <c r="X539" s="310" t="str">
        <f>IF('3_Setup(5)'!$V$22="", "0 / Not Sel", '3_Setup(5)'!$V$22)</f>
        <v>0 / Not Sel</v>
      </c>
      <c r="Y539" s="310" t="str">
        <f>IF('3_Setup(5)'!$V$23="", "0 / Not Sel", '3_Setup(5)'!$V$23)</f>
        <v>0 / Not Sel</v>
      </c>
      <c r="Z539" s="310" t="str">
        <f>IF('3_Setup(5)'!$V$24="", "0 / Not Sel", '3_Setup(5)'!$V$24)</f>
        <v>0 / Not Sel</v>
      </c>
      <c r="AA539" s="310" t="str">
        <f>IF('3_Setup(5)'!$V$25="", "0 / Not Sel", '3_Setup(5)'!$V$25)</f>
        <v>0 / Not Sel</v>
      </c>
      <c r="AB539" s="310" t="str">
        <f>IF('3_Setup(5)'!$V$26="", "0 / Not Sel", '3_Setup(5)'!$V$26)</f>
        <v>0 / Not Sel</v>
      </c>
      <c r="AC539" s="310" t="str">
        <f>IF('3_Setup(5)'!$V$27="", "0 / Not Sel", '3_Setup(5)'!$V$27)</f>
        <v>0 / Not Sel</v>
      </c>
      <c r="AD539" s="310" t="str">
        <f>IF('3_Setup(5)'!$V$28="", "0 / Not Sel", '3_Setup(5)'!$V$28)</f>
        <v>0 / Not Sel</v>
      </c>
      <c r="AE539" s="310" t="str">
        <f>IF('3_Setup(5)'!$V$29="", "0 / Not Sel", '3_Setup(5)'!$V$29)</f>
        <v>0 / Not Sel</v>
      </c>
      <c r="AF539" s="310" t="str">
        <f>IF('3_Setup(5)'!$V$30="", "0 / Not Sel", '3_Setup(5)'!$V$30)</f>
        <v>0 / Not Sel</v>
      </c>
      <c r="AG539" s="310" t="str">
        <f>IF('3_Setup(5)'!$V$31="", "0 / Not Sel", '3_Setup(5)'!$V$31)</f>
        <v>0 / Not Sel</v>
      </c>
      <c r="AH539" s="310" t="str">
        <f>IF('3_Setup(5)'!$V$32="", "0 / Not Sel", '3_Setup(5)'!$V$32)</f>
        <v>0 / Not Sel</v>
      </c>
      <c r="AI539" s="310" t="str">
        <f>IF('3_Setup(5)'!$V$33="", "0 / Not Sel", '3_Setup(5)'!$V$33)</f>
        <v>0 / Not Sel</v>
      </c>
      <c r="AJ539" s="310" t="str">
        <f>IF('3_Setup(5)'!$V$34="", "0 / Not Sel", '3_Setup(5)'!$V$34)</f>
        <v>0 / Not Sel</v>
      </c>
      <c r="AK539" s="310" t="str">
        <f>IF('3_Setup(5)'!$V$35="", "0 / Not Sel", '3_Setup(5)'!$V$35)</f>
        <v>0 / Not Sel</v>
      </c>
      <c r="AL539" s="310" t="str">
        <f>IF('3_Setup(5)'!$V$36="", "0 / Not Sel", '3_Setup(5)'!$V$36)</f>
        <v>0 / Not Sel</v>
      </c>
      <c r="AM539" s="310" t="str">
        <f>IF('3_Setup(5)'!$V$37="", "0 / Not Sel", '3_Setup(5)'!$V$37)</f>
        <v>0 / Not Sel</v>
      </c>
      <c r="AN539" s="310" t="str">
        <f>IF('3_Setup(5)'!$V$38="", "0 / Not Sel", '3_Setup(5)'!$V$38)</f>
        <v>0 / Not Sel</v>
      </c>
      <c r="AO539" s="310" t="str">
        <f>IF('3_Setup(5)'!$V$39="", "0 / Not Sel", '3_Setup(5)'!$V$39)</f>
        <v>0 / Not Sel</v>
      </c>
      <c r="AP539" s="310" t="str">
        <f>IF('3_Setup(5)'!$V$40="", "0 / Not Sel", '3_Setup(5)'!$V$40)</f>
        <v>0 / Not Sel</v>
      </c>
      <c r="AQ539" s="311" t="str">
        <f>IF('3_Setup(5)'!$V$41="", "0 / Not Sel", '3_Setup(5)'!$V$41)</f>
        <v>0 / Not Sel</v>
      </c>
    </row>
    <row r="540" spans="2:43" ht="19.95" customHeight="1" x14ac:dyDescent="0.4">
      <c r="B540" s="269">
        <v>537</v>
      </c>
      <c r="C540" s="270" t="s">
        <v>1987</v>
      </c>
      <c r="D540" s="270" t="s">
        <v>1988</v>
      </c>
      <c r="E540" s="271">
        <v>896</v>
      </c>
      <c r="F540" s="272"/>
      <c r="G540" s="433" t="s">
        <v>1989</v>
      </c>
      <c r="H540" s="423"/>
      <c r="I540" s="309" t="str">
        <f>IF('3_Setup(5)'!$W$7="", "2 / ProfiDrive", '3_Setup(5)'!$W$7)</f>
        <v>2 / ProfiDrive</v>
      </c>
      <c r="J540" s="310" t="str">
        <f>IF('3_Setup(5)'!$W$8="", "2 / ProfiDrive", '3_Setup(5)'!$W$8)</f>
        <v>2 / ProfiDrive</v>
      </c>
      <c r="K540" s="310" t="str">
        <f>IF('3_Setup(5)'!$W$9="", "2 / ProfiDrive", '3_Setup(5)'!$W$9)</f>
        <v>2 / ProfiDrive</v>
      </c>
      <c r="L540" s="310" t="str">
        <f>IF('3_Setup(5)'!$W$10="", "2 / ProfiDrive", '3_Setup(5)'!$W$10)</f>
        <v>2 / ProfiDrive</v>
      </c>
      <c r="M540" s="310" t="str">
        <f>IF('3_Setup(5)'!$W$11="", "2 / ProfiDrive", '3_Setup(5)'!$W$11)</f>
        <v>2 / ProfiDrive</v>
      </c>
      <c r="N540" s="310" t="str">
        <f>IF('3_Setup(5)'!$W$12="", "2 / ProfiDrive", '3_Setup(5)'!$W$12)</f>
        <v>2 / ProfiDrive</v>
      </c>
      <c r="O540" s="310" t="str">
        <f>IF('3_Setup(5)'!$W$13="", "2 / ProfiDrive", '3_Setup(5)'!$W$13)</f>
        <v>2 / ProfiDrive</v>
      </c>
      <c r="P540" s="310" t="str">
        <f>IF('3_Setup(5)'!$W$14="", "2 / ProfiDrive", '3_Setup(5)'!$W$14)</f>
        <v>2 / ProfiDrive</v>
      </c>
      <c r="Q540" s="310" t="str">
        <f>IF('3_Setup(5)'!$W$15="", "2 / ProfiDrive", '3_Setup(5)'!$W$15)</f>
        <v>2 / ProfiDrive</v>
      </c>
      <c r="R540" s="310" t="str">
        <f>IF('3_Setup(5)'!$W$16="", "2 / ProfiDrive", '3_Setup(5)'!$W$16)</f>
        <v>2 / ProfiDrive</v>
      </c>
      <c r="S540" s="310" t="str">
        <f>IF('3_Setup(5)'!$W$17="", "2 / ProfiDrive", '3_Setup(5)'!$W$17)</f>
        <v>2 / ProfiDrive</v>
      </c>
      <c r="T540" s="310" t="str">
        <f>IF('3_Setup(5)'!$W$18="", "2 / ProfiDrive", '3_Setup(5)'!$W$18)</f>
        <v>2 / ProfiDrive</v>
      </c>
      <c r="U540" s="310" t="str">
        <f>IF('3_Setup(5)'!$W$19="", "2 / ProfiDrive", '3_Setup(5)'!$W$19)</f>
        <v>2 / ProfiDrive</v>
      </c>
      <c r="V540" s="310" t="str">
        <f>IF('3_Setup(5)'!$W$20="", "2 / ProfiDrive", '3_Setup(5)'!$W$20)</f>
        <v>2 / ProfiDrive</v>
      </c>
      <c r="W540" s="310" t="str">
        <f>IF('3_Setup(5)'!$W$21="", "2 / ProfiDrive", '3_Setup(5)'!$W$21)</f>
        <v>2 / ProfiDrive</v>
      </c>
      <c r="X540" s="310" t="str">
        <f>IF('3_Setup(5)'!$W$22="", "2 / ProfiDrive", '3_Setup(5)'!$W$22)</f>
        <v>2 / ProfiDrive</v>
      </c>
      <c r="Y540" s="310" t="str">
        <f>IF('3_Setup(5)'!$W$23="", "2 / ProfiDrive", '3_Setup(5)'!$W$23)</f>
        <v>2 / ProfiDrive</v>
      </c>
      <c r="Z540" s="310" t="str">
        <f>IF('3_Setup(5)'!$W$24="", "2 / ProfiDrive", '3_Setup(5)'!$W$24)</f>
        <v>2 / ProfiDrive</v>
      </c>
      <c r="AA540" s="310" t="str">
        <f>IF('3_Setup(5)'!$W$25="", "2 / ProfiDrive", '3_Setup(5)'!$W$25)</f>
        <v>2 / ProfiDrive</v>
      </c>
      <c r="AB540" s="310" t="str">
        <f>IF('3_Setup(5)'!$W$26="", "2 / ProfiDrive", '3_Setup(5)'!$W$26)</f>
        <v>2 / ProfiDrive</v>
      </c>
      <c r="AC540" s="310" t="str">
        <f>IF('3_Setup(5)'!$W$27="", "2 / ProfiDrive", '3_Setup(5)'!$W$27)</f>
        <v>2 / ProfiDrive</v>
      </c>
      <c r="AD540" s="310" t="str">
        <f>IF('3_Setup(5)'!$W$28="", "2 / ProfiDrive", '3_Setup(5)'!$W$28)</f>
        <v>2 / ProfiDrive</v>
      </c>
      <c r="AE540" s="310" t="str">
        <f>IF('3_Setup(5)'!$W$29="", "2 / ProfiDrive", '3_Setup(5)'!$W$29)</f>
        <v>2 / ProfiDrive</v>
      </c>
      <c r="AF540" s="310" t="str">
        <f>IF('3_Setup(5)'!$W$30="", "2 / ProfiDrive", '3_Setup(5)'!$W$30)</f>
        <v>2 / ProfiDrive</v>
      </c>
      <c r="AG540" s="310" t="str">
        <f>IF('3_Setup(5)'!$W$31="", "2 / ProfiDrive", '3_Setup(5)'!$W$31)</f>
        <v>2 / ProfiDrive</v>
      </c>
      <c r="AH540" s="310" t="str">
        <f>IF('3_Setup(5)'!$W$32="", "2 / ProfiDrive", '3_Setup(5)'!$W$32)</f>
        <v>2 / ProfiDrive</v>
      </c>
      <c r="AI540" s="310" t="str">
        <f>IF('3_Setup(5)'!$W$33="", "2 / ProfiDrive", '3_Setup(5)'!$W$33)</f>
        <v>2 / ProfiDrive</v>
      </c>
      <c r="AJ540" s="310" t="str">
        <f>IF('3_Setup(5)'!$W$34="", "2 / ProfiDrive", '3_Setup(5)'!$W$34)</f>
        <v>2 / ProfiDrive</v>
      </c>
      <c r="AK540" s="310" t="str">
        <f>IF('3_Setup(5)'!$W$35="", "2 / ProfiDrive", '3_Setup(5)'!$W$35)</f>
        <v>2 / ProfiDrive</v>
      </c>
      <c r="AL540" s="310" t="str">
        <f>IF('3_Setup(5)'!$W$36="", "2 / ProfiDrive", '3_Setup(5)'!$W$36)</f>
        <v>2 / ProfiDrive</v>
      </c>
      <c r="AM540" s="310" t="str">
        <f>IF('3_Setup(5)'!$W$37="", "2 / ProfiDrive", '3_Setup(5)'!$W$37)</f>
        <v>2 / ProfiDrive</v>
      </c>
      <c r="AN540" s="310" t="str">
        <f>IF('3_Setup(5)'!$W$38="", "2 / ProfiDrive", '3_Setup(5)'!$W$38)</f>
        <v>2 / ProfiDrive</v>
      </c>
      <c r="AO540" s="310" t="str">
        <f>IF('3_Setup(5)'!$W$39="", "2 / ProfiDrive", '3_Setup(5)'!$W$39)</f>
        <v>2 / ProfiDrive</v>
      </c>
      <c r="AP540" s="310" t="str">
        <f>IF('3_Setup(5)'!$W$40="", "2 / ProfiDrive", '3_Setup(5)'!$W$40)</f>
        <v>2 / ProfiDrive</v>
      </c>
      <c r="AQ540" s="311" t="str">
        <f>IF('3_Setup(5)'!$W$41="", "2 / ProfiDrive", '3_Setup(5)'!$W$41)</f>
        <v>2 / ProfiDrive</v>
      </c>
    </row>
    <row r="541" spans="2:43" ht="19.95" customHeight="1" x14ac:dyDescent="0.4">
      <c r="B541" s="269">
        <v>538</v>
      </c>
      <c r="C541" s="270" t="s">
        <v>1990</v>
      </c>
      <c r="D541" s="270" t="s">
        <v>1991</v>
      </c>
      <c r="E541" s="271">
        <v>863</v>
      </c>
      <c r="F541" s="272" t="s">
        <v>200</v>
      </c>
      <c r="G541" s="422">
        <v>0</v>
      </c>
      <c r="H541" s="423"/>
      <c r="I541" s="400">
        <v>0</v>
      </c>
      <c r="J541" s="401">
        <v>0</v>
      </c>
      <c r="K541" s="401">
        <v>0</v>
      </c>
      <c r="L541" s="401">
        <v>0</v>
      </c>
      <c r="M541" s="401">
        <v>0</v>
      </c>
      <c r="N541" s="401">
        <v>0</v>
      </c>
      <c r="O541" s="401">
        <v>0</v>
      </c>
      <c r="P541" s="401">
        <v>0</v>
      </c>
      <c r="Q541" s="401">
        <v>0</v>
      </c>
      <c r="R541" s="401">
        <v>0</v>
      </c>
      <c r="S541" s="401">
        <v>0</v>
      </c>
      <c r="T541" s="401">
        <v>0</v>
      </c>
      <c r="U541" s="401">
        <v>0</v>
      </c>
      <c r="V541" s="401">
        <v>0</v>
      </c>
      <c r="W541" s="401">
        <v>0</v>
      </c>
      <c r="X541" s="401">
        <v>0</v>
      </c>
      <c r="Y541" s="401">
        <v>0</v>
      </c>
      <c r="Z541" s="401">
        <v>0</v>
      </c>
      <c r="AA541" s="401">
        <v>0</v>
      </c>
      <c r="AB541" s="401">
        <v>0</v>
      </c>
      <c r="AC541" s="401">
        <v>0</v>
      </c>
      <c r="AD541" s="401">
        <v>0</v>
      </c>
      <c r="AE541" s="401">
        <v>0</v>
      </c>
      <c r="AF541" s="401">
        <v>0</v>
      </c>
      <c r="AG541" s="401">
        <v>0</v>
      </c>
      <c r="AH541" s="401">
        <v>0</v>
      </c>
      <c r="AI541" s="401">
        <v>0</v>
      </c>
      <c r="AJ541" s="401">
        <v>0</v>
      </c>
      <c r="AK541" s="401">
        <v>0</v>
      </c>
      <c r="AL541" s="401">
        <v>0</v>
      </c>
      <c r="AM541" s="401">
        <v>0</v>
      </c>
      <c r="AN541" s="401">
        <v>0</v>
      </c>
      <c r="AO541" s="401">
        <v>0</v>
      </c>
      <c r="AP541" s="401">
        <v>0</v>
      </c>
      <c r="AQ541" s="367">
        <v>0</v>
      </c>
    </row>
    <row r="542" spans="2:43" ht="19.95" customHeight="1" x14ac:dyDescent="0.4">
      <c r="B542" s="269">
        <v>539</v>
      </c>
      <c r="C542" s="270" t="s">
        <v>1992</v>
      </c>
      <c r="D542" s="270" t="s">
        <v>1993</v>
      </c>
      <c r="E542" s="271">
        <v>1629</v>
      </c>
      <c r="F542" s="272"/>
      <c r="G542" s="422" t="s">
        <v>110</v>
      </c>
      <c r="H542" s="423"/>
      <c r="I542" s="400" t="s">
        <v>110</v>
      </c>
      <c r="J542" s="401" t="s">
        <v>110</v>
      </c>
      <c r="K542" s="401" t="s">
        <v>110</v>
      </c>
      <c r="L542" s="401" t="s">
        <v>110</v>
      </c>
      <c r="M542" s="401" t="s">
        <v>110</v>
      </c>
      <c r="N542" s="401" t="s">
        <v>110</v>
      </c>
      <c r="O542" s="401" t="s">
        <v>110</v>
      </c>
      <c r="P542" s="401" t="s">
        <v>110</v>
      </c>
      <c r="Q542" s="401" t="s">
        <v>110</v>
      </c>
      <c r="R542" s="401" t="s">
        <v>110</v>
      </c>
      <c r="S542" s="401" t="s">
        <v>110</v>
      </c>
      <c r="T542" s="401" t="s">
        <v>110</v>
      </c>
      <c r="U542" s="401" t="s">
        <v>110</v>
      </c>
      <c r="V542" s="401" t="s">
        <v>110</v>
      </c>
      <c r="W542" s="401" t="s">
        <v>110</v>
      </c>
      <c r="X542" s="401" t="s">
        <v>110</v>
      </c>
      <c r="Y542" s="401" t="s">
        <v>110</v>
      </c>
      <c r="Z542" s="401" t="s">
        <v>110</v>
      </c>
      <c r="AA542" s="401" t="s">
        <v>110</v>
      </c>
      <c r="AB542" s="401" t="s">
        <v>110</v>
      </c>
      <c r="AC542" s="401" t="s">
        <v>110</v>
      </c>
      <c r="AD542" s="401" t="s">
        <v>110</v>
      </c>
      <c r="AE542" s="401" t="s">
        <v>110</v>
      </c>
      <c r="AF542" s="401" t="s">
        <v>110</v>
      </c>
      <c r="AG542" s="401" t="s">
        <v>110</v>
      </c>
      <c r="AH542" s="401" t="s">
        <v>110</v>
      </c>
      <c r="AI542" s="401" t="s">
        <v>110</v>
      </c>
      <c r="AJ542" s="401" t="s">
        <v>110</v>
      </c>
      <c r="AK542" s="401" t="s">
        <v>110</v>
      </c>
      <c r="AL542" s="401" t="s">
        <v>110</v>
      </c>
      <c r="AM542" s="401" t="s">
        <v>110</v>
      </c>
      <c r="AN542" s="401" t="s">
        <v>110</v>
      </c>
      <c r="AO542" s="401" t="s">
        <v>110</v>
      </c>
      <c r="AP542" s="401" t="s">
        <v>110</v>
      </c>
      <c r="AQ542" s="367" t="s">
        <v>110</v>
      </c>
    </row>
    <row r="543" spans="2:43" ht="19.95" customHeight="1" x14ac:dyDescent="0.4">
      <c r="B543" s="269">
        <v>540</v>
      </c>
      <c r="C543" s="270" t="s">
        <v>1994</v>
      </c>
      <c r="D543" s="270" t="s">
        <v>1995</v>
      </c>
      <c r="E543" s="271">
        <v>1625</v>
      </c>
      <c r="F543" s="272" t="s">
        <v>23</v>
      </c>
      <c r="G543" s="273">
        <v>0</v>
      </c>
      <c r="H543" s="274" t="s">
        <v>2723</v>
      </c>
      <c r="I543" s="275">
        <f>IF('3_Setup(5)'!$Z$7&gt;0, '3_Setup(5)'!$Z$7, 0)</f>
        <v>64.069999999999993</v>
      </c>
      <c r="J543" s="276">
        <f>IF('3_Setup(5)'!$Z$8&gt;0, '3_Setup(5)'!$Z$8, 0)</f>
        <v>64.069999999999993</v>
      </c>
      <c r="K543" s="276">
        <f>IF('3_Setup(5)'!$Z$9&gt;0, '3_Setup(5)'!$Z$9, 0)</f>
        <v>64.069999999999993</v>
      </c>
      <c r="L543" s="276">
        <f>IF('3_Setup(5)'!$Z$10&gt;0, '3_Setup(5)'!$Z$10, 0)</f>
        <v>64.069999999999993</v>
      </c>
      <c r="M543" s="276">
        <f>IF('3_Setup(5)'!$Z$11&gt;0, '3_Setup(5)'!$Z$11, 0)</f>
        <v>64.069999999999993</v>
      </c>
      <c r="N543" s="276">
        <f>IF('3_Setup(5)'!$Z$12&gt;0, '3_Setup(5)'!$Z$12, 0)</f>
        <v>64.069999999999993</v>
      </c>
      <c r="O543" s="276">
        <f>IF('3_Setup(5)'!$Z$13&gt;0, '3_Setup(5)'!$Z$13, 0)</f>
        <v>64.069999999999993</v>
      </c>
      <c r="P543" s="276">
        <f>IF('3_Setup(5)'!$Z$14&gt;0, '3_Setup(5)'!$Z$14, 0)</f>
        <v>64.069999999999993</v>
      </c>
      <c r="Q543" s="276">
        <f>IF('3_Setup(5)'!$Z$15&gt;0, '3_Setup(5)'!$Z$15, 0)</f>
        <v>64.069999999999993</v>
      </c>
      <c r="R543" s="276">
        <f>IF('3_Setup(5)'!$Z$16&gt;0, '3_Setup(5)'!$Z$16, 0)</f>
        <v>64.069999999999993</v>
      </c>
      <c r="S543" s="276">
        <f>IF('3_Setup(5)'!$Z$17&gt;0, '3_Setup(5)'!$Z$17, 0)</f>
        <v>64.069999999999993</v>
      </c>
      <c r="T543" s="276">
        <f>IF('3_Setup(5)'!$Z$18&gt;0, '3_Setup(5)'!$Z$18, 0)</f>
        <v>64.069999999999993</v>
      </c>
      <c r="U543" s="276">
        <f>IF('3_Setup(5)'!$Z$19&gt;0, '3_Setup(5)'!$Z$19, 0)</f>
        <v>64.069999999999993</v>
      </c>
      <c r="V543" s="276">
        <f>IF('3_Setup(5)'!$Z$20&gt;0, '3_Setup(5)'!$Z$20, 0)</f>
        <v>64.069999999999993</v>
      </c>
      <c r="W543" s="276">
        <f>IF('3_Setup(5)'!$Z$21&gt;0, '3_Setup(5)'!$Z$21, 0)</f>
        <v>64.069999999999993</v>
      </c>
      <c r="X543" s="276">
        <f>IF('3_Setup(5)'!$Z$22&gt;0, '3_Setup(5)'!$Z$22, 0)</f>
        <v>64.069999999999993</v>
      </c>
      <c r="Y543" s="276">
        <f>IF('3_Setup(5)'!$Z$23&gt;0, '3_Setup(5)'!$Z$23, 0)</f>
        <v>64.069999999999993</v>
      </c>
      <c r="Z543" s="276">
        <f>IF('3_Setup(5)'!$Z$24&gt;0, '3_Setup(5)'!$Z$24, 0)</f>
        <v>64.069999999999993</v>
      </c>
      <c r="AA543" s="276">
        <f>IF('3_Setup(5)'!$Z$25&gt;0, '3_Setup(5)'!$Z$25, 0)</f>
        <v>64.069999999999993</v>
      </c>
      <c r="AB543" s="276">
        <f>IF('3_Setup(5)'!$Z$26&gt;0, '3_Setup(5)'!$Z$26, 0)</f>
        <v>64.069999999999993</v>
      </c>
      <c r="AC543" s="276">
        <f>IF('3_Setup(5)'!$Z$27&gt;0, '3_Setup(5)'!$Z$27, 0)</f>
        <v>64.069999999999993</v>
      </c>
      <c r="AD543" s="276">
        <f>IF('3_Setup(5)'!$Z$28&gt;0, '3_Setup(5)'!$Z$28, 0)</f>
        <v>64.069999999999993</v>
      </c>
      <c r="AE543" s="276">
        <f>IF('3_Setup(5)'!$Z$29&gt;0, '3_Setup(5)'!$Z$29, 0)</f>
        <v>64.069999999999993</v>
      </c>
      <c r="AF543" s="276">
        <f>IF('3_Setup(5)'!$Z$30&gt;0, '3_Setup(5)'!$Z$30, 0)</f>
        <v>64.069999999999993</v>
      </c>
      <c r="AG543" s="276">
        <f>IF('3_Setup(5)'!$Z$31&gt;0, '3_Setup(5)'!$Z$31, 0)</f>
        <v>64.069999999999993</v>
      </c>
      <c r="AH543" s="276">
        <f>IF('3_Setup(5)'!$Z$32&gt;0, '3_Setup(5)'!$Z$32, 0)</f>
        <v>64.069999999999993</v>
      </c>
      <c r="AI543" s="276">
        <f>IF('3_Setup(5)'!$Z$33&gt;0, '3_Setup(5)'!$Z$33, 0)</f>
        <v>64.069999999999993</v>
      </c>
      <c r="AJ543" s="276">
        <f>IF('3_Setup(5)'!$Z$34&gt;0, '3_Setup(5)'!$Z$34, 0)</f>
        <v>64.069999999999993</v>
      </c>
      <c r="AK543" s="276">
        <f>IF('3_Setup(5)'!$Z$35&gt;0, '3_Setup(5)'!$Z$35, 0)</f>
        <v>64.069999999999993</v>
      </c>
      <c r="AL543" s="276">
        <f>IF('3_Setup(5)'!$Z$36&gt;0, '3_Setup(5)'!$Z$36, 0)</f>
        <v>64.069999999999993</v>
      </c>
      <c r="AM543" s="276">
        <f>IF('3_Setup(5)'!$Z$37&gt;0, '3_Setup(5)'!$Z$37, 0)</f>
        <v>64.069999999999993</v>
      </c>
      <c r="AN543" s="276">
        <f>IF('3_Setup(5)'!$Z$38&gt;0, '3_Setup(5)'!$Z$38, 0)</f>
        <v>64.069999999999993</v>
      </c>
      <c r="AO543" s="276">
        <f>IF('3_Setup(5)'!$Z$39&gt;0, '3_Setup(5)'!$Z$39, 0)</f>
        <v>64.069999999999993</v>
      </c>
      <c r="AP543" s="276">
        <f>IF('3_Setup(5)'!$Z$40&gt;0, '3_Setup(5)'!$Z$40, 0)</f>
        <v>64.069999999999993</v>
      </c>
      <c r="AQ543" s="277">
        <f>IF('3_Setup(5)'!$Z$41&gt;0, '3_Setup(5)'!$Z$41, 0)</f>
        <v>64.069999999999993</v>
      </c>
    </row>
    <row r="544" spans="2:43" ht="19.95" customHeight="1" x14ac:dyDescent="0.4">
      <c r="B544" s="269">
        <v>541</v>
      </c>
      <c r="C544" s="270" t="s">
        <v>1996</v>
      </c>
      <c r="D544" s="270" t="s">
        <v>1997</v>
      </c>
      <c r="E544" s="271">
        <v>1626</v>
      </c>
      <c r="F544" s="272" t="s">
        <v>23</v>
      </c>
      <c r="G544" s="273">
        <v>0</v>
      </c>
      <c r="H544" s="394" t="s">
        <v>2722</v>
      </c>
      <c r="I544" s="275">
        <f>IF('3_Setup(5)'!$AA$7&gt;0, '3_Setup(5)'!$AA$7, 0)</f>
        <v>0</v>
      </c>
      <c r="J544" s="276">
        <f>IF('3_Setup(5)'!$AA$8&gt;0, '3_Setup(5)'!$AA$8, 0)</f>
        <v>0</v>
      </c>
      <c r="K544" s="276">
        <f>IF('3_Setup(5)'!$AA$9&gt;0, '3_Setup(5)'!$AA$9, 0)</f>
        <v>0</v>
      </c>
      <c r="L544" s="276">
        <f>IF('3_Setup(5)'!$AA$10&gt;0, '3_Setup(5)'!$AA$10, 0)</f>
        <v>0</v>
      </c>
      <c r="M544" s="276">
        <f>IF('3_Setup(5)'!$AA$11&gt;0, '3_Setup(5)'!$AA$11, 0)</f>
        <v>0</v>
      </c>
      <c r="N544" s="276">
        <f>IF('3_Setup(5)'!$AA$12&gt;0, '3_Setup(5)'!$AA$12, 0)</f>
        <v>0</v>
      </c>
      <c r="O544" s="276">
        <f>IF('3_Setup(5)'!$AA$13&gt;0, '3_Setup(5)'!$AA$13, 0)</f>
        <v>0</v>
      </c>
      <c r="P544" s="276">
        <f>IF('3_Setup(5)'!$AA$14&gt;0, '3_Setup(5)'!$AA$14, 0)</f>
        <v>0</v>
      </c>
      <c r="Q544" s="276">
        <f>IF('3_Setup(5)'!$AA$15&gt;0, '3_Setup(5)'!$AA$15, 0)</f>
        <v>0</v>
      </c>
      <c r="R544" s="276">
        <f>IF('3_Setup(5)'!$AA$16&gt;0, '3_Setup(5)'!$AA$16, 0)</f>
        <v>0</v>
      </c>
      <c r="S544" s="276">
        <f>IF('3_Setup(5)'!$AA$17&gt;0, '3_Setup(5)'!$AA$17, 0)</f>
        <v>0</v>
      </c>
      <c r="T544" s="276">
        <f>IF('3_Setup(5)'!$AA$18&gt;0, '3_Setup(5)'!$AA$18, 0)</f>
        <v>0</v>
      </c>
      <c r="U544" s="276">
        <f>IF('3_Setup(5)'!$AA$19&gt;0, '3_Setup(5)'!$AA$19, 0)</f>
        <v>0</v>
      </c>
      <c r="V544" s="276">
        <f>IF('3_Setup(5)'!$AA$20&gt;0, '3_Setup(5)'!$AA$20, 0)</f>
        <v>0</v>
      </c>
      <c r="W544" s="276">
        <f>IF('3_Setup(5)'!$AA$21&gt;0, '3_Setup(5)'!$AA$21, 0)</f>
        <v>0</v>
      </c>
      <c r="X544" s="276">
        <f>IF('3_Setup(5)'!$AA$22&gt;0, '3_Setup(5)'!$AA$22, 0)</f>
        <v>0</v>
      </c>
      <c r="Y544" s="276">
        <f>IF('3_Setup(5)'!$AA$23&gt;0, '3_Setup(5)'!$AA$23, 0)</f>
        <v>0</v>
      </c>
      <c r="Z544" s="276">
        <f>IF('3_Setup(5)'!$AA$24&gt;0, '3_Setup(5)'!$AA$24, 0)</f>
        <v>0</v>
      </c>
      <c r="AA544" s="276">
        <f>IF('3_Setup(5)'!$AA$25&gt;0, '3_Setup(5)'!$AA$25, 0)</f>
        <v>0</v>
      </c>
      <c r="AB544" s="276">
        <f>IF('3_Setup(5)'!$AA$26&gt;0, '3_Setup(5)'!$AA$26, 0)</f>
        <v>0</v>
      </c>
      <c r="AC544" s="276">
        <f>IF('3_Setup(5)'!$AA$27&gt;0, '3_Setup(5)'!$AA$27, 0)</f>
        <v>0</v>
      </c>
      <c r="AD544" s="276">
        <f>IF('3_Setup(5)'!$AA$28&gt;0, '3_Setup(5)'!$AA$28, 0)</f>
        <v>0</v>
      </c>
      <c r="AE544" s="276">
        <f>IF('3_Setup(5)'!$AA$29&gt;0, '3_Setup(5)'!$AA$29, 0)</f>
        <v>0</v>
      </c>
      <c r="AF544" s="276">
        <f>IF('3_Setup(5)'!$AA$30&gt;0, '3_Setup(5)'!$AA$30, 0)</f>
        <v>0</v>
      </c>
      <c r="AG544" s="276">
        <f>IF('3_Setup(5)'!$AA$31&gt;0, '3_Setup(5)'!$AA$31, 0)</f>
        <v>0</v>
      </c>
      <c r="AH544" s="276">
        <f>IF('3_Setup(5)'!$AA$32&gt;0, '3_Setup(5)'!$AA$32, 0)</f>
        <v>0</v>
      </c>
      <c r="AI544" s="276">
        <f>IF('3_Setup(5)'!$AA$33&gt;0, '3_Setup(5)'!$AA$33, 0)</f>
        <v>0</v>
      </c>
      <c r="AJ544" s="276">
        <f>IF('3_Setup(5)'!$AA$34&gt;0, '3_Setup(5)'!$AA$34, 0)</f>
        <v>0</v>
      </c>
      <c r="AK544" s="276">
        <f>IF('3_Setup(5)'!$AA$35&gt;0, '3_Setup(5)'!$AA$35, 0)</f>
        <v>0</v>
      </c>
      <c r="AL544" s="276">
        <f>IF('3_Setup(5)'!$AA$36&gt;0, '3_Setup(5)'!$AA$36, 0)</f>
        <v>0</v>
      </c>
      <c r="AM544" s="276">
        <f>IF('3_Setup(5)'!$AA$37&gt;0, '3_Setup(5)'!$AA$37, 0)</f>
        <v>0</v>
      </c>
      <c r="AN544" s="276">
        <f>IF('3_Setup(5)'!$AA$38&gt;0, '3_Setup(5)'!$AA$38, 0)</f>
        <v>0</v>
      </c>
      <c r="AO544" s="276">
        <f>IF('3_Setup(5)'!$AA$39&gt;0, '3_Setup(5)'!$AA$39, 0)</f>
        <v>0</v>
      </c>
      <c r="AP544" s="276">
        <f>IF('3_Setup(5)'!$AA$40&gt;0, '3_Setup(5)'!$AA$40, 0)</f>
        <v>0</v>
      </c>
      <c r="AQ544" s="277">
        <f>IF('3_Setup(5)'!$AA$41&gt;0, '3_Setup(5)'!$AA$41, 0)</f>
        <v>0</v>
      </c>
    </row>
    <row r="545" spans="2:43" ht="19.95" customHeight="1" x14ac:dyDescent="0.4">
      <c r="B545" s="269">
        <v>542</v>
      </c>
      <c r="C545" s="270" t="s">
        <v>1998</v>
      </c>
      <c r="D545" s="270" t="s">
        <v>1999</v>
      </c>
      <c r="E545" s="271">
        <v>1627</v>
      </c>
      <c r="F545" s="272" t="s">
        <v>23</v>
      </c>
      <c r="G545" s="273">
        <v>0</v>
      </c>
      <c r="H545" s="274" t="s">
        <v>2724</v>
      </c>
      <c r="I545" s="275">
        <f>IF('3_Setup(5)'!$AB$7&gt;0, '3_Setup(5)'!$AB$7, 0)</f>
        <v>64</v>
      </c>
      <c r="J545" s="276">
        <f>IF('3_Setup(5)'!$AB$8&gt;0, '3_Setup(5)'!$AB$8, 0)</f>
        <v>64</v>
      </c>
      <c r="K545" s="276">
        <f>IF('3_Setup(5)'!$AB$9&gt;0, '3_Setup(5)'!$AB$9, 0)</f>
        <v>64</v>
      </c>
      <c r="L545" s="276">
        <f>IF('3_Setup(5)'!$AB$10&gt;0, '3_Setup(5)'!$AB$10, 0)</f>
        <v>64</v>
      </c>
      <c r="M545" s="276">
        <f>IF('3_Setup(5)'!$AB$11&gt;0, '3_Setup(5)'!$AB$11, 0)</f>
        <v>64</v>
      </c>
      <c r="N545" s="276">
        <f>IF('3_Setup(5)'!$AB$12&gt;0, '3_Setup(5)'!$AB$12, 0)</f>
        <v>64</v>
      </c>
      <c r="O545" s="276">
        <f>IF('3_Setup(5)'!$AB$13&gt;0, '3_Setup(5)'!$AB$13, 0)</f>
        <v>64</v>
      </c>
      <c r="P545" s="276">
        <f>IF('3_Setup(5)'!$AB$14&gt;0, '3_Setup(5)'!$AB$14, 0)</f>
        <v>64</v>
      </c>
      <c r="Q545" s="276">
        <f>IF('3_Setup(5)'!$AB$15&gt;0, '3_Setup(5)'!$AB$15, 0)</f>
        <v>64</v>
      </c>
      <c r="R545" s="276">
        <f>IF('3_Setup(5)'!$AB$16&gt;0, '3_Setup(5)'!$AB$16, 0)</f>
        <v>64</v>
      </c>
      <c r="S545" s="276">
        <f>IF('3_Setup(5)'!$AB$17&gt;0, '3_Setup(5)'!$AB$17, 0)</f>
        <v>64</v>
      </c>
      <c r="T545" s="276">
        <f>IF('3_Setup(5)'!$AB$18&gt;0, '3_Setup(5)'!$AB$18, 0)</f>
        <v>64</v>
      </c>
      <c r="U545" s="276">
        <f>IF('3_Setup(5)'!$AB$19&gt;0, '3_Setup(5)'!$AB$19, 0)</f>
        <v>64</v>
      </c>
      <c r="V545" s="276">
        <f>IF('3_Setup(5)'!$AB$20&gt;0, '3_Setup(5)'!$AB$20, 0)</f>
        <v>64</v>
      </c>
      <c r="W545" s="276">
        <f>IF('3_Setup(5)'!$AB$21&gt;0, '3_Setup(5)'!$AB$21, 0)</f>
        <v>64</v>
      </c>
      <c r="X545" s="276">
        <f>IF('3_Setup(5)'!$AB$22&gt;0, '3_Setup(5)'!$AB$22, 0)</f>
        <v>64</v>
      </c>
      <c r="Y545" s="276">
        <f>IF('3_Setup(5)'!$AB$23&gt;0, '3_Setup(5)'!$AB$23, 0)</f>
        <v>64</v>
      </c>
      <c r="Z545" s="276">
        <f>IF('3_Setup(5)'!$AB$24&gt;0, '3_Setup(5)'!$AB$24, 0)</f>
        <v>64</v>
      </c>
      <c r="AA545" s="276">
        <f>IF('3_Setup(5)'!$AB$25&gt;0, '3_Setup(5)'!$AB$25, 0)</f>
        <v>64</v>
      </c>
      <c r="AB545" s="276">
        <f>IF('3_Setup(5)'!$AB$26&gt;0, '3_Setup(5)'!$AB$26, 0)</f>
        <v>64</v>
      </c>
      <c r="AC545" s="276">
        <f>IF('3_Setup(5)'!$AB$27&gt;0, '3_Setup(5)'!$AB$27, 0)</f>
        <v>64</v>
      </c>
      <c r="AD545" s="276">
        <f>IF('3_Setup(5)'!$AB$28&gt;0, '3_Setup(5)'!$AB$28, 0)</f>
        <v>64</v>
      </c>
      <c r="AE545" s="276">
        <f>IF('3_Setup(5)'!$AB$29&gt;0, '3_Setup(5)'!$AB$29, 0)</f>
        <v>64</v>
      </c>
      <c r="AF545" s="276">
        <f>IF('3_Setup(5)'!$AB$30&gt;0, '3_Setup(5)'!$AB$30, 0)</f>
        <v>64</v>
      </c>
      <c r="AG545" s="276">
        <f>IF('3_Setup(5)'!$AB$31&gt;0, '3_Setup(5)'!$AB$31, 0)</f>
        <v>64</v>
      </c>
      <c r="AH545" s="276">
        <f>IF('3_Setup(5)'!$AB$32&gt;0, '3_Setup(5)'!$AB$32, 0)</f>
        <v>64</v>
      </c>
      <c r="AI545" s="276">
        <f>IF('3_Setup(5)'!$AB$33&gt;0, '3_Setup(5)'!$AB$33, 0)</f>
        <v>64</v>
      </c>
      <c r="AJ545" s="276">
        <f>IF('3_Setup(5)'!$AB$34&gt;0, '3_Setup(5)'!$AB$34, 0)</f>
        <v>64</v>
      </c>
      <c r="AK545" s="276">
        <f>IF('3_Setup(5)'!$AB$35&gt;0, '3_Setup(5)'!$AB$35, 0)</f>
        <v>64</v>
      </c>
      <c r="AL545" s="276">
        <f>IF('3_Setup(5)'!$AB$36&gt;0, '3_Setup(5)'!$AB$36, 0)</f>
        <v>64</v>
      </c>
      <c r="AM545" s="276">
        <f>IF('3_Setup(5)'!$AB$37&gt;0, '3_Setup(5)'!$AB$37, 0)</f>
        <v>64</v>
      </c>
      <c r="AN545" s="276">
        <f>IF('3_Setup(5)'!$AB$38&gt;0, '3_Setup(5)'!$AB$38, 0)</f>
        <v>64</v>
      </c>
      <c r="AO545" s="276">
        <f>IF('3_Setup(5)'!$AB$39&gt;0, '3_Setup(5)'!$AB$39, 0)</f>
        <v>64</v>
      </c>
      <c r="AP545" s="276">
        <f>IF('3_Setup(5)'!$AB$40&gt;0, '3_Setup(5)'!$AB$40, 0)</f>
        <v>64</v>
      </c>
      <c r="AQ545" s="277">
        <f>IF('3_Setup(5)'!$AB$41&gt;0, '3_Setup(5)'!$AB$41, 0)</f>
        <v>64</v>
      </c>
    </row>
    <row r="546" spans="2:43" ht="19.95" customHeight="1" thickBot="1" x14ac:dyDescent="0.45">
      <c r="B546" s="291">
        <v>543</v>
      </c>
      <c r="C546" s="292" t="s">
        <v>2000</v>
      </c>
      <c r="D546" s="292" t="s">
        <v>2001</v>
      </c>
      <c r="E546" s="293">
        <v>1628</v>
      </c>
      <c r="F546" s="294" t="s">
        <v>23</v>
      </c>
      <c r="G546" s="662">
        <v>0</v>
      </c>
      <c r="H546" s="343"/>
      <c r="I546" s="663">
        <f>IF('3_Setup(5)'!$AC$7&gt;0, '3_Setup(5)'!$AC$7, 0)</f>
        <v>0</v>
      </c>
      <c r="J546" s="664">
        <f>IF('3_Setup(5)'!$AC$8&gt;0, '3_Setup(5)'!$AC$8, 0)</f>
        <v>0</v>
      </c>
      <c r="K546" s="664">
        <f>IF('3_Setup(5)'!$AC$9&gt;0, '3_Setup(5)'!$AC$9, 0)</f>
        <v>0</v>
      </c>
      <c r="L546" s="664">
        <f>IF('3_Setup(5)'!$AC$10&gt;0, '3_Setup(5)'!$AC$10, 0)</f>
        <v>0</v>
      </c>
      <c r="M546" s="664">
        <f>IF('3_Setup(5)'!$AC$11&gt;0, '3_Setup(5)'!$AC$11, 0)</f>
        <v>0</v>
      </c>
      <c r="N546" s="664">
        <f>IF('3_Setup(5)'!$AC$12&gt;0, '3_Setup(5)'!$AC$12, 0)</f>
        <v>0</v>
      </c>
      <c r="O546" s="664">
        <f>IF('3_Setup(5)'!$AC$13&gt;0, '3_Setup(5)'!$AC$13, 0)</f>
        <v>0</v>
      </c>
      <c r="P546" s="664">
        <f>IF('3_Setup(5)'!$AC$14&gt;0, '3_Setup(5)'!$AC$14, 0)</f>
        <v>0</v>
      </c>
      <c r="Q546" s="664">
        <f>IF('3_Setup(5)'!$AC$15&gt;0, '3_Setup(5)'!$AC$15, 0)</f>
        <v>0</v>
      </c>
      <c r="R546" s="664">
        <f>IF('3_Setup(5)'!$AC$16&gt;0, '3_Setup(5)'!$AC$16, 0)</f>
        <v>0</v>
      </c>
      <c r="S546" s="664">
        <f>IF('3_Setup(5)'!$AC$17&gt;0, '3_Setup(5)'!$AC$17, 0)</f>
        <v>0</v>
      </c>
      <c r="T546" s="664">
        <f>IF('3_Setup(5)'!$AC$18&gt;0, '3_Setup(5)'!$AC$18, 0)</f>
        <v>0</v>
      </c>
      <c r="U546" s="664">
        <f>IF('3_Setup(5)'!$AC$19&gt;0, '3_Setup(5)'!$AC$19, 0)</f>
        <v>0</v>
      </c>
      <c r="V546" s="664">
        <f>IF('3_Setup(5)'!$AC$20&gt;0, '3_Setup(5)'!$AC$20, 0)</f>
        <v>0</v>
      </c>
      <c r="W546" s="664">
        <f>IF('3_Setup(5)'!$AC$21&gt;0, '3_Setup(5)'!$AC$21, 0)</f>
        <v>0</v>
      </c>
      <c r="X546" s="664">
        <f>IF('3_Setup(5)'!$AC$22&gt;0, '3_Setup(5)'!$AC$22, 0)</f>
        <v>0</v>
      </c>
      <c r="Y546" s="664">
        <f>IF('3_Setup(5)'!$AC$23&gt;0, '3_Setup(5)'!$AC$23, 0)</f>
        <v>0</v>
      </c>
      <c r="Z546" s="664">
        <f>IF('3_Setup(5)'!$AC$24&gt;0, '3_Setup(5)'!$AC$24, 0)</f>
        <v>0</v>
      </c>
      <c r="AA546" s="664">
        <f>IF('3_Setup(5)'!$AC$25&gt;0, '3_Setup(5)'!$AC$25, 0)</f>
        <v>0</v>
      </c>
      <c r="AB546" s="664">
        <f>IF('3_Setup(5)'!$AC$26&gt;0, '3_Setup(5)'!$AC$26, 0)</f>
        <v>0</v>
      </c>
      <c r="AC546" s="664">
        <f>IF('3_Setup(5)'!$AC$27&gt;0, '3_Setup(5)'!$AC$27, 0)</f>
        <v>0</v>
      </c>
      <c r="AD546" s="664">
        <f>IF('3_Setup(5)'!$AC$28&gt;0, '3_Setup(5)'!$AC$28, 0)</f>
        <v>0</v>
      </c>
      <c r="AE546" s="664">
        <f>IF('3_Setup(5)'!$AC$29&gt;0, '3_Setup(5)'!$AC$29, 0)</f>
        <v>0</v>
      </c>
      <c r="AF546" s="664">
        <f>IF('3_Setup(5)'!$AC$30&gt;0, '3_Setup(5)'!$AC$30, 0)</f>
        <v>0</v>
      </c>
      <c r="AG546" s="664">
        <f>IF('3_Setup(5)'!$AC$31&gt;0, '3_Setup(5)'!$AC$31, 0)</f>
        <v>0</v>
      </c>
      <c r="AH546" s="664">
        <f>IF('3_Setup(5)'!$AC$32&gt;0, '3_Setup(5)'!$AC$32, 0)</f>
        <v>0</v>
      </c>
      <c r="AI546" s="664">
        <f>IF('3_Setup(5)'!$AC$33&gt;0, '3_Setup(5)'!$AC$33, 0)</f>
        <v>0</v>
      </c>
      <c r="AJ546" s="664">
        <f>IF('3_Setup(5)'!$AC$34&gt;0, '3_Setup(5)'!$AC$34, 0)</f>
        <v>0</v>
      </c>
      <c r="AK546" s="664">
        <f>IF('3_Setup(5)'!$AC$35&gt;0, '3_Setup(5)'!$AC$35, 0)</f>
        <v>0</v>
      </c>
      <c r="AL546" s="664">
        <f>IF('3_Setup(5)'!$AC$36&gt;0, '3_Setup(5)'!$AC$36, 0)</f>
        <v>0</v>
      </c>
      <c r="AM546" s="664">
        <f>IF('3_Setup(5)'!$AC$37&gt;0, '3_Setup(5)'!$AC$37, 0)</f>
        <v>0</v>
      </c>
      <c r="AN546" s="664">
        <f>IF('3_Setup(5)'!$AC$38&gt;0, '3_Setup(5)'!$AC$38, 0)</f>
        <v>0</v>
      </c>
      <c r="AO546" s="664">
        <f>IF('3_Setup(5)'!$AC$39&gt;0, '3_Setup(5)'!$AC$39, 0)</f>
        <v>0</v>
      </c>
      <c r="AP546" s="664">
        <f>IF('3_Setup(5)'!$AC$40&gt;0, '3_Setup(5)'!$AC$40, 0)</f>
        <v>0</v>
      </c>
      <c r="AQ546" s="665">
        <f>IF('3_Setup(5)'!$AC$41&gt;0, '3_Setup(5)'!$AC$41, 0)</f>
        <v>0</v>
      </c>
    </row>
    <row r="547" spans="2:43" ht="19.95" customHeight="1" x14ac:dyDescent="0.4">
      <c r="B547" s="264">
        <v>544</v>
      </c>
      <c r="C547" s="265" t="s">
        <v>2002</v>
      </c>
      <c r="D547" s="265" t="s">
        <v>2003</v>
      </c>
      <c r="E547" s="266">
        <v>1580</v>
      </c>
      <c r="F547" s="267" t="s">
        <v>1428</v>
      </c>
      <c r="G547" s="455">
        <v>0</v>
      </c>
      <c r="H547" s="456"/>
      <c r="I547" s="457">
        <v>0</v>
      </c>
      <c r="J547" s="871">
        <v>0</v>
      </c>
      <c r="K547" s="871">
        <v>0</v>
      </c>
      <c r="L547" s="871">
        <v>0</v>
      </c>
      <c r="M547" s="871">
        <v>0</v>
      </c>
      <c r="N547" s="871">
        <v>0</v>
      </c>
      <c r="O547" s="871">
        <v>0</v>
      </c>
      <c r="P547" s="871">
        <v>0</v>
      </c>
      <c r="Q547" s="871">
        <v>0</v>
      </c>
      <c r="R547" s="871">
        <v>0</v>
      </c>
      <c r="S547" s="871">
        <v>0</v>
      </c>
      <c r="T547" s="871">
        <v>0</v>
      </c>
      <c r="U547" s="871">
        <v>0</v>
      </c>
      <c r="V547" s="871">
        <v>0</v>
      </c>
      <c r="W547" s="871">
        <v>0</v>
      </c>
      <c r="X547" s="871">
        <v>0</v>
      </c>
      <c r="Y547" s="871">
        <v>0</v>
      </c>
      <c r="Z547" s="871">
        <v>0</v>
      </c>
      <c r="AA547" s="871">
        <v>0</v>
      </c>
      <c r="AB547" s="871">
        <v>0</v>
      </c>
      <c r="AC547" s="871">
        <v>0</v>
      </c>
      <c r="AD547" s="871">
        <v>0</v>
      </c>
      <c r="AE547" s="871">
        <v>0</v>
      </c>
      <c r="AF547" s="871">
        <v>0</v>
      </c>
      <c r="AG547" s="871">
        <v>0</v>
      </c>
      <c r="AH547" s="871">
        <v>0</v>
      </c>
      <c r="AI547" s="871">
        <v>0</v>
      </c>
      <c r="AJ547" s="871">
        <v>0</v>
      </c>
      <c r="AK547" s="871">
        <v>0</v>
      </c>
      <c r="AL547" s="871">
        <v>0</v>
      </c>
      <c r="AM547" s="871">
        <v>0</v>
      </c>
      <c r="AN547" s="871">
        <v>0</v>
      </c>
      <c r="AO547" s="871">
        <v>0</v>
      </c>
      <c r="AP547" s="871">
        <v>0</v>
      </c>
      <c r="AQ547" s="458">
        <v>0</v>
      </c>
    </row>
    <row r="548" spans="2:43" ht="19.95" customHeight="1" x14ac:dyDescent="0.4">
      <c r="B548" s="269">
        <v>545</v>
      </c>
      <c r="C548" s="270" t="s">
        <v>2004</v>
      </c>
      <c r="D548" s="270" t="s">
        <v>2005</v>
      </c>
      <c r="E548" s="271">
        <v>1581</v>
      </c>
      <c r="F548" s="272" t="s">
        <v>23</v>
      </c>
      <c r="G548" s="422">
        <v>0</v>
      </c>
      <c r="H548" s="423"/>
      <c r="I548" s="400">
        <v>0</v>
      </c>
      <c r="J548" s="401">
        <v>0</v>
      </c>
      <c r="K548" s="401">
        <v>0</v>
      </c>
      <c r="L548" s="401">
        <v>0</v>
      </c>
      <c r="M548" s="401">
        <v>0</v>
      </c>
      <c r="N548" s="401">
        <v>0</v>
      </c>
      <c r="O548" s="401">
        <v>0</v>
      </c>
      <c r="P548" s="401">
        <v>0</v>
      </c>
      <c r="Q548" s="401">
        <v>0</v>
      </c>
      <c r="R548" s="401">
        <v>0</v>
      </c>
      <c r="S548" s="401">
        <v>0</v>
      </c>
      <c r="T548" s="401">
        <v>0</v>
      </c>
      <c r="U548" s="401">
        <v>0</v>
      </c>
      <c r="V548" s="401">
        <v>0</v>
      </c>
      <c r="W548" s="401">
        <v>0</v>
      </c>
      <c r="X548" s="401">
        <v>0</v>
      </c>
      <c r="Y548" s="401">
        <v>0</v>
      </c>
      <c r="Z548" s="401">
        <v>0</v>
      </c>
      <c r="AA548" s="401">
        <v>0</v>
      </c>
      <c r="AB548" s="401">
        <v>0</v>
      </c>
      <c r="AC548" s="401">
        <v>0</v>
      </c>
      <c r="AD548" s="401">
        <v>0</v>
      </c>
      <c r="AE548" s="401">
        <v>0</v>
      </c>
      <c r="AF548" s="401">
        <v>0</v>
      </c>
      <c r="AG548" s="401">
        <v>0</v>
      </c>
      <c r="AH548" s="401">
        <v>0</v>
      </c>
      <c r="AI548" s="401">
        <v>0</v>
      </c>
      <c r="AJ548" s="401">
        <v>0</v>
      </c>
      <c r="AK548" s="401">
        <v>0</v>
      </c>
      <c r="AL548" s="401">
        <v>0</v>
      </c>
      <c r="AM548" s="401">
        <v>0</v>
      </c>
      <c r="AN548" s="401">
        <v>0</v>
      </c>
      <c r="AO548" s="401">
        <v>0</v>
      </c>
      <c r="AP548" s="401">
        <v>0</v>
      </c>
      <c r="AQ548" s="367">
        <v>0</v>
      </c>
    </row>
    <row r="549" spans="2:43" ht="19.95" customHeight="1" x14ac:dyDescent="0.4">
      <c r="B549" s="269">
        <v>546</v>
      </c>
      <c r="C549" s="270" t="s">
        <v>2006</v>
      </c>
      <c r="D549" s="270" t="s">
        <v>2007</v>
      </c>
      <c r="E549" s="271">
        <v>1582</v>
      </c>
      <c r="F549" s="272" t="s">
        <v>23</v>
      </c>
      <c r="G549" s="422">
        <v>0</v>
      </c>
      <c r="H549" s="423"/>
      <c r="I549" s="400">
        <v>0</v>
      </c>
      <c r="J549" s="401">
        <v>0</v>
      </c>
      <c r="K549" s="401">
        <v>0</v>
      </c>
      <c r="L549" s="401">
        <v>0</v>
      </c>
      <c r="M549" s="401">
        <v>0</v>
      </c>
      <c r="N549" s="401">
        <v>0</v>
      </c>
      <c r="O549" s="401">
        <v>0</v>
      </c>
      <c r="P549" s="401">
        <v>0</v>
      </c>
      <c r="Q549" s="401">
        <v>0</v>
      </c>
      <c r="R549" s="401">
        <v>0</v>
      </c>
      <c r="S549" s="401">
        <v>0</v>
      </c>
      <c r="T549" s="401">
        <v>0</v>
      </c>
      <c r="U549" s="401">
        <v>0</v>
      </c>
      <c r="V549" s="401">
        <v>0</v>
      </c>
      <c r="W549" s="401">
        <v>0</v>
      </c>
      <c r="X549" s="401">
        <v>0</v>
      </c>
      <c r="Y549" s="401">
        <v>0</v>
      </c>
      <c r="Z549" s="401">
        <v>0</v>
      </c>
      <c r="AA549" s="401">
        <v>0</v>
      </c>
      <c r="AB549" s="401">
        <v>0</v>
      </c>
      <c r="AC549" s="401">
        <v>0</v>
      </c>
      <c r="AD549" s="401">
        <v>0</v>
      </c>
      <c r="AE549" s="401">
        <v>0</v>
      </c>
      <c r="AF549" s="401">
        <v>0</v>
      </c>
      <c r="AG549" s="401">
        <v>0</v>
      </c>
      <c r="AH549" s="401">
        <v>0</v>
      </c>
      <c r="AI549" s="401">
        <v>0</v>
      </c>
      <c r="AJ549" s="401">
        <v>0</v>
      </c>
      <c r="AK549" s="401">
        <v>0</v>
      </c>
      <c r="AL549" s="401">
        <v>0</v>
      </c>
      <c r="AM549" s="401">
        <v>0</v>
      </c>
      <c r="AN549" s="401">
        <v>0</v>
      </c>
      <c r="AO549" s="401">
        <v>0</v>
      </c>
      <c r="AP549" s="401">
        <v>0</v>
      </c>
      <c r="AQ549" s="367">
        <v>0</v>
      </c>
    </row>
    <row r="550" spans="2:43" ht="19.95" customHeight="1" x14ac:dyDescent="0.4">
      <c r="B550" s="269">
        <v>547</v>
      </c>
      <c r="C550" s="270" t="s">
        <v>2008</v>
      </c>
      <c r="D550" s="270" t="s">
        <v>2009</v>
      </c>
      <c r="E550" s="271">
        <v>1583</v>
      </c>
      <c r="F550" s="272" t="s">
        <v>23</v>
      </c>
      <c r="G550" s="422">
        <v>0</v>
      </c>
      <c r="H550" s="423"/>
      <c r="I550" s="400">
        <v>0</v>
      </c>
      <c r="J550" s="401">
        <v>0</v>
      </c>
      <c r="K550" s="401">
        <v>0</v>
      </c>
      <c r="L550" s="401">
        <v>0</v>
      </c>
      <c r="M550" s="401">
        <v>0</v>
      </c>
      <c r="N550" s="401">
        <v>0</v>
      </c>
      <c r="O550" s="401">
        <v>0</v>
      </c>
      <c r="P550" s="401">
        <v>0</v>
      </c>
      <c r="Q550" s="401">
        <v>0</v>
      </c>
      <c r="R550" s="401">
        <v>0</v>
      </c>
      <c r="S550" s="401">
        <v>0</v>
      </c>
      <c r="T550" s="401">
        <v>0</v>
      </c>
      <c r="U550" s="401">
        <v>0</v>
      </c>
      <c r="V550" s="401">
        <v>0</v>
      </c>
      <c r="W550" s="401">
        <v>0</v>
      </c>
      <c r="X550" s="401">
        <v>0</v>
      </c>
      <c r="Y550" s="401">
        <v>0</v>
      </c>
      <c r="Z550" s="401">
        <v>0</v>
      </c>
      <c r="AA550" s="401">
        <v>0</v>
      </c>
      <c r="AB550" s="401">
        <v>0</v>
      </c>
      <c r="AC550" s="401">
        <v>0</v>
      </c>
      <c r="AD550" s="401">
        <v>0</v>
      </c>
      <c r="AE550" s="401">
        <v>0</v>
      </c>
      <c r="AF550" s="401">
        <v>0</v>
      </c>
      <c r="AG550" s="401">
        <v>0</v>
      </c>
      <c r="AH550" s="401">
        <v>0</v>
      </c>
      <c r="AI550" s="401">
        <v>0</v>
      </c>
      <c r="AJ550" s="401">
        <v>0</v>
      </c>
      <c r="AK550" s="401">
        <v>0</v>
      </c>
      <c r="AL550" s="401">
        <v>0</v>
      </c>
      <c r="AM550" s="401">
        <v>0</v>
      </c>
      <c r="AN550" s="401">
        <v>0</v>
      </c>
      <c r="AO550" s="401">
        <v>0</v>
      </c>
      <c r="AP550" s="401">
        <v>0</v>
      </c>
      <c r="AQ550" s="367">
        <v>0</v>
      </c>
    </row>
    <row r="551" spans="2:43" ht="19.95" customHeight="1" x14ac:dyDescent="0.4">
      <c r="B551" s="269">
        <v>548</v>
      </c>
      <c r="C551" s="270" t="s">
        <v>2010</v>
      </c>
      <c r="D551" s="270" t="s">
        <v>2011</v>
      </c>
      <c r="E551" s="271">
        <v>1584</v>
      </c>
      <c r="F551" s="272" t="s">
        <v>23</v>
      </c>
      <c r="G551" s="422">
        <v>0</v>
      </c>
      <c r="H551" s="423"/>
      <c r="I551" s="400">
        <v>0</v>
      </c>
      <c r="J551" s="401">
        <v>0</v>
      </c>
      <c r="K551" s="401">
        <v>0</v>
      </c>
      <c r="L551" s="401">
        <v>0</v>
      </c>
      <c r="M551" s="401">
        <v>0</v>
      </c>
      <c r="N551" s="401">
        <v>0</v>
      </c>
      <c r="O551" s="401">
        <v>0</v>
      </c>
      <c r="P551" s="401">
        <v>0</v>
      </c>
      <c r="Q551" s="401">
        <v>0</v>
      </c>
      <c r="R551" s="401">
        <v>0</v>
      </c>
      <c r="S551" s="401">
        <v>0</v>
      </c>
      <c r="T551" s="401">
        <v>0</v>
      </c>
      <c r="U551" s="401">
        <v>0</v>
      </c>
      <c r="V551" s="401">
        <v>0</v>
      </c>
      <c r="W551" s="401">
        <v>0</v>
      </c>
      <c r="X551" s="401">
        <v>0</v>
      </c>
      <c r="Y551" s="401">
        <v>0</v>
      </c>
      <c r="Z551" s="401">
        <v>0</v>
      </c>
      <c r="AA551" s="401">
        <v>0</v>
      </c>
      <c r="AB551" s="401">
        <v>0</v>
      </c>
      <c r="AC551" s="401">
        <v>0</v>
      </c>
      <c r="AD551" s="401">
        <v>0</v>
      </c>
      <c r="AE551" s="401">
        <v>0</v>
      </c>
      <c r="AF551" s="401">
        <v>0</v>
      </c>
      <c r="AG551" s="401">
        <v>0</v>
      </c>
      <c r="AH551" s="401">
        <v>0</v>
      </c>
      <c r="AI551" s="401">
        <v>0</v>
      </c>
      <c r="AJ551" s="401">
        <v>0</v>
      </c>
      <c r="AK551" s="401">
        <v>0</v>
      </c>
      <c r="AL551" s="401">
        <v>0</v>
      </c>
      <c r="AM551" s="401">
        <v>0</v>
      </c>
      <c r="AN551" s="401">
        <v>0</v>
      </c>
      <c r="AO551" s="401">
        <v>0</v>
      </c>
      <c r="AP551" s="401">
        <v>0</v>
      </c>
      <c r="AQ551" s="367">
        <v>0</v>
      </c>
    </row>
    <row r="552" spans="2:43" ht="19.95" customHeight="1" x14ac:dyDescent="0.4">
      <c r="B552" s="269">
        <v>549</v>
      </c>
      <c r="C552" s="270" t="s">
        <v>2012</v>
      </c>
      <c r="D552" s="270" t="s">
        <v>2013</v>
      </c>
      <c r="E552" s="271">
        <v>1585</v>
      </c>
      <c r="F552" s="272" t="s">
        <v>1428</v>
      </c>
      <c r="G552" s="422">
        <v>0</v>
      </c>
      <c r="H552" s="423"/>
      <c r="I552" s="400">
        <v>0</v>
      </c>
      <c r="J552" s="401">
        <v>0</v>
      </c>
      <c r="K552" s="401">
        <v>0</v>
      </c>
      <c r="L552" s="401">
        <v>0</v>
      </c>
      <c r="M552" s="401">
        <v>0</v>
      </c>
      <c r="N552" s="401">
        <v>0</v>
      </c>
      <c r="O552" s="401">
        <v>0</v>
      </c>
      <c r="P552" s="401">
        <v>0</v>
      </c>
      <c r="Q552" s="401">
        <v>0</v>
      </c>
      <c r="R552" s="401">
        <v>0</v>
      </c>
      <c r="S552" s="401">
        <v>0</v>
      </c>
      <c r="T552" s="401">
        <v>0</v>
      </c>
      <c r="U552" s="401">
        <v>0</v>
      </c>
      <c r="V552" s="401">
        <v>0</v>
      </c>
      <c r="W552" s="401">
        <v>0</v>
      </c>
      <c r="X552" s="401">
        <v>0</v>
      </c>
      <c r="Y552" s="401">
        <v>0</v>
      </c>
      <c r="Z552" s="401">
        <v>0</v>
      </c>
      <c r="AA552" s="401">
        <v>0</v>
      </c>
      <c r="AB552" s="401">
        <v>0</v>
      </c>
      <c r="AC552" s="401">
        <v>0</v>
      </c>
      <c r="AD552" s="401">
        <v>0</v>
      </c>
      <c r="AE552" s="401">
        <v>0</v>
      </c>
      <c r="AF552" s="401">
        <v>0</v>
      </c>
      <c r="AG552" s="401">
        <v>0</v>
      </c>
      <c r="AH552" s="401">
        <v>0</v>
      </c>
      <c r="AI552" s="401">
        <v>0</v>
      </c>
      <c r="AJ552" s="401">
        <v>0</v>
      </c>
      <c r="AK552" s="401">
        <v>0</v>
      </c>
      <c r="AL552" s="401">
        <v>0</v>
      </c>
      <c r="AM552" s="401">
        <v>0</v>
      </c>
      <c r="AN552" s="401">
        <v>0</v>
      </c>
      <c r="AO552" s="401">
        <v>0</v>
      </c>
      <c r="AP552" s="401">
        <v>0</v>
      </c>
      <c r="AQ552" s="367">
        <v>0</v>
      </c>
    </row>
    <row r="553" spans="2:43" ht="19.95" customHeight="1" x14ac:dyDescent="0.4">
      <c r="B553" s="269">
        <v>550</v>
      </c>
      <c r="C553" s="270" t="s">
        <v>2014</v>
      </c>
      <c r="D553" s="270" t="s">
        <v>2015</v>
      </c>
      <c r="E553" s="271">
        <v>1586</v>
      </c>
      <c r="F553" s="272"/>
      <c r="G553" s="422" t="s">
        <v>2016</v>
      </c>
      <c r="H553" s="423"/>
      <c r="I553" s="400" t="s">
        <v>2016</v>
      </c>
      <c r="J553" s="401" t="s">
        <v>2016</v>
      </c>
      <c r="K553" s="401" t="s">
        <v>2016</v>
      </c>
      <c r="L553" s="401" t="s">
        <v>2016</v>
      </c>
      <c r="M553" s="401" t="s">
        <v>2016</v>
      </c>
      <c r="N553" s="401" t="s">
        <v>2016</v>
      </c>
      <c r="O553" s="401" t="s">
        <v>2016</v>
      </c>
      <c r="P553" s="401" t="s">
        <v>2016</v>
      </c>
      <c r="Q553" s="401" t="s">
        <v>2016</v>
      </c>
      <c r="R553" s="401" t="s">
        <v>2016</v>
      </c>
      <c r="S553" s="401" t="s">
        <v>2016</v>
      </c>
      <c r="T553" s="401" t="s">
        <v>2016</v>
      </c>
      <c r="U553" s="401" t="s">
        <v>2016</v>
      </c>
      <c r="V553" s="401" t="s">
        <v>2016</v>
      </c>
      <c r="W553" s="401" t="s">
        <v>2016</v>
      </c>
      <c r="X553" s="401" t="s">
        <v>2016</v>
      </c>
      <c r="Y553" s="401" t="s">
        <v>2016</v>
      </c>
      <c r="Z553" s="401" t="s">
        <v>2016</v>
      </c>
      <c r="AA553" s="401" t="s">
        <v>2016</v>
      </c>
      <c r="AB553" s="401" t="s">
        <v>2016</v>
      </c>
      <c r="AC553" s="401" t="s">
        <v>2016</v>
      </c>
      <c r="AD553" s="401" t="s">
        <v>2016</v>
      </c>
      <c r="AE553" s="401" t="s">
        <v>2016</v>
      </c>
      <c r="AF553" s="401" t="s">
        <v>2016</v>
      </c>
      <c r="AG553" s="401" t="s">
        <v>2016</v>
      </c>
      <c r="AH553" s="401" t="s">
        <v>2016</v>
      </c>
      <c r="AI553" s="401" t="s">
        <v>2016</v>
      </c>
      <c r="AJ553" s="401" t="s">
        <v>2016</v>
      </c>
      <c r="AK553" s="401" t="s">
        <v>2016</v>
      </c>
      <c r="AL553" s="401" t="s">
        <v>2016</v>
      </c>
      <c r="AM553" s="401" t="s">
        <v>2016</v>
      </c>
      <c r="AN553" s="401" t="s">
        <v>2016</v>
      </c>
      <c r="AO553" s="401" t="s">
        <v>2016</v>
      </c>
      <c r="AP553" s="401" t="s">
        <v>2016</v>
      </c>
      <c r="AQ553" s="367" t="s">
        <v>2016</v>
      </c>
    </row>
    <row r="554" spans="2:43" ht="19.95" customHeight="1" x14ac:dyDescent="0.4">
      <c r="B554" s="269">
        <v>551</v>
      </c>
      <c r="C554" s="270" t="s">
        <v>2017</v>
      </c>
      <c r="D554" s="270" t="s">
        <v>2018</v>
      </c>
      <c r="E554" s="271">
        <v>1721</v>
      </c>
      <c r="F554" s="272" t="s">
        <v>5</v>
      </c>
      <c r="G554" s="723">
        <v>0</v>
      </c>
      <c r="H554" s="724"/>
      <c r="I554" s="941">
        <v>0</v>
      </c>
      <c r="J554" s="942">
        <v>0</v>
      </c>
      <c r="K554" s="942">
        <v>0</v>
      </c>
      <c r="L554" s="942">
        <v>0</v>
      </c>
      <c r="M554" s="942">
        <v>0</v>
      </c>
      <c r="N554" s="942">
        <v>0</v>
      </c>
      <c r="O554" s="942">
        <v>0</v>
      </c>
      <c r="P554" s="942">
        <v>0</v>
      </c>
      <c r="Q554" s="942">
        <v>0</v>
      </c>
      <c r="R554" s="942">
        <v>0</v>
      </c>
      <c r="S554" s="942">
        <v>0</v>
      </c>
      <c r="T554" s="942">
        <v>0</v>
      </c>
      <c r="U554" s="942">
        <v>0</v>
      </c>
      <c r="V554" s="942">
        <v>0</v>
      </c>
      <c r="W554" s="942">
        <v>0</v>
      </c>
      <c r="X554" s="942">
        <v>0</v>
      </c>
      <c r="Y554" s="942">
        <v>0</v>
      </c>
      <c r="Z554" s="942">
        <v>0</v>
      </c>
      <c r="AA554" s="942">
        <v>0</v>
      </c>
      <c r="AB554" s="942">
        <v>0</v>
      </c>
      <c r="AC554" s="942">
        <v>0</v>
      </c>
      <c r="AD554" s="942">
        <v>0</v>
      </c>
      <c r="AE554" s="942">
        <v>0</v>
      </c>
      <c r="AF554" s="942">
        <v>0</v>
      </c>
      <c r="AG554" s="942">
        <v>0</v>
      </c>
      <c r="AH554" s="942">
        <v>0</v>
      </c>
      <c r="AI554" s="942">
        <v>0</v>
      </c>
      <c r="AJ554" s="942">
        <v>0</v>
      </c>
      <c r="AK554" s="942">
        <v>0</v>
      </c>
      <c r="AL554" s="942">
        <v>0</v>
      </c>
      <c r="AM554" s="942">
        <v>0</v>
      </c>
      <c r="AN554" s="942">
        <v>0</v>
      </c>
      <c r="AO554" s="942">
        <v>0</v>
      </c>
      <c r="AP554" s="942">
        <v>0</v>
      </c>
      <c r="AQ554" s="943">
        <v>0</v>
      </c>
    </row>
    <row r="555" spans="2:43" ht="19.95" customHeight="1" x14ac:dyDescent="0.4">
      <c r="B555" s="269">
        <v>552</v>
      </c>
      <c r="C555" s="270" t="s">
        <v>2019</v>
      </c>
      <c r="D555" s="270" t="s">
        <v>2020</v>
      </c>
      <c r="E555" s="271">
        <v>1570</v>
      </c>
      <c r="F555" s="272" t="s">
        <v>23</v>
      </c>
      <c r="G555" s="422" t="s">
        <v>82</v>
      </c>
      <c r="H555" s="423"/>
      <c r="I555" s="400" t="s">
        <v>82</v>
      </c>
      <c r="J555" s="401" t="s">
        <v>82</v>
      </c>
      <c r="K555" s="401" t="s">
        <v>82</v>
      </c>
      <c r="L555" s="401" t="s">
        <v>82</v>
      </c>
      <c r="M555" s="401" t="s">
        <v>82</v>
      </c>
      <c r="N555" s="401" t="s">
        <v>82</v>
      </c>
      <c r="O555" s="401" t="s">
        <v>82</v>
      </c>
      <c r="P555" s="401" t="s">
        <v>82</v>
      </c>
      <c r="Q555" s="401" t="s">
        <v>82</v>
      </c>
      <c r="R555" s="401" t="s">
        <v>82</v>
      </c>
      <c r="S555" s="401" t="s">
        <v>82</v>
      </c>
      <c r="T555" s="401" t="s">
        <v>82</v>
      </c>
      <c r="U555" s="401" t="s">
        <v>82</v>
      </c>
      <c r="V555" s="401" t="s">
        <v>82</v>
      </c>
      <c r="W555" s="401" t="s">
        <v>82</v>
      </c>
      <c r="X555" s="401" t="s">
        <v>82</v>
      </c>
      <c r="Y555" s="401" t="s">
        <v>82</v>
      </c>
      <c r="Z555" s="401" t="s">
        <v>82</v>
      </c>
      <c r="AA555" s="401" t="s">
        <v>82</v>
      </c>
      <c r="AB555" s="401" t="s">
        <v>82</v>
      </c>
      <c r="AC555" s="401" t="s">
        <v>82</v>
      </c>
      <c r="AD555" s="401" t="s">
        <v>82</v>
      </c>
      <c r="AE555" s="401" t="s">
        <v>82</v>
      </c>
      <c r="AF555" s="401" t="s">
        <v>82</v>
      </c>
      <c r="AG555" s="401" t="s">
        <v>82</v>
      </c>
      <c r="AH555" s="401" t="s">
        <v>82</v>
      </c>
      <c r="AI555" s="401" t="s">
        <v>82</v>
      </c>
      <c r="AJ555" s="401" t="s">
        <v>82</v>
      </c>
      <c r="AK555" s="401" t="s">
        <v>82</v>
      </c>
      <c r="AL555" s="401" t="s">
        <v>82</v>
      </c>
      <c r="AM555" s="401" t="s">
        <v>82</v>
      </c>
      <c r="AN555" s="401" t="s">
        <v>82</v>
      </c>
      <c r="AO555" s="401" t="s">
        <v>82</v>
      </c>
      <c r="AP555" s="401" t="s">
        <v>82</v>
      </c>
      <c r="AQ555" s="367" t="s">
        <v>82</v>
      </c>
    </row>
    <row r="556" spans="2:43" ht="19.95" customHeight="1" x14ac:dyDescent="0.4">
      <c r="B556" s="269">
        <v>553</v>
      </c>
      <c r="C556" s="270" t="s">
        <v>2021</v>
      </c>
      <c r="D556" s="270" t="s">
        <v>2022</v>
      </c>
      <c r="E556" s="271">
        <v>1571</v>
      </c>
      <c r="F556" s="272" t="s">
        <v>1428</v>
      </c>
      <c r="G556" s="422">
        <v>0</v>
      </c>
      <c r="H556" s="423"/>
      <c r="I556" s="400">
        <v>0</v>
      </c>
      <c r="J556" s="401">
        <v>0</v>
      </c>
      <c r="K556" s="401">
        <v>0</v>
      </c>
      <c r="L556" s="401">
        <v>0</v>
      </c>
      <c r="M556" s="401">
        <v>0</v>
      </c>
      <c r="N556" s="401">
        <v>0</v>
      </c>
      <c r="O556" s="401">
        <v>0</v>
      </c>
      <c r="P556" s="401">
        <v>0</v>
      </c>
      <c r="Q556" s="401">
        <v>0</v>
      </c>
      <c r="R556" s="401">
        <v>0</v>
      </c>
      <c r="S556" s="401">
        <v>0</v>
      </c>
      <c r="T556" s="401">
        <v>0</v>
      </c>
      <c r="U556" s="401">
        <v>0</v>
      </c>
      <c r="V556" s="401">
        <v>0</v>
      </c>
      <c r="W556" s="401">
        <v>0</v>
      </c>
      <c r="X556" s="401">
        <v>0</v>
      </c>
      <c r="Y556" s="401">
        <v>0</v>
      </c>
      <c r="Z556" s="401">
        <v>0</v>
      </c>
      <c r="AA556" s="401">
        <v>0</v>
      </c>
      <c r="AB556" s="401">
        <v>0</v>
      </c>
      <c r="AC556" s="401">
        <v>0</v>
      </c>
      <c r="AD556" s="401">
        <v>0</v>
      </c>
      <c r="AE556" s="401">
        <v>0</v>
      </c>
      <c r="AF556" s="401">
        <v>0</v>
      </c>
      <c r="AG556" s="401">
        <v>0</v>
      </c>
      <c r="AH556" s="401">
        <v>0</v>
      </c>
      <c r="AI556" s="401">
        <v>0</v>
      </c>
      <c r="AJ556" s="401">
        <v>0</v>
      </c>
      <c r="AK556" s="401">
        <v>0</v>
      </c>
      <c r="AL556" s="401">
        <v>0</v>
      </c>
      <c r="AM556" s="401">
        <v>0</v>
      </c>
      <c r="AN556" s="401">
        <v>0</v>
      </c>
      <c r="AO556" s="401">
        <v>0</v>
      </c>
      <c r="AP556" s="401">
        <v>0</v>
      </c>
      <c r="AQ556" s="367">
        <v>0</v>
      </c>
    </row>
    <row r="557" spans="2:43" ht="19.95" customHeight="1" x14ac:dyDescent="0.4">
      <c r="B557" s="269">
        <v>554</v>
      </c>
      <c r="C557" s="270" t="s">
        <v>2023</v>
      </c>
      <c r="D557" s="270" t="s">
        <v>2024</v>
      </c>
      <c r="E557" s="271">
        <v>1572</v>
      </c>
      <c r="F557" s="272" t="s">
        <v>23</v>
      </c>
      <c r="G557" s="422">
        <v>0</v>
      </c>
      <c r="H557" s="423"/>
      <c r="I557" s="400">
        <v>0</v>
      </c>
      <c r="J557" s="401">
        <v>0</v>
      </c>
      <c r="K557" s="401">
        <v>0</v>
      </c>
      <c r="L557" s="401">
        <v>0</v>
      </c>
      <c r="M557" s="401">
        <v>0</v>
      </c>
      <c r="N557" s="401">
        <v>0</v>
      </c>
      <c r="O557" s="401">
        <v>0</v>
      </c>
      <c r="P557" s="401">
        <v>0</v>
      </c>
      <c r="Q557" s="401">
        <v>0</v>
      </c>
      <c r="R557" s="401">
        <v>0</v>
      </c>
      <c r="S557" s="401">
        <v>0</v>
      </c>
      <c r="T557" s="401">
        <v>0</v>
      </c>
      <c r="U557" s="401">
        <v>0</v>
      </c>
      <c r="V557" s="401">
        <v>0</v>
      </c>
      <c r="W557" s="401">
        <v>0</v>
      </c>
      <c r="X557" s="401">
        <v>0</v>
      </c>
      <c r="Y557" s="401">
        <v>0</v>
      </c>
      <c r="Z557" s="401">
        <v>0</v>
      </c>
      <c r="AA557" s="401">
        <v>0</v>
      </c>
      <c r="AB557" s="401">
        <v>0</v>
      </c>
      <c r="AC557" s="401">
        <v>0</v>
      </c>
      <c r="AD557" s="401">
        <v>0</v>
      </c>
      <c r="AE557" s="401">
        <v>0</v>
      </c>
      <c r="AF557" s="401">
        <v>0</v>
      </c>
      <c r="AG557" s="401">
        <v>0</v>
      </c>
      <c r="AH557" s="401">
        <v>0</v>
      </c>
      <c r="AI557" s="401">
        <v>0</v>
      </c>
      <c r="AJ557" s="401">
        <v>0</v>
      </c>
      <c r="AK557" s="401">
        <v>0</v>
      </c>
      <c r="AL557" s="401">
        <v>0</v>
      </c>
      <c r="AM557" s="401">
        <v>0</v>
      </c>
      <c r="AN557" s="401">
        <v>0</v>
      </c>
      <c r="AO557" s="401">
        <v>0</v>
      </c>
      <c r="AP557" s="401">
        <v>0</v>
      </c>
      <c r="AQ557" s="367">
        <v>0</v>
      </c>
    </row>
    <row r="558" spans="2:43" ht="19.95" customHeight="1" x14ac:dyDescent="0.4">
      <c r="B558" s="269">
        <v>555</v>
      </c>
      <c r="C558" s="270" t="s">
        <v>2025</v>
      </c>
      <c r="D558" s="270" t="s">
        <v>2026</v>
      </c>
      <c r="E558" s="271">
        <v>1573</v>
      </c>
      <c r="F558" s="272" t="s">
        <v>23</v>
      </c>
      <c r="G558" s="422">
        <v>0</v>
      </c>
      <c r="H558" s="423"/>
      <c r="I558" s="400">
        <v>0</v>
      </c>
      <c r="J558" s="401">
        <v>0</v>
      </c>
      <c r="K558" s="401">
        <v>0</v>
      </c>
      <c r="L558" s="401">
        <v>0</v>
      </c>
      <c r="M558" s="401">
        <v>0</v>
      </c>
      <c r="N558" s="401">
        <v>0</v>
      </c>
      <c r="O558" s="401">
        <v>0</v>
      </c>
      <c r="P558" s="401">
        <v>0</v>
      </c>
      <c r="Q558" s="401">
        <v>0</v>
      </c>
      <c r="R558" s="401">
        <v>0</v>
      </c>
      <c r="S558" s="401">
        <v>0</v>
      </c>
      <c r="T558" s="401">
        <v>0</v>
      </c>
      <c r="U558" s="401">
        <v>0</v>
      </c>
      <c r="V558" s="401">
        <v>0</v>
      </c>
      <c r="W558" s="401">
        <v>0</v>
      </c>
      <c r="X558" s="401">
        <v>0</v>
      </c>
      <c r="Y558" s="401">
        <v>0</v>
      </c>
      <c r="Z558" s="401">
        <v>0</v>
      </c>
      <c r="AA558" s="401">
        <v>0</v>
      </c>
      <c r="AB558" s="401">
        <v>0</v>
      </c>
      <c r="AC558" s="401">
        <v>0</v>
      </c>
      <c r="AD558" s="401">
        <v>0</v>
      </c>
      <c r="AE558" s="401">
        <v>0</v>
      </c>
      <c r="AF558" s="401">
        <v>0</v>
      </c>
      <c r="AG558" s="401">
        <v>0</v>
      </c>
      <c r="AH558" s="401">
        <v>0</v>
      </c>
      <c r="AI558" s="401">
        <v>0</v>
      </c>
      <c r="AJ558" s="401">
        <v>0</v>
      </c>
      <c r="AK558" s="401">
        <v>0</v>
      </c>
      <c r="AL558" s="401">
        <v>0</v>
      </c>
      <c r="AM558" s="401">
        <v>0</v>
      </c>
      <c r="AN558" s="401">
        <v>0</v>
      </c>
      <c r="AO558" s="401">
        <v>0</v>
      </c>
      <c r="AP558" s="401">
        <v>0</v>
      </c>
      <c r="AQ558" s="367">
        <v>0</v>
      </c>
    </row>
    <row r="559" spans="2:43" ht="19.95" customHeight="1" x14ac:dyDescent="0.4">
      <c r="B559" s="269">
        <v>556</v>
      </c>
      <c r="C559" s="270" t="s">
        <v>2027</v>
      </c>
      <c r="D559" s="270" t="s">
        <v>2020</v>
      </c>
      <c r="E559" s="271">
        <v>1590</v>
      </c>
      <c r="F559" s="272" t="s">
        <v>23</v>
      </c>
      <c r="G559" s="422" t="s">
        <v>82</v>
      </c>
      <c r="H559" s="423"/>
      <c r="I559" s="400" t="s">
        <v>82</v>
      </c>
      <c r="J559" s="401" t="s">
        <v>82</v>
      </c>
      <c r="K559" s="401" t="s">
        <v>82</v>
      </c>
      <c r="L559" s="401" t="s">
        <v>82</v>
      </c>
      <c r="M559" s="401" t="s">
        <v>82</v>
      </c>
      <c r="N559" s="401" t="s">
        <v>82</v>
      </c>
      <c r="O559" s="401" t="s">
        <v>82</v>
      </c>
      <c r="P559" s="401" t="s">
        <v>82</v>
      </c>
      <c r="Q559" s="401" t="s">
        <v>82</v>
      </c>
      <c r="R559" s="401" t="s">
        <v>82</v>
      </c>
      <c r="S559" s="401" t="s">
        <v>82</v>
      </c>
      <c r="T559" s="401" t="s">
        <v>82</v>
      </c>
      <c r="U559" s="401" t="s">
        <v>82</v>
      </c>
      <c r="V559" s="401" t="s">
        <v>82</v>
      </c>
      <c r="W559" s="401" t="s">
        <v>82</v>
      </c>
      <c r="X559" s="401" t="s">
        <v>82</v>
      </c>
      <c r="Y559" s="401" t="s">
        <v>82</v>
      </c>
      <c r="Z559" s="401" t="s">
        <v>82</v>
      </c>
      <c r="AA559" s="401" t="s">
        <v>82</v>
      </c>
      <c r="AB559" s="401" t="s">
        <v>82</v>
      </c>
      <c r="AC559" s="401" t="s">
        <v>82</v>
      </c>
      <c r="AD559" s="401" t="s">
        <v>82</v>
      </c>
      <c r="AE559" s="401" t="s">
        <v>82</v>
      </c>
      <c r="AF559" s="401" t="s">
        <v>82</v>
      </c>
      <c r="AG559" s="401" t="s">
        <v>82</v>
      </c>
      <c r="AH559" s="401" t="s">
        <v>82</v>
      </c>
      <c r="AI559" s="401" t="s">
        <v>82</v>
      </c>
      <c r="AJ559" s="401" t="s">
        <v>82</v>
      </c>
      <c r="AK559" s="401" t="s">
        <v>82</v>
      </c>
      <c r="AL559" s="401" t="s">
        <v>82</v>
      </c>
      <c r="AM559" s="401" t="s">
        <v>82</v>
      </c>
      <c r="AN559" s="401" t="s">
        <v>82</v>
      </c>
      <c r="AO559" s="401" t="s">
        <v>82</v>
      </c>
      <c r="AP559" s="401" t="s">
        <v>82</v>
      </c>
      <c r="AQ559" s="367" t="s">
        <v>82</v>
      </c>
    </row>
    <row r="560" spans="2:43" ht="19.95" customHeight="1" x14ac:dyDescent="0.4">
      <c r="B560" s="269">
        <v>557</v>
      </c>
      <c r="C560" s="270" t="s">
        <v>2028</v>
      </c>
      <c r="D560" s="270" t="s">
        <v>2022</v>
      </c>
      <c r="E560" s="271">
        <v>1575</v>
      </c>
      <c r="F560" s="272" t="s">
        <v>1428</v>
      </c>
      <c r="G560" s="422">
        <v>0</v>
      </c>
      <c r="H560" s="423"/>
      <c r="I560" s="400">
        <v>0</v>
      </c>
      <c r="J560" s="401">
        <v>0</v>
      </c>
      <c r="K560" s="401">
        <v>0</v>
      </c>
      <c r="L560" s="401">
        <v>0</v>
      </c>
      <c r="M560" s="401">
        <v>0</v>
      </c>
      <c r="N560" s="401">
        <v>0</v>
      </c>
      <c r="O560" s="401">
        <v>0</v>
      </c>
      <c r="P560" s="401">
        <v>0</v>
      </c>
      <c r="Q560" s="401">
        <v>0</v>
      </c>
      <c r="R560" s="401">
        <v>0</v>
      </c>
      <c r="S560" s="401">
        <v>0</v>
      </c>
      <c r="T560" s="401">
        <v>0</v>
      </c>
      <c r="U560" s="401">
        <v>0</v>
      </c>
      <c r="V560" s="401">
        <v>0</v>
      </c>
      <c r="W560" s="401">
        <v>0</v>
      </c>
      <c r="X560" s="401">
        <v>0</v>
      </c>
      <c r="Y560" s="401">
        <v>0</v>
      </c>
      <c r="Z560" s="401">
        <v>0</v>
      </c>
      <c r="AA560" s="401">
        <v>0</v>
      </c>
      <c r="AB560" s="401">
        <v>0</v>
      </c>
      <c r="AC560" s="401">
        <v>0</v>
      </c>
      <c r="AD560" s="401">
        <v>0</v>
      </c>
      <c r="AE560" s="401">
        <v>0</v>
      </c>
      <c r="AF560" s="401">
        <v>0</v>
      </c>
      <c r="AG560" s="401">
        <v>0</v>
      </c>
      <c r="AH560" s="401">
        <v>0</v>
      </c>
      <c r="AI560" s="401">
        <v>0</v>
      </c>
      <c r="AJ560" s="401">
        <v>0</v>
      </c>
      <c r="AK560" s="401">
        <v>0</v>
      </c>
      <c r="AL560" s="401">
        <v>0</v>
      </c>
      <c r="AM560" s="401">
        <v>0</v>
      </c>
      <c r="AN560" s="401">
        <v>0</v>
      </c>
      <c r="AO560" s="401">
        <v>0</v>
      </c>
      <c r="AP560" s="401">
        <v>0</v>
      </c>
      <c r="AQ560" s="367">
        <v>0</v>
      </c>
    </row>
    <row r="561" spans="2:43" ht="19.95" customHeight="1" x14ac:dyDescent="0.4">
      <c r="B561" s="269">
        <v>558</v>
      </c>
      <c r="C561" s="270" t="s">
        <v>2029</v>
      </c>
      <c r="D561" s="270" t="s">
        <v>2024</v>
      </c>
      <c r="E561" s="271">
        <v>1592</v>
      </c>
      <c r="F561" s="272" t="s">
        <v>23</v>
      </c>
      <c r="G561" s="422">
        <v>0</v>
      </c>
      <c r="H561" s="423"/>
      <c r="I561" s="400">
        <v>0</v>
      </c>
      <c r="J561" s="401">
        <v>0</v>
      </c>
      <c r="K561" s="401">
        <v>0</v>
      </c>
      <c r="L561" s="401">
        <v>0</v>
      </c>
      <c r="M561" s="401">
        <v>0</v>
      </c>
      <c r="N561" s="401">
        <v>0</v>
      </c>
      <c r="O561" s="401">
        <v>0</v>
      </c>
      <c r="P561" s="401">
        <v>0</v>
      </c>
      <c r="Q561" s="401">
        <v>0</v>
      </c>
      <c r="R561" s="401">
        <v>0</v>
      </c>
      <c r="S561" s="401">
        <v>0</v>
      </c>
      <c r="T561" s="401">
        <v>0</v>
      </c>
      <c r="U561" s="401">
        <v>0</v>
      </c>
      <c r="V561" s="401">
        <v>0</v>
      </c>
      <c r="W561" s="401">
        <v>0</v>
      </c>
      <c r="X561" s="401">
        <v>0</v>
      </c>
      <c r="Y561" s="401">
        <v>0</v>
      </c>
      <c r="Z561" s="401">
        <v>0</v>
      </c>
      <c r="AA561" s="401">
        <v>0</v>
      </c>
      <c r="AB561" s="401">
        <v>0</v>
      </c>
      <c r="AC561" s="401">
        <v>0</v>
      </c>
      <c r="AD561" s="401">
        <v>0</v>
      </c>
      <c r="AE561" s="401">
        <v>0</v>
      </c>
      <c r="AF561" s="401">
        <v>0</v>
      </c>
      <c r="AG561" s="401">
        <v>0</v>
      </c>
      <c r="AH561" s="401">
        <v>0</v>
      </c>
      <c r="AI561" s="401">
        <v>0</v>
      </c>
      <c r="AJ561" s="401">
        <v>0</v>
      </c>
      <c r="AK561" s="401">
        <v>0</v>
      </c>
      <c r="AL561" s="401">
        <v>0</v>
      </c>
      <c r="AM561" s="401">
        <v>0</v>
      </c>
      <c r="AN561" s="401">
        <v>0</v>
      </c>
      <c r="AO561" s="401">
        <v>0</v>
      </c>
      <c r="AP561" s="401">
        <v>0</v>
      </c>
      <c r="AQ561" s="367">
        <v>0</v>
      </c>
    </row>
    <row r="562" spans="2:43" ht="19.95" customHeight="1" x14ac:dyDescent="0.4">
      <c r="B562" s="269">
        <v>559</v>
      </c>
      <c r="C562" s="270" t="s">
        <v>2030</v>
      </c>
      <c r="D562" s="270" t="s">
        <v>2026</v>
      </c>
      <c r="E562" s="271">
        <v>1593</v>
      </c>
      <c r="F562" s="272" t="s">
        <v>23</v>
      </c>
      <c r="G562" s="422">
        <v>0</v>
      </c>
      <c r="H562" s="423"/>
      <c r="I562" s="400">
        <v>0</v>
      </c>
      <c r="J562" s="401">
        <v>0</v>
      </c>
      <c r="K562" s="401">
        <v>0</v>
      </c>
      <c r="L562" s="401">
        <v>0</v>
      </c>
      <c r="M562" s="401">
        <v>0</v>
      </c>
      <c r="N562" s="401">
        <v>0</v>
      </c>
      <c r="O562" s="401">
        <v>0</v>
      </c>
      <c r="P562" s="401">
        <v>0</v>
      </c>
      <c r="Q562" s="401">
        <v>0</v>
      </c>
      <c r="R562" s="401">
        <v>0</v>
      </c>
      <c r="S562" s="401">
        <v>0</v>
      </c>
      <c r="T562" s="401">
        <v>0</v>
      </c>
      <c r="U562" s="401">
        <v>0</v>
      </c>
      <c r="V562" s="401">
        <v>0</v>
      </c>
      <c r="W562" s="401">
        <v>0</v>
      </c>
      <c r="X562" s="401">
        <v>0</v>
      </c>
      <c r="Y562" s="401">
        <v>0</v>
      </c>
      <c r="Z562" s="401">
        <v>0</v>
      </c>
      <c r="AA562" s="401">
        <v>0</v>
      </c>
      <c r="AB562" s="401">
        <v>0</v>
      </c>
      <c r="AC562" s="401">
        <v>0</v>
      </c>
      <c r="AD562" s="401">
        <v>0</v>
      </c>
      <c r="AE562" s="401">
        <v>0</v>
      </c>
      <c r="AF562" s="401">
        <v>0</v>
      </c>
      <c r="AG562" s="401">
        <v>0</v>
      </c>
      <c r="AH562" s="401">
        <v>0</v>
      </c>
      <c r="AI562" s="401">
        <v>0</v>
      </c>
      <c r="AJ562" s="401">
        <v>0</v>
      </c>
      <c r="AK562" s="401">
        <v>0</v>
      </c>
      <c r="AL562" s="401">
        <v>0</v>
      </c>
      <c r="AM562" s="401">
        <v>0</v>
      </c>
      <c r="AN562" s="401">
        <v>0</v>
      </c>
      <c r="AO562" s="401">
        <v>0</v>
      </c>
      <c r="AP562" s="401">
        <v>0</v>
      </c>
      <c r="AQ562" s="367">
        <v>0</v>
      </c>
    </row>
    <row r="563" spans="2:43" ht="19.95" customHeight="1" x14ac:dyDescent="0.4">
      <c r="B563" s="269">
        <v>560</v>
      </c>
      <c r="C563" s="270" t="s">
        <v>2031</v>
      </c>
      <c r="D563" s="270" t="s">
        <v>2020</v>
      </c>
      <c r="E563" s="271">
        <v>1578</v>
      </c>
      <c r="F563" s="272" t="s">
        <v>23</v>
      </c>
      <c r="G563" s="422" t="s">
        <v>82</v>
      </c>
      <c r="H563" s="423"/>
      <c r="I563" s="400" t="s">
        <v>82</v>
      </c>
      <c r="J563" s="401" t="s">
        <v>82</v>
      </c>
      <c r="K563" s="401" t="s">
        <v>82</v>
      </c>
      <c r="L563" s="401" t="s">
        <v>82</v>
      </c>
      <c r="M563" s="401" t="s">
        <v>82</v>
      </c>
      <c r="N563" s="401" t="s">
        <v>82</v>
      </c>
      <c r="O563" s="401" t="s">
        <v>82</v>
      </c>
      <c r="P563" s="401" t="s">
        <v>82</v>
      </c>
      <c r="Q563" s="401" t="s">
        <v>82</v>
      </c>
      <c r="R563" s="401" t="s">
        <v>82</v>
      </c>
      <c r="S563" s="401" t="s">
        <v>82</v>
      </c>
      <c r="T563" s="401" t="s">
        <v>82</v>
      </c>
      <c r="U563" s="401" t="s">
        <v>82</v>
      </c>
      <c r="V563" s="401" t="s">
        <v>82</v>
      </c>
      <c r="W563" s="401" t="s">
        <v>82</v>
      </c>
      <c r="X563" s="401" t="s">
        <v>82</v>
      </c>
      <c r="Y563" s="401" t="s">
        <v>82</v>
      </c>
      <c r="Z563" s="401" t="s">
        <v>82</v>
      </c>
      <c r="AA563" s="401" t="s">
        <v>82</v>
      </c>
      <c r="AB563" s="401" t="s">
        <v>82</v>
      </c>
      <c r="AC563" s="401" t="s">
        <v>82</v>
      </c>
      <c r="AD563" s="401" t="s">
        <v>82</v>
      </c>
      <c r="AE563" s="401" t="s">
        <v>82</v>
      </c>
      <c r="AF563" s="401" t="s">
        <v>82</v>
      </c>
      <c r="AG563" s="401" t="s">
        <v>82</v>
      </c>
      <c r="AH563" s="401" t="s">
        <v>82</v>
      </c>
      <c r="AI563" s="401" t="s">
        <v>82</v>
      </c>
      <c r="AJ563" s="401" t="s">
        <v>82</v>
      </c>
      <c r="AK563" s="401" t="s">
        <v>82</v>
      </c>
      <c r="AL563" s="401" t="s">
        <v>82</v>
      </c>
      <c r="AM563" s="401" t="s">
        <v>82</v>
      </c>
      <c r="AN563" s="401" t="s">
        <v>82</v>
      </c>
      <c r="AO563" s="401" t="s">
        <v>82</v>
      </c>
      <c r="AP563" s="401" t="s">
        <v>82</v>
      </c>
      <c r="AQ563" s="367" t="s">
        <v>82</v>
      </c>
    </row>
    <row r="564" spans="2:43" ht="19.95" customHeight="1" x14ac:dyDescent="0.4">
      <c r="B564" s="269">
        <v>561</v>
      </c>
      <c r="C564" s="270" t="s">
        <v>2032</v>
      </c>
      <c r="D564" s="270" t="s">
        <v>2022</v>
      </c>
      <c r="E564" s="271">
        <v>1579</v>
      </c>
      <c r="F564" s="272" t="s">
        <v>1428</v>
      </c>
      <c r="G564" s="422">
        <v>0</v>
      </c>
      <c r="H564" s="423"/>
      <c r="I564" s="400">
        <v>0</v>
      </c>
      <c r="J564" s="401">
        <v>0</v>
      </c>
      <c r="K564" s="401">
        <v>0</v>
      </c>
      <c r="L564" s="401">
        <v>0</v>
      </c>
      <c r="M564" s="401">
        <v>0</v>
      </c>
      <c r="N564" s="401">
        <v>0</v>
      </c>
      <c r="O564" s="401">
        <v>0</v>
      </c>
      <c r="P564" s="401">
        <v>0</v>
      </c>
      <c r="Q564" s="401">
        <v>0</v>
      </c>
      <c r="R564" s="401">
        <v>0</v>
      </c>
      <c r="S564" s="401">
        <v>0</v>
      </c>
      <c r="T564" s="401">
        <v>0</v>
      </c>
      <c r="U564" s="401">
        <v>0</v>
      </c>
      <c r="V564" s="401">
        <v>0</v>
      </c>
      <c r="W564" s="401">
        <v>0</v>
      </c>
      <c r="X564" s="401">
        <v>0</v>
      </c>
      <c r="Y564" s="401">
        <v>0</v>
      </c>
      <c r="Z564" s="401">
        <v>0</v>
      </c>
      <c r="AA564" s="401">
        <v>0</v>
      </c>
      <c r="AB564" s="401">
        <v>0</v>
      </c>
      <c r="AC564" s="401">
        <v>0</v>
      </c>
      <c r="AD564" s="401">
        <v>0</v>
      </c>
      <c r="AE564" s="401">
        <v>0</v>
      </c>
      <c r="AF564" s="401">
        <v>0</v>
      </c>
      <c r="AG564" s="401">
        <v>0</v>
      </c>
      <c r="AH564" s="401">
        <v>0</v>
      </c>
      <c r="AI564" s="401">
        <v>0</v>
      </c>
      <c r="AJ564" s="401">
        <v>0</v>
      </c>
      <c r="AK564" s="401">
        <v>0</v>
      </c>
      <c r="AL564" s="401">
        <v>0</v>
      </c>
      <c r="AM564" s="401">
        <v>0</v>
      </c>
      <c r="AN564" s="401">
        <v>0</v>
      </c>
      <c r="AO564" s="401">
        <v>0</v>
      </c>
      <c r="AP564" s="401">
        <v>0</v>
      </c>
      <c r="AQ564" s="367">
        <v>0</v>
      </c>
    </row>
    <row r="565" spans="2:43" ht="19.95" customHeight="1" x14ac:dyDescent="0.4">
      <c r="B565" s="269">
        <v>562</v>
      </c>
      <c r="C565" s="270" t="s">
        <v>2033</v>
      </c>
      <c r="D565" s="270" t="s">
        <v>2024</v>
      </c>
      <c r="E565" s="271">
        <v>1594</v>
      </c>
      <c r="F565" s="272" t="s">
        <v>23</v>
      </c>
      <c r="G565" s="422">
        <v>0</v>
      </c>
      <c r="H565" s="423"/>
      <c r="I565" s="400">
        <v>0</v>
      </c>
      <c r="J565" s="401">
        <v>0</v>
      </c>
      <c r="K565" s="401">
        <v>0</v>
      </c>
      <c r="L565" s="401">
        <v>0</v>
      </c>
      <c r="M565" s="401">
        <v>0</v>
      </c>
      <c r="N565" s="401">
        <v>0</v>
      </c>
      <c r="O565" s="401">
        <v>0</v>
      </c>
      <c r="P565" s="401">
        <v>0</v>
      </c>
      <c r="Q565" s="401">
        <v>0</v>
      </c>
      <c r="R565" s="401">
        <v>0</v>
      </c>
      <c r="S565" s="401">
        <v>0</v>
      </c>
      <c r="T565" s="401">
        <v>0</v>
      </c>
      <c r="U565" s="401">
        <v>0</v>
      </c>
      <c r="V565" s="401">
        <v>0</v>
      </c>
      <c r="W565" s="401">
        <v>0</v>
      </c>
      <c r="X565" s="401">
        <v>0</v>
      </c>
      <c r="Y565" s="401">
        <v>0</v>
      </c>
      <c r="Z565" s="401">
        <v>0</v>
      </c>
      <c r="AA565" s="401">
        <v>0</v>
      </c>
      <c r="AB565" s="401">
        <v>0</v>
      </c>
      <c r="AC565" s="401">
        <v>0</v>
      </c>
      <c r="AD565" s="401">
        <v>0</v>
      </c>
      <c r="AE565" s="401">
        <v>0</v>
      </c>
      <c r="AF565" s="401">
        <v>0</v>
      </c>
      <c r="AG565" s="401">
        <v>0</v>
      </c>
      <c r="AH565" s="401">
        <v>0</v>
      </c>
      <c r="AI565" s="401">
        <v>0</v>
      </c>
      <c r="AJ565" s="401">
        <v>0</v>
      </c>
      <c r="AK565" s="401">
        <v>0</v>
      </c>
      <c r="AL565" s="401">
        <v>0</v>
      </c>
      <c r="AM565" s="401">
        <v>0</v>
      </c>
      <c r="AN565" s="401">
        <v>0</v>
      </c>
      <c r="AO565" s="401">
        <v>0</v>
      </c>
      <c r="AP565" s="401">
        <v>0</v>
      </c>
      <c r="AQ565" s="367">
        <v>0</v>
      </c>
    </row>
    <row r="566" spans="2:43" ht="19.95" customHeight="1" x14ac:dyDescent="0.4">
      <c r="B566" s="269">
        <v>563</v>
      </c>
      <c r="C566" s="270" t="s">
        <v>2034</v>
      </c>
      <c r="D566" s="270" t="s">
        <v>2026</v>
      </c>
      <c r="E566" s="271">
        <v>1596</v>
      </c>
      <c r="F566" s="272" t="s">
        <v>23</v>
      </c>
      <c r="G566" s="422">
        <v>0</v>
      </c>
      <c r="H566" s="423"/>
      <c r="I566" s="400">
        <v>0</v>
      </c>
      <c r="J566" s="401">
        <v>0</v>
      </c>
      <c r="K566" s="401">
        <v>0</v>
      </c>
      <c r="L566" s="401">
        <v>0</v>
      </c>
      <c r="M566" s="401">
        <v>0</v>
      </c>
      <c r="N566" s="401">
        <v>0</v>
      </c>
      <c r="O566" s="401">
        <v>0</v>
      </c>
      <c r="P566" s="401">
        <v>0</v>
      </c>
      <c r="Q566" s="401">
        <v>0</v>
      </c>
      <c r="R566" s="401">
        <v>0</v>
      </c>
      <c r="S566" s="401">
        <v>0</v>
      </c>
      <c r="T566" s="401">
        <v>0</v>
      </c>
      <c r="U566" s="401">
        <v>0</v>
      </c>
      <c r="V566" s="401">
        <v>0</v>
      </c>
      <c r="W566" s="401">
        <v>0</v>
      </c>
      <c r="X566" s="401">
        <v>0</v>
      </c>
      <c r="Y566" s="401">
        <v>0</v>
      </c>
      <c r="Z566" s="401">
        <v>0</v>
      </c>
      <c r="AA566" s="401">
        <v>0</v>
      </c>
      <c r="AB566" s="401">
        <v>0</v>
      </c>
      <c r="AC566" s="401">
        <v>0</v>
      </c>
      <c r="AD566" s="401">
        <v>0</v>
      </c>
      <c r="AE566" s="401">
        <v>0</v>
      </c>
      <c r="AF566" s="401">
        <v>0</v>
      </c>
      <c r="AG566" s="401">
        <v>0</v>
      </c>
      <c r="AH566" s="401">
        <v>0</v>
      </c>
      <c r="AI566" s="401">
        <v>0</v>
      </c>
      <c r="AJ566" s="401">
        <v>0</v>
      </c>
      <c r="AK566" s="401">
        <v>0</v>
      </c>
      <c r="AL566" s="401">
        <v>0</v>
      </c>
      <c r="AM566" s="401">
        <v>0</v>
      </c>
      <c r="AN566" s="401">
        <v>0</v>
      </c>
      <c r="AO566" s="401">
        <v>0</v>
      </c>
      <c r="AP566" s="401">
        <v>0</v>
      </c>
      <c r="AQ566" s="367">
        <v>0</v>
      </c>
    </row>
    <row r="567" spans="2:43" ht="19.95" customHeight="1" x14ac:dyDescent="0.4">
      <c r="B567" s="269">
        <v>564</v>
      </c>
      <c r="C567" s="270" t="s">
        <v>2035</v>
      </c>
      <c r="D567" s="270" t="s">
        <v>1526</v>
      </c>
      <c r="E567" s="271">
        <v>1217</v>
      </c>
      <c r="F567" s="272" t="s">
        <v>1428</v>
      </c>
      <c r="G567" s="930">
        <v>0</v>
      </c>
      <c r="H567" s="274"/>
      <c r="I567" s="339">
        <v>0</v>
      </c>
      <c r="J567" s="340">
        <v>0</v>
      </c>
      <c r="K567" s="340">
        <v>0</v>
      </c>
      <c r="L567" s="340">
        <v>0</v>
      </c>
      <c r="M567" s="340">
        <v>0</v>
      </c>
      <c r="N567" s="340">
        <v>0</v>
      </c>
      <c r="O567" s="340">
        <v>0</v>
      </c>
      <c r="P567" s="340">
        <v>0</v>
      </c>
      <c r="Q567" s="340">
        <v>0</v>
      </c>
      <c r="R567" s="340">
        <v>0</v>
      </c>
      <c r="S567" s="340">
        <v>0</v>
      </c>
      <c r="T567" s="340">
        <v>0</v>
      </c>
      <c r="U567" s="340">
        <v>0</v>
      </c>
      <c r="V567" s="340">
        <v>0</v>
      </c>
      <c r="W567" s="340">
        <v>0</v>
      </c>
      <c r="X567" s="340">
        <v>0</v>
      </c>
      <c r="Y567" s="340">
        <v>0</v>
      </c>
      <c r="Z567" s="340">
        <v>0</v>
      </c>
      <c r="AA567" s="340">
        <v>0</v>
      </c>
      <c r="AB567" s="340">
        <v>0</v>
      </c>
      <c r="AC567" s="340">
        <v>0</v>
      </c>
      <c r="AD567" s="340">
        <v>0</v>
      </c>
      <c r="AE567" s="340">
        <v>0</v>
      </c>
      <c r="AF567" s="340">
        <v>0</v>
      </c>
      <c r="AG567" s="340">
        <v>0</v>
      </c>
      <c r="AH567" s="340">
        <v>0</v>
      </c>
      <c r="AI567" s="340">
        <v>0</v>
      </c>
      <c r="AJ567" s="340">
        <v>0</v>
      </c>
      <c r="AK567" s="340">
        <v>0</v>
      </c>
      <c r="AL567" s="340">
        <v>0</v>
      </c>
      <c r="AM567" s="340">
        <v>0</v>
      </c>
      <c r="AN567" s="340">
        <v>0</v>
      </c>
      <c r="AO567" s="340">
        <v>0</v>
      </c>
      <c r="AP567" s="340">
        <v>0</v>
      </c>
      <c r="AQ567" s="341">
        <v>0</v>
      </c>
    </row>
    <row r="568" spans="2:43" ht="19.95" customHeight="1" thickBot="1" x14ac:dyDescent="0.45">
      <c r="B568" s="291">
        <v>565</v>
      </c>
      <c r="C568" s="292" t="s">
        <v>2036</v>
      </c>
      <c r="D568" s="292" t="s">
        <v>2037</v>
      </c>
      <c r="E568" s="293">
        <v>1574</v>
      </c>
      <c r="F568" s="294" t="s">
        <v>23</v>
      </c>
      <c r="G568" s="450" t="s">
        <v>105</v>
      </c>
      <c r="H568" s="666"/>
      <c r="I568" s="675" t="s">
        <v>105</v>
      </c>
      <c r="J568" s="676" t="s">
        <v>105</v>
      </c>
      <c r="K568" s="676" t="s">
        <v>105</v>
      </c>
      <c r="L568" s="676" t="s">
        <v>105</v>
      </c>
      <c r="M568" s="676" t="s">
        <v>105</v>
      </c>
      <c r="N568" s="676" t="s">
        <v>105</v>
      </c>
      <c r="O568" s="676" t="s">
        <v>105</v>
      </c>
      <c r="P568" s="676" t="s">
        <v>105</v>
      </c>
      <c r="Q568" s="676" t="s">
        <v>105</v>
      </c>
      <c r="R568" s="676" t="s">
        <v>105</v>
      </c>
      <c r="S568" s="676" t="s">
        <v>105</v>
      </c>
      <c r="T568" s="676" t="s">
        <v>105</v>
      </c>
      <c r="U568" s="676" t="s">
        <v>105</v>
      </c>
      <c r="V568" s="676" t="s">
        <v>105</v>
      </c>
      <c r="W568" s="676" t="s">
        <v>105</v>
      </c>
      <c r="X568" s="676" t="s">
        <v>105</v>
      </c>
      <c r="Y568" s="676" t="s">
        <v>105</v>
      </c>
      <c r="Z568" s="676" t="s">
        <v>105</v>
      </c>
      <c r="AA568" s="676" t="s">
        <v>105</v>
      </c>
      <c r="AB568" s="676" t="s">
        <v>105</v>
      </c>
      <c r="AC568" s="676" t="s">
        <v>105</v>
      </c>
      <c r="AD568" s="676" t="s">
        <v>105</v>
      </c>
      <c r="AE568" s="676" t="s">
        <v>105</v>
      </c>
      <c r="AF568" s="676" t="s">
        <v>105</v>
      </c>
      <c r="AG568" s="676" t="s">
        <v>105</v>
      </c>
      <c r="AH568" s="676" t="s">
        <v>105</v>
      </c>
      <c r="AI568" s="676" t="s">
        <v>105</v>
      </c>
      <c r="AJ568" s="676" t="s">
        <v>105</v>
      </c>
      <c r="AK568" s="676" t="s">
        <v>105</v>
      </c>
      <c r="AL568" s="676" t="s">
        <v>105</v>
      </c>
      <c r="AM568" s="676" t="s">
        <v>105</v>
      </c>
      <c r="AN568" s="676" t="s">
        <v>105</v>
      </c>
      <c r="AO568" s="676" t="s">
        <v>105</v>
      </c>
      <c r="AP568" s="676" t="s">
        <v>105</v>
      </c>
      <c r="AQ568" s="677" t="s">
        <v>105</v>
      </c>
    </row>
    <row r="569" spans="2:43" ht="19.95" customHeight="1" x14ac:dyDescent="0.4">
      <c r="B569" s="264">
        <v>566</v>
      </c>
      <c r="C569" s="265" t="s">
        <v>2038</v>
      </c>
      <c r="D569" s="265" t="s">
        <v>2039</v>
      </c>
      <c r="E569" s="266">
        <v>1544</v>
      </c>
      <c r="F569" s="267" t="s">
        <v>5</v>
      </c>
      <c r="G569" s="659">
        <v>0.2</v>
      </c>
      <c r="H569" s="667"/>
      <c r="I569" s="446">
        <f>IF('1_시스템정보'!$AI$7="", 0.2, '1_시스템정보'!$AI$7)</f>
        <v>0.2</v>
      </c>
      <c r="J569" s="447">
        <f>IF('1_시스템정보'!$AI$8="", 0.2, '1_시스템정보'!$AI$8)</f>
        <v>0.2</v>
      </c>
      <c r="K569" s="447">
        <f>IF('1_시스템정보'!$AI$9="", 0.2, '1_시스템정보'!$AI$9)</f>
        <v>0.2</v>
      </c>
      <c r="L569" s="447">
        <f>IF('1_시스템정보'!$AI$10="", 0.2, '1_시스템정보'!$AI$10)</f>
        <v>0.2</v>
      </c>
      <c r="M569" s="447">
        <f>IF('1_시스템정보'!$AI$11="", 0.2, '1_시스템정보'!$AI$11)</f>
        <v>0.2</v>
      </c>
      <c r="N569" s="447">
        <f>IF('1_시스템정보'!$AI$12="", 0.2, '1_시스템정보'!$AI$12)</f>
        <v>0.2</v>
      </c>
      <c r="O569" s="447">
        <f>IF('1_시스템정보'!$AI$13="", 0.2, '1_시스템정보'!$AI$13)</f>
        <v>0.2</v>
      </c>
      <c r="P569" s="447">
        <f>IF('1_시스템정보'!$AI$14="", 0.2, '1_시스템정보'!$AI$14)</f>
        <v>0.2</v>
      </c>
      <c r="Q569" s="447">
        <f>IF('1_시스템정보'!$AI$15="", 0.2, '1_시스템정보'!$AI$15)</f>
        <v>0.2</v>
      </c>
      <c r="R569" s="447">
        <f>IF('1_시스템정보'!$AI$16="", 0.2, '1_시스템정보'!$AI$16)</f>
        <v>0.2</v>
      </c>
      <c r="S569" s="447">
        <f>IF('1_시스템정보'!$AI$17="", 0.2, '1_시스템정보'!$AI$17)</f>
        <v>0.2</v>
      </c>
      <c r="T569" s="447">
        <f>IF('1_시스템정보'!$AI$18="", 0.2, '1_시스템정보'!$AI$18)</f>
        <v>0.2</v>
      </c>
      <c r="U569" s="447">
        <f>IF('1_시스템정보'!$AI$19="", 0.2, '1_시스템정보'!$AI$19)</f>
        <v>0.2</v>
      </c>
      <c r="V569" s="447">
        <f>IF('1_시스템정보'!$AI$20="", 0.2, '1_시스템정보'!$AI$20)</f>
        <v>0.2</v>
      </c>
      <c r="W569" s="447">
        <f>IF('1_시스템정보'!$AI$21="", 0.2, '1_시스템정보'!$AI$21)</f>
        <v>0.2</v>
      </c>
      <c r="X569" s="447">
        <f>IF('1_시스템정보'!$AI$22="", 0.2, '1_시스템정보'!$AI$22)</f>
        <v>0.2</v>
      </c>
      <c r="Y569" s="447">
        <f>IF('1_시스템정보'!$AI$23="", 0.2, '1_시스템정보'!$AI$23)</f>
        <v>0.2</v>
      </c>
      <c r="Z569" s="447">
        <f>IF('1_시스템정보'!$AI$24="", 0.2, '1_시스템정보'!$AI$24)</f>
        <v>0.2</v>
      </c>
      <c r="AA569" s="447">
        <f>IF('1_시스템정보'!$AI$25="", 0.2, '1_시스템정보'!$AI$25)</f>
        <v>0.2</v>
      </c>
      <c r="AB569" s="447">
        <f>IF('1_시스템정보'!$AI$26="", 0.2, '1_시스템정보'!$AI$26)</f>
        <v>0.2</v>
      </c>
      <c r="AC569" s="447">
        <f>IF('1_시스템정보'!$AI$27="", 0.2, '1_시스템정보'!$AI$27)</f>
        <v>0.2</v>
      </c>
      <c r="AD569" s="447">
        <f>IF('1_시스템정보'!$AI$28="", 0.2, '1_시스템정보'!$AI$28)</f>
        <v>0.2</v>
      </c>
      <c r="AE569" s="447">
        <f>IF('1_시스템정보'!$AI$29="", 0.2, '1_시스템정보'!$AI$29)</f>
        <v>0.2</v>
      </c>
      <c r="AF569" s="447">
        <f>IF('1_시스템정보'!$AI$30="", 0.2, '1_시스템정보'!$AI$30)</f>
        <v>0.2</v>
      </c>
      <c r="AG569" s="447">
        <f>IF('1_시스템정보'!$AI$31="", 0.2, '1_시스템정보'!$AI$31)</f>
        <v>0.2</v>
      </c>
      <c r="AH569" s="447">
        <f>IF('1_시스템정보'!$AI$32="", 0.2, '1_시스템정보'!$AI$32)</f>
        <v>0.2</v>
      </c>
      <c r="AI569" s="447">
        <f>IF('1_시스템정보'!$AI$33="", 0.2, '1_시스템정보'!$AI$33)</f>
        <v>0.2</v>
      </c>
      <c r="AJ569" s="447">
        <f>IF('1_시스템정보'!$AI$34="", 0.2, '1_시스템정보'!$AI$34)</f>
        <v>0.2</v>
      </c>
      <c r="AK569" s="447">
        <f>IF('1_시스템정보'!$AI$35="", 0.2, '1_시스템정보'!$AI$35)</f>
        <v>0.2</v>
      </c>
      <c r="AL569" s="447">
        <f>IF('1_시스템정보'!$AI$36="", 0.2, '1_시스템정보'!$AI$36)</f>
        <v>0.2</v>
      </c>
      <c r="AM569" s="447">
        <f>IF('1_시스템정보'!$AI$37="", 0.2, '1_시스템정보'!$AI$37)</f>
        <v>0.2</v>
      </c>
      <c r="AN569" s="447">
        <f>IF('1_시스템정보'!$AI$38="", 0.2, '1_시스템정보'!$AI$38)</f>
        <v>0.2</v>
      </c>
      <c r="AO569" s="447">
        <f>IF('1_시스템정보'!$AI$39="", 0.2, '1_시스템정보'!$AI$39)</f>
        <v>0.2</v>
      </c>
      <c r="AP569" s="447">
        <f>IF('1_시스템정보'!$AI$40="", 0.2, '1_시스템정보'!$AI$40)</f>
        <v>0.2</v>
      </c>
      <c r="AQ569" s="448">
        <f>IF('1_시스템정보'!$AI$41="", 0.2, '1_시스템정보'!$AI$41)</f>
        <v>0.2</v>
      </c>
    </row>
    <row r="570" spans="2:43" ht="19.95" customHeight="1" x14ac:dyDescent="0.4">
      <c r="B570" s="269">
        <v>567</v>
      </c>
      <c r="C570" s="270" t="s">
        <v>2040</v>
      </c>
      <c r="D570" s="270" t="s">
        <v>2041</v>
      </c>
      <c r="E570" s="271">
        <v>1535</v>
      </c>
      <c r="F570" s="272" t="s">
        <v>18</v>
      </c>
      <c r="G570" s="433">
        <v>15</v>
      </c>
      <c r="H570" s="423"/>
      <c r="I570" s="309">
        <f>IF('1_시스템정보'!$AE$7="", 15, '1_시스템정보'!$AE$7)</f>
        <v>15</v>
      </c>
      <c r="J570" s="310">
        <f>IF('1_시스템정보'!$AE$8="", 15, '1_시스템정보'!$AE$8)</f>
        <v>15</v>
      </c>
      <c r="K570" s="310">
        <f>IF('1_시스템정보'!$AE$9="", 15, '1_시스템정보'!$AE$9)</f>
        <v>15</v>
      </c>
      <c r="L570" s="310">
        <f>IF('1_시스템정보'!$AE$10="", 15, '1_시스템정보'!$AE$10)</f>
        <v>15</v>
      </c>
      <c r="M570" s="310">
        <f>IF('1_시스템정보'!$AE$11="", 15, '1_시스템정보'!$AE$11)</f>
        <v>15</v>
      </c>
      <c r="N570" s="310">
        <f>IF('1_시스템정보'!$AE$12="", 15, '1_시스템정보'!$AE$12)</f>
        <v>15</v>
      </c>
      <c r="O570" s="310">
        <f>IF('1_시스템정보'!$AE$13="", 15, '1_시스템정보'!$AE$13)</f>
        <v>15</v>
      </c>
      <c r="P570" s="310">
        <f>IF('1_시스템정보'!$AE$14="", 15, '1_시스템정보'!$AE$14)</f>
        <v>15</v>
      </c>
      <c r="Q570" s="310">
        <f>IF('1_시스템정보'!$AE$15="", 15, '1_시스템정보'!$AE$15)</f>
        <v>15</v>
      </c>
      <c r="R570" s="310">
        <f>IF('1_시스템정보'!$AE$16="", 15, '1_시스템정보'!$AE$16)</f>
        <v>15</v>
      </c>
      <c r="S570" s="310">
        <f>IF('1_시스템정보'!$AE$17="", 15, '1_시스템정보'!$AE$17)</f>
        <v>15</v>
      </c>
      <c r="T570" s="310">
        <f>IF('1_시스템정보'!$AE$18="", 15, '1_시스템정보'!$AE$18)</f>
        <v>15</v>
      </c>
      <c r="U570" s="310">
        <f>IF('1_시스템정보'!$AE$19="", 15, '1_시스템정보'!$AE$19)</f>
        <v>15</v>
      </c>
      <c r="V570" s="310">
        <f>IF('1_시스템정보'!$AE$20="", 15, '1_시스템정보'!$AE$20)</f>
        <v>15</v>
      </c>
      <c r="W570" s="310">
        <f>IF('1_시스템정보'!$AE$21="", 15, '1_시스템정보'!$AE$21)</f>
        <v>15</v>
      </c>
      <c r="X570" s="310">
        <f>IF('1_시스템정보'!$AE$22="", 15, '1_시스템정보'!$AE$22)</f>
        <v>15</v>
      </c>
      <c r="Y570" s="310">
        <f>IF('1_시스템정보'!$AE$23="", 15, '1_시스템정보'!$AE$23)</f>
        <v>15</v>
      </c>
      <c r="Z570" s="310">
        <f>IF('1_시스템정보'!$AE$24="", 15, '1_시스템정보'!$AE$24)</f>
        <v>15</v>
      </c>
      <c r="AA570" s="310">
        <f>IF('1_시스템정보'!$AE$25="", 15, '1_시스템정보'!$AE$25)</f>
        <v>15</v>
      </c>
      <c r="AB570" s="310">
        <f>IF('1_시스템정보'!$AE$26="", 15, '1_시스템정보'!$AE$26)</f>
        <v>15</v>
      </c>
      <c r="AC570" s="310">
        <f>IF('1_시스템정보'!$AE$27="", 15, '1_시스템정보'!$AE$27)</f>
        <v>15</v>
      </c>
      <c r="AD570" s="310">
        <f>IF('1_시스템정보'!$AE$28="", 15, '1_시스템정보'!$AE$28)</f>
        <v>15</v>
      </c>
      <c r="AE570" s="310">
        <f>IF('1_시스템정보'!$AE$29="", 15, '1_시스템정보'!$AE$29)</f>
        <v>15</v>
      </c>
      <c r="AF570" s="310">
        <f>IF('1_시스템정보'!$AE$30="", 15, '1_시스템정보'!$AE$30)</f>
        <v>15</v>
      </c>
      <c r="AG570" s="310">
        <f>IF('1_시스템정보'!$AE$31="", 15, '1_시스템정보'!$AE$31)</f>
        <v>15</v>
      </c>
      <c r="AH570" s="310">
        <f>IF('1_시스템정보'!$AE$32="", 15, '1_시스템정보'!$AE$32)</f>
        <v>15</v>
      </c>
      <c r="AI570" s="310">
        <f>IF('1_시스템정보'!$AE$33="", 15, '1_시스템정보'!$AE$33)</f>
        <v>15</v>
      </c>
      <c r="AJ570" s="310">
        <f>IF('1_시스템정보'!$AE$34="", 15, '1_시스템정보'!$AE$34)</f>
        <v>15</v>
      </c>
      <c r="AK570" s="310">
        <f>IF('1_시스템정보'!$AE$35="", 15, '1_시스템정보'!$AE$35)</f>
        <v>15</v>
      </c>
      <c r="AL570" s="310">
        <f>IF('1_시스템정보'!$AE$36="", 15, '1_시스템정보'!$AE$36)</f>
        <v>15</v>
      </c>
      <c r="AM570" s="310">
        <f>IF('1_시스템정보'!$AE$37="", 15, '1_시스템정보'!$AE$37)</f>
        <v>15</v>
      </c>
      <c r="AN570" s="310">
        <f>IF('1_시스템정보'!$AE$38="", 15, '1_시스템정보'!$AE$38)</f>
        <v>15</v>
      </c>
      <c r="AO570" s="310">
        <f>IF('1_시스템정보'!$AE$39="", 15, '1_시스템정보'!$AE$39)</f>
        <v>15</v>
      </c>
      <c r="AP570" s="310">
        <f>IF('1_시스템정보'!$AE$40="", 15, '1_시스템정보'!$AE$40)</f>
        <v>15</v>
      </c>
      <c r="AQ570" s="311">
        <f>IF('1_시스템정보'!$AE$41="", 15, '1_시스템정보'!$AE$41)</f>
        <v>15</v>
      </c>
    </row>
    <row r="571" spans="2:43" ht="19.95" customHeight="1" x14ac:dyDescent="0.4">
      <c r="B571" s="269">
        <v>568</v>
      </c>
      <c r="C571" s="270" t="s">
        <v>2042</v>
      </c>
      <c r="D571" s="270" t="s">
        <v>2043</v>
      </c>
      <c r="E571" s="271">
        <v>1555</v>
      </c>
      <c r="F571" s="272" t="s">
        <v>18</v>
      </c>
      <c r="G571" s="433">
        <v>0</v>
      </c>
      <c r="H571" s="423"/>
      <c r="I571" s="309">
        <f>IF('1_시스템정보'!$AF$7="", 0, '1_시스템정보'!$AF$7)</f>
        <v>0</v>
      </c>
      <c r="J571" s="310">
        <f>IF('1_시스템정보'!$AF$8="", 0, '1_시스템정보'!$AF$8)</f>
        <v>0</v>
      </c>
      <c r="K571" s="310">
        <f>IF('1_시스템정보'!$AF$9="", 0, '1_시스템정보'!$AF$9)</f>
        <v>0</v>
      </c>
      <c r="L571" s="310">
        <f>IF('1_시스템정보'!$AF$10="", 0, '1_시스템정보'!$AF$10)</f>
        <v>0</v>
      </c>
      <c r="M571" s="310">
        <f>IF('1_시스템정보'!$AF$11="", 0, '1_시스템정보'!$AF$11)</f>
        <v>0</v>
      </c>
      <c r="N571" s="310">
        <f>IF('1_시스템정보'!$AF$12="", 0, '1_시스템정보'!$AF$12)</f>
        <v>0</v>
      </c>
      <c r="O571" s="310">
        <f>IF('1_시스템정보'!$AF$13="", 0, '1_시스템정보'!$AF$13)</f>
        <v>0</v>
      </c>
      <c r="P571" s="310">
        <f>IF('1_시스템정보'!$AF$14="", 0, '1_시스템정보'!$AF$14)</f>
        <v>0</v>
      </c>
      <c r="Q571" s="310">
        <f>IF('1_시스템정보'!$AF$15="", 0, '1_시스템정보'!$AF$15)</f>
        <v>0</v>
      </c>
      <c r="R571" s="310">
        <f>IF('1_시스템정보'!$AF$16="", 0, '1_시스템정보'!$AF$16)</f>
        <v>0</v>
      </c>
      <c r="S571" s="310">
        <f>IF('1_시스템정보'!$AF$17="", 0, '1_시스템정보'!$AF$17)</f>
        <v>0</v>
      </c>
      <c r="T571" s="310">
        <f>IF('1_시스템정보'!$AF$18="", 0, '1_시스템정보'!$AF$18)</f>
        <v>0</v>
      </c>
      <c r="U571" s="310">
        <f>IF('1_시스템정보'!$AF$19="", 0, '1_시스템정보'!$AF$19)</f>
        <v>0</v>
      </c>
      <c r="V571" s="310">
        <f>IF('1_시스템정보'!$AF$20="", 0, '1_시스템정보'!$AF$20)</f>
        <v>0</v>
      </c>
      <c r="W571" s="310">
        <f>IF('1_시스템정보'!$AF$21="", 0, '1_시스템정보'!$AF$21)</f>
        <v>0</v>
      </c>
      <c r="X571" s="310">
        <f>IF('1_시스템정보'!$AF$22="", 0, '1_시스템정보'!$AF$22)</f>
        <v>0</v>
      </c>
      <c r="Y571" s="310">
        <f>IF('1_시스템정보'!$AF$23="", 0, '1_시스템정보'!$AF$23)</f>
        <v>0</v>
      </c>
      <c r="Z571" s="310">
        <f>IF('1_시스템정보'!$AF$24="", 0, '1_시스템정보'!$AF$24)</f>
        <v>0</v>
      </c>
      <c r="AA571" s="310">
        <f>IF('1_시스템정보'!$AF$25="", 0, '1_시스템정보'!$AF$25)</f>
        <v>0</v>
      </c>
      <c r="AB571" s="310">
        <f>IF('1_시스템정보'!$AF$26="", 0, '1_시스템정보'!$AF$26)</f>
        <v>0</v>
      </c>
      <c r="AC571" s="310">
        <f>IF('1_시스템정보'!$AF$27="", 0, '1_시스템정보'!$AF$27)</f>
        <v>0</v>
      </c>
      <c r="AD571" s="310">
        <f>IF('1_시스템정보'!$AF$28="", 0, '1_시스템정보'!$AF$28)</f>
        <v>0</v>
      </c>
      <c r="AE571" s="310">
        <f>IF('1_시스템정보'!$AF$29="", 0, '1_시스템정보'!$AF$29)</f>
        <v>0</v>
      </c>
      <c r="AF571" s="310">
        <f>IF('1_시스템정보'!$AF$30="", 0, '1_시스템정보'!$AF$30)</f>
        <v>0</v>
      </c>
      <c r="AG571" s="310">
        <f>IF('1_시스템정보'!$AF$31="", 0, '1_시스템정보'!$AF$31)</f>
        <v>0</v>
      </c>
      <c r="AH571" s="310">
        <f>IF('1_시스템정보'!$AF$32="", 0, '1_시스템정보'!$AF$32)</f>
        <v>0</v>
      </c>
      <c r="AI571" s="310">
        <f>IF('1_시스템정보'!$AF$33="", 0, '1_시스템정보'!$AF$33)</f>
        <v>0</v>
      </c>
      <c r="AJ571" s="310">
        <f>IF('1_시스템정보'!$AF$34="", 0, '1_시스템정보'!$AF$34)</f>
        <v>0</v>
      </c>
      <c r="AK571" s="310">
        <f>IF('1_시스템정보'!$AF$35="", 0, '1_시스템정보'!$AF$35)</f>
        <v>0</v>
      </c>
      <c r="AL571" s="310">
        <f>IF('1_시스템정보'!$AF$36="", 0, '1_시스템정보'!$AF$36)</f>
        <v>0</v>
      </c>
      <c r="AM571" s="310">
        <f>IF('1_시스템정보'!$AF$37="", 0, '1_시스템정보'!$AF$37)</f>
        <v>0</v>
      </c>
      <c r="AN571" s="310">
        <f>IF('1_시스템정보'!$AF$38="", 0, '1_시스템정보'!$AF$38)</f>
        <v>0</v>
      </c>
      <c r="AO571" s="310">
        <f>IF('1_시스템정보'!$AF$39="", 0, '1_시스템정보'!$AF$39)</f>
        <v>0</v>
      </c>
      <c r="AP571" s="310">
        <f>IF('1_시스템정보'!$AF$40="", 0, '1_시스템정보'!$AF$40)</f>
        <v>0</v>
      </c>
      <c r="AQ571" s="311">
        <f>IF('1_시스템정보'!$AF$41="", 0, '1_시스템정보'!$AF$41)</f>
        <v>0</v>
      </c>
    </row>
    <row r="572" spans="2:43" ht="19.95" customHeight="1" x14ac:dyDescent="0.4">
      <c r="B572" s="269">
        <v>569</v>
      </c>
      <c r="C572" s="270" t="s">
        <v>2044</v>
      </c>
      <c r="D572" s="270" t="s">
        <v>2045</v>
      </c>
      <c r="E572" s="271">
        <v>1539</v>
      </c>
      <c r="F572" s="272" t="s">
        <v>18</v>
      </c>
      <c r="G572" s="433">
        <v>30</v>
      </c>
      <c r="H572" s="423"/>
      <c r="I572" s="309">
        <f>IF('1_시스템정보'!$AG$7="", 30, '1_시스템정보'!$AG$7)</f>
        <v>10</v>
      </c>
      <c r="J572" s="310">
        <f>IF('1_시스템정보'!$AG$8="", 30, '1_시스템정보'!$AG$8)</f>
        <v>30</v>
      </c>
      <c r="K572" s="310">
        <f>IF('1_시스템정보'!$AG$9="", 30, '1_시스템정보'!$AG$9)</f>
        <v>30</v>
      </c>
      <c r="L572" s="310">
        <f>IF('1_시스템정보'!$AG$10="", 30, '1_시스템정보'!$AG$10)</f>
        <v>30</v>
      </c>
      <c r="M572" s="310">
        <f>IF('1_시스템정보'!$AG$11="", 30, '1_시스템정보'!$AG$11)</f>
        <v>30</v>
      </c>
      <c r="N572" s="310">
        <f>IF('1_시스템정보'!$AG$12="", 30, '1_시스템정보'!$AG$12)</f>
        <v>30</v>
      </c>
      <c r="O572" s="310">
        <f>IF('1_시스템정보'!$AG$13="", 30, '1_시스템정보'!$AG$13)</f>
        <v>30</v>
      </c>
      <c r="P572" s="310">
        <f>IF('1_시스템정보'!$AG$14="", 30, '1_시스템정보'!$AG$14)</f>
        <v>30</v>
      </c>
      <c r="Q572" s="310">
        <f>IF('1_시스템정보'!$AG$15="", 30, '1_시스템정보'!$AG$15)</f>
        <v>30</v>
      </c>
      <c r="R572" s="310">
        <f>IF('1_시스템정보'!$AG$16="", 30, '1_시스템정보'!$AG$16)</f>
        <v>30</v>
      </c>
      <c r="S572" s="310">
        <f>IF('1_시스템정보'!$AG$17="", 30, '1_시스템정보'!$AG$17)</f>
        <v>30</v>
      </c>
      <c r="T572" s="310">
        <f>IF('1_시스템정보'!$AG$18="", 30, '1_시스템정보'!$AG$18)</f>
        <v>30</v>
      </c>
      <c r="U572" s="310">
        <f>IF('1_시스템정보'!$AG$19="", 30, '1_시스템정보'!$AG$19)</f>
        <v>30</v>
      </c>
      <c r="V572" s="310">
        <f>IF('1_시스템정보'!$AG$20="", 30, '1_시스템정보'!$AG$20)</f>
        <v>30</v>
      </c>
      <c r="W572" s="310">
        <f>IF('1_시스템정보'!$AG$21="", 30, '1_시스템정보'!$AG$21)</f>
        <v>30</v>
      </c>
      <c r="X572" s="310">
        <f>IF('1_시스템정보'!$AG$22="", 30, '1_시스템정보'!$AG$22)</f>
        <v>30</v>
      </c>
      <c r="Y572" s="310">
        <f>IF('1_시스템정보'!$AG$23="", 30, '1_시스템정보'!$AG$23)</f>
        <v>30</v>
      </c>
      <c r="Z572" s="310">
        <f>IF('1_시스템정보'!$AG$24="", 30, '1_시스템정보'!$AG$24)</f>
        <v>30</v>
      </c>
      <c r="AA572" s="310">
        <f>IF('1_시스템정보'!$AG$25="", 30, '1_시스템정보'!$AG$25)</f>
        <v>30</v>
      </c>
      <c r="AB572" s="310">
        <f>IF('1_시스템정보'!$AG$26="", 30, '1_시스템정보'!$AG$26)</f>
        <v>30</v>
      </c>
      <c r="AC572" s="310">
        <f>IF('1_시스템정보'!$AG$27="", 30, '1_시스템정보'!$AG$27)</f>
        <v>30</v>
      </c>
      <c r="AD572" s="310">
        <f>IF('1_시스템정보'!$AG$28="", 30, '1_시스템정보'!$AG$28)</f>
        <v>30</v>
      </c>
      <c r="AE572" s="310">
        <f>IF('1_시스템정보'!$AG$29="", 30, '1_시스템정보'!$AG$29)</f>
        <v>30</v>
      </c>
      <c r="AF572" s="310">
        <f>IF('1_시스템정보'!$AG$30="", 30, '1_시스템정보'!$AG$30)</f>
        <v>30</v>
      </c>
      <c r="AG572" s="310">
        <f>IF('1_시스템정보'!$AG$31="", 30, '1_시스템정보'!$AG$31)</f>
        <v>30</v>
      </c>
      <c r="AH572" s="310">
        <f>IF('1_시스템정보'!$AG$32="", 30, '1_시스템정보'!$AG$32)</f>
        <v>30</v>
      </c>
      <c r="AI572" s="310">
        <f>IF('1_시스템정보'!$AG$33="", 30, '1_시스템정보'!$AG$33)</f>
        <v>30</v>
      </c>
      <c r="AJ572" s="310">
        <f>IF('1_시스템정보'!$AG$34="", 30, '1_시스템정보'!$AG$34)</f>
        <v>30</v>
      </c>
      <c r="AK572" s="310">
        <f>IF('1_시스템정보'!$AG$35="", 30, '1_시스템정보'!$AG$35)</f>
        <v>30</v>
      </c>
      <c r="AL572" s="310">
        <f>IF('1_시스템정보'!$AG$36="", 30, '1_시스템정보'!$AG$36)</f>
        <v>30</v>
      </c>
      <c r="AM572" s="310">
        <f>IF('1_시스템정보'!$AG$37="", 30, '1_시스템정보'!$AG$37)</f>
        <v>30</v>
      </c>
      <c r="AN572" s="310">
        <f>IF('1_시스템정보'!$AG$38="", 30, '1_시스템정보'!$AG$38)</f>
        <v>30</v>
      </c>
      <c r="AO572" s="310">
        <f>IF('1_시스템정보'!$AG$39="", 30, '1_시스템정보'!$AG$39)</f>
        <v>30</v>
      </c>
      <c r="AP572" s="310">
        <f>IF('1_시스템정보'!$AG$40="", 30, '1_시스템정보'!$AG$40)</f>
        <v>30</v>
      </c>
      <c r="AQ572" s="311">
        <f>IF('1_시스템정보'!$AG$41="", 30, '1_시스템정보'!$AG$41)</f>
        <v>30</v>
      </c>
    </row>
    <row r="573" spans="2:43" ht="19.95" customHeight="1" x14ac:dyDescent="0.4">
      <c r="B573" s="269">
        <v>570</v>
      </c>
      <c r="C573" s="270" t="s">
        <v>2046</v>
      </c>
      <c r="D573" s="270" t="s">
        <v>2047</v>
      </c>
      <c r="E573" s="271">
        <v>1540</v>
      </c>
      <c r="F573" s="272" t="s">
        <v>18</v>
      </c>
      <c r="G573" s="433">
        <v>45</v>
      </c>
      <c r="H573" s="423"/>
      <c r="I573" s="309">
        <f>IF('1_시스템정보'!$AH$7="", 45, '1_시스템정보'!$AH$7)</f>
        <v>10</v>
      </c>
      <c r="J573" s="310">
        <f>IF('1_시스템정보'!$AH$8="", 45, '1_시스템정보'!$AH$8)</f>
        <v>45</v>
      </c>
      <c r="K573" s="310">
        <f>IF('1_시스템정보'!$AH$9="", 45, '1_시스템정보'!$AH$9)</f>
        <v>45</v>
      </c>
      <c r="L573" s="310">
        <f>IF('1_시스템정보'!$AH$10="", 45, '1_시스템정보'!$AH$10)</f>
        <v>45</v>
      </c>
      <c r="M573" s="310">
        <f>IF('1_시스템정보'!$AH$11="", 45, '1_시스템정보'!$AH$11)</f>
        <v>45</v>
      </c>
      <c r="N573" s="310">
        <f>IF('1_시스템정보'!$AH$12="", 45, '1_시스템정보'!$AH$12)</f>
        <v>45</v>
      </c>
      <c r="O573" s="310">
        <f>IF('1_시스템정보'!$AH$13="", 45, '1_시스템정보'!$AH$13)</f>
        <v>45</v>
      </c>
      <c r="P573" s="310">
        <f>IF('1_시스템정보'!$AH$14="", 45, '1_시스템정보'!$AH$14)</f>
        <v>45</v>
      </c>
      <c r="Q573" s="310">
        <f>IF('1_시스템정보'!$AH$15="", 45, '1_시스템정보'!$AH$15)</f>
        <v>45</v>
      </c>
      <c r="R573" s="310">
        <f>IF('1_시스템정보'!$AH$16="", 45, '1_시스템정보'!$AH$16)</f>
        <v>45</v>
      </c>
      <c r="S573" s="310">
        <f>IF('1_시스템정보'!$AH$17="", 45, '1_시스템정보'!$AH$17)</f>
        <v>45</v>
      </c>
      <c r="T573" s="310">
        <f>IF('1_시스템정보'!$AH$18="", 45, '1_시스템정보'!$AH$18)</f>
        <v>45</v>
      </c>
      <c r="U573" s="310">
        <f>IF('1_시스템정보'!$AH$19="", 45, '1_시스템정보'!$AH$19)</f>
        <v>45</v>
      </c>
      <c r="V573" s="310">
        <f>IF('1_시스템정보'!$AH$20="", 45, '1_시스템정보'!$AH$20)</f>
        <v>45</v>
      </c>
      <c r="W573" s="310">
        <f>IF('1_시스템정보'!$AH$21="", 45, '1_시스템정보'!$AH$21)</f>
        <v>45</v>
      </c>
      <c r="X573" s="310">
        <f>IF('1_시스템정보'!$AH$22="", 45, '1_시스템정보'!$AH$22)</f>
        <v>45</v>
      </c>
      <c r="Y573" s="310">
        <f>IF('1_시스템정보'!$AH$23="", 45, '1_시스템정보'!$AH$23)</f>
        <v>45</v>
      </c>
      <c r="Z573" s="310">
        <f>IF('1_시스템정보'!$AH$24="", 45, '1_시스템정보'!$AH$24)</f>
        <v>45</v>
      </c>
      <c r="AA573" s="310">
        <f>IF('1_시스템정보'!$AH$25="", 45, '1_시스템정보'!$AH$25)</f>
        <v>45</v>
      </c>
      <c r="AB573" s="310">
        <f>IF('1_시스템정보'!$AH$26="", 45, '1_시스템정보'!$AH$26)</f>
        <v>45</v>
      </c>
      <c r="AC573" s="310">
        <f>IF('1_시스템정보'!$AH$27="", 45, '1_시스템정보'!$AH$27)</f>
        <v>45</v>
      </c>
      <c r="AD573" s="310">
        <f>IF('1_시스템정보'!$AH$28="", 45, '1_시스템정보'!$AH$28)</f>
        <v>45</v>
      </c>
      <c r="AE573" s="310">
        <f>IF('1_시스템정보'!$AH$29="", 45, '1_시스템정보'!$AH$29)</f>
        <v>45</v>
      </c>
      <c r="AF573" s="310">
        <f>IF('1_시스템정보'!$AH$30="", 45, '1_시스템정보'!$AH$30)</f>
        <v>45</v>
      </c>
      <c r="AG573" s="310">
        <f>IF('1_시스템정보'!$AH$31="", 45, '1_시스템정보'!$AH$31)</f>
        <v>45</v>
      </c>
      <c r="AH573" s="310">
        <f>IF('1_시스템정보'!$AH$32="", 45, '1_시스템정보'!$AH$32)</f>
        <v>45</v>
      </c>
      <c r="AI573" s="310">
        <f>IF('1_시스템정보'!$AH$33="", 45, '1_시스템정보'!$AH$33)</f>
        <v>45</v>
      </c>
      <c r="AJ573" s="310">
        <f>IF('1_시스템정보'!$AH$34="", 45, '1_시스템정보'!$AH$34)</f>
        <v>45</v>
      </c>
      <c r="AK573" s="310">
        <f>IF('1_시스템정보'!$AH$35="", 45, '1_시스템정보'!$AH$35)</f>
        <v>45</v>
      </c>
      <c r="AL573" s="310">
        <f>IF('1_시스템정보'!$AH$36="", 45, '1_시스템정보'!$AH$36)</f>
        <v>45</v>
      </c>
      <c r="AM573" s="310">
        <f>IF('1_시스템정보'!$AH$37="", 45, '1_시스템정보'!$AH$37)</f>
        <v>45</v>
      </c>
      <c r="AN573" s="310">
        <f>IF('1_시스템정보'!$AH$38="", 45, '1_시스템정보'!$AH$38)</f>
        <v>45</v>
      </c>
      <c r="AO573" s="310">
        <f>IF('1_시스템정보'!$AH$39="", 45, '1_시스템정보'!$AH$39)</f>
        <v>45</v>
      </c>
      <c r="AP573" s="310">
        <f>IF('1_시스템정보'!$AH$40="", 45, '1_시스템정보'!$AH$40)</f>
        <v>45</v>
      </c>
      <c r="AQ573" s="311">
        <f>IF('1_시스템정보'!$AH$41="", 45, '1_시스템정보'!$AH$41)</f>
        <v>45</v>
      </c>
    </row>
    <row r="574" spans="2:43" ht="19.95" customHeight="1" x14ac:dyDescent="0.4">
      <c r="B574" s="269">
        <v>571</v>
      </c>
      <c r="C574" s="270" t="s">
        <v>2048</v>
      </c>
      <c r="D574" s="270" t="s">
        <v>136</v>
      </c>
      <c r="E574" s="271">
        <v>1085</v>
      </c>
      <c r="F574" s="272" t="s">
        <v>10</v>
      </c>
      <c r="G574" s="930">
        <v>0</v>
      </c>
      <c r="H574" s="274"/>
      <c r="I574" s="339">
        <v>0</v>
      </c>
      <c r="J574" s="340">
        <v>0</v>
      </c>
      <c r="K574" s="340">
        <v>0</v>
      </c>
      <c r="L574" s="340">
        <v>0</v>
      </c>
      <c r="M574" s="340">
        <v>0</v>
      </c>
      <c r="N574" s="340">
        <v>0</v>
      </c>
      <c r="O574" s="340">
        <v>0</v>
      </c>
      <c r="P574" s="340">
        <v>0</v>
      </c>
      <c r="Q574" s="340">
        <v>0</v>
      </c>
      <c r="R574" s="340">
        <v>0</v>
      </c>
      <c r="S574" s="340">
        <v>0</v>
      </c>
      <c r="T574" s="340">
        <v>0</v>
      </c>
      <c r="U574" s="340">
        <v>0</v>
      </c>
      <c r="V574" s="340">
        <v>0</v>
      </c>
      <c r="W574" s="340">
        <v>0</v>
      </c>
      <c r="X574" s="340">
        <v>0</v>
      </c>
      <c r="Y574" s="340">
        <v>0</v>
      </c>
      <c r="Z574" s="340">
        <v>0</v>
      </c>
      <c r="AA574" s="340">
        <v>0</v>
      </c>
      <c r="AB574" s="340">
        <v>0</v>
      </c>
      <c r="AC574" s="340">
        <v>0</v>
      </c>
      <c r="AD574" s="340">
        <v>0</v>
      </c>
      <c r="AE574" s="340">
        <v>0</v>
      </c>
      <c r="AF574" s="340">
        <v>0</v>
      </c>
      <c r="AG574" s="340">
        <v>0</v>
      </c>
      <c r="AH574" s="340">
        <v>0</v>
      </c>
      <c r="AI574" s="340">
        <v>0</v>
      </c>
      <c r="AJ574" s="340">
        <v>0</v>
      </c>
      <c r="AK574" s="340">
        <v>0</v>
      </c>
      <c r="AL574" s="340">
        <v>0</v>
      </c>
      <c r="AM574" s="340">
        <v>0</v>
      </c>
      <c r="AN574" s="340">
        <v>0</v>
      </c>
      <c r="AO574" s="340">
        <v>0</v>
      </c>
      <c r="AP574" s="340">
        <v>0</v>
      </c>
      <c r="AQ574" s="341">
        <v>0</v>
      </c>
    </row>
    <row r="575" spans="2:43" ht="19.95" customHeight="1" x14ac:dyDescent="0.4">
      <c r="B575" s="269">
        <v>572</v>
      </c>
      <c r="C575" s="270" t="s">
        <v>2049</v>
      </c>
      <c r="D575" s="270" t="s">
        <v>2050</v>
      </c>
      <c r="E575" s="271">
        <v>1547</v>
      </c>
      <c r="F575" s="272" t="s">
        <v>1</v>
      </c>
      <c r="G575" s="930">
        <v>0</v>
      </c>
      <c r="H575" s="1301" t="s">
        <v>2666</v>
      </c>
      <c r="I575" s="339">
        <v>0</v>
      </c>
      <c r="J575" s="340">
        <v>0</v>
      </c>
      <c r="K575" s="340">
        <v>0</v>
      </c>
      <c r="L575" s="340">
        <v>0</v>
      </c>
      <c r="M575" s="340">
        <v>0</v>
      </c>
      <c r="N575" s="340">
        <v>0</v>
      </c>
      <c r="O575" s="340">
        <v>0</v>
      </c>
      <c r="P575" s="340">
        <v>0</v>
      </c>
      <c r="Q575" s="340">
        <v>0</v>
      </c>
      <c r="R575" s="340">
        <v>0</v>
      </c>
      <c r="S575" s="340">
        <v>0</v>
      </c>
      <c r="T575" s="340">
        <v>0</v>
      </c>
      <c r="U575" s="340">
        <v>0</v>
      </c>
      <c r="V575" s="340">
        <v>0</v>
      </c>
      <c r="W575" s="340">
        <v>0</v>
      </c>
      <c r="X575" s="340">
        <v>0</v>
      </c>
      <c r="Y575" s="340">
        <v>0</v>
      </c>
      <c r="Z575" s="340">
        <v>0</v>
      </c>
      <c r="AA575" s="340">
        <v>0</v>
      </c>
      <c r="AB575" s="340">
        <v>0</v>
      </c>
      <c r="AC575" s="340">
        <v>0</v>
      </c>
      <c r="AD575" s="340">
        <v>0</v>
      </c>
      <c r="AE575" s="340">
        <v>0</v>
      </c>
      <c r="AF575" s="340">
        <v>0</v>
      </c>
      <c r="AG575" s="340">
        <v>0</v>
      </c>
      <c r="AH575" s="340">
        <v>0</v>
      </c>
      <c r="AI575" s="340">
        <v>0</v>
      </c>
      <c r="AJ575" s="340">
        <v>0</v>
      </c>
      <c r="AK575" s="340">
        <v>0</v>
      </c>
      <c r="AL575" s="340">
        <v>0</v>
      </c>
      <c r="AM575" s="340">
        <v>0</v>
      </c>
      <c r="AN575" s="340">
        <v>0</v>
      </c>
      <c r="AO575" s="340">
        <v>0</v>
      </c>
      <c r="AP575" s="340">
        <v>0</v>
      </c>
      <c r="AQ575" s="341">
        <v>0</v>
      </c>
    </row>
    <row r="576" spans="2:43" ht="19.95" customHeight="1" x14ac:dyDescent="0.4">
      <c r="B576" s="269">
        <v>573</v>
      </c>
      <c r="C576" s="270" t="s">
        <v>2051</v>
      </c>
      <c r="D576" s="270" t="s">
        <v>2052</v>
      </c>
      <c r="E576" s="271">
        <v>1548</v>
      </c>
      <c r="F576" s="272" t="s">
        <v>1</v>
      </c>
      <c r="G576" s="930">
        <v>100</v>
      </c>
      <c r="H576" s="1313"/>
      <c r="I576" s="339">
        <v>100</v>
      </c>
      <c r="J576" s="340">
        <v>100</v>
      </c>
      <c r="K576" s="340">
        <v>100</v>
      </c>
      <c r="L576" s="340">
        <v>100</v>
      </c>
      <c r="M576" s="340">
        <v>100</v>
      </c>
      <c r="N576" s="340">
        <v>100</v>
      </c>
      <c r="O576" s="340">
        <v>100</v>
      </c>
      <c r="P576" s="340">
        <v>100</v>
      </c>
      <c r="Q576" s="340">
        <v>100</v>
      </c>
      <c r="R576" s="340">
        <v>100</v>
      </c>
      <c r="S576" s="340">
        <v>100</v>
      </c>
      <c r="T576" s="340">
        <v>100</v>
      </c>
      <c r="U576" s="340">
        <v>100</v>
      </c>
      <c r="V576" s="340">
        <v>100</v>
      </c>
      <c r="W576" s="340">
        <v>100</v>
      </c>
      <c r="X576" s="340">
        <v>100</v>
      </c>
      <c r="Y576" s="340">
        <v>100</v>
      </c>
      <c r="Z576" s="340">
        <v>100</v>
      </c>
      <c r="AA576" s="340">
        <v>100</v>
      </c>
      <c r="AB576" s="340">
        <v>100</v>
      </c>
      <c r="AC576" s="340">
        <v>100</v>
      </c>
      <c r="AD576" s="340">
        <v>100</v>
      </c>
      <c r="AE576" s="340">
        <v>100</v>
      </c>
      <c r="AF576" s="340">
        <v>100</v>
      </c>
      <c r="AG576" s="340">
        <v>100</v>
      </c>
      <c r="AH576" s="340">
        <v>100</v>
      </c>
      <c r="AI576" s="340">
        <v>100</v>
      </c>
      <c r="AJ576" s="340">
        <v>100</v>
      </c>
      <c r="AK576" s="340">
        <v>100</v>
      </c>
      <c r="AL576" s="340">
        <v>100</v>
      </c>
      <c r="AM576" s="340">
        <v>100</v>
      </c>
      <c r="AN576" s="340">
        <v>100</v>
      </c>
      <c r="AO576" s="340">
        <v>100</v>
      </c>
      <c r="AP576" s="340">
        <v>100</v>
      </c>
      <c r="AQ576" s="341">
        <v>100</v>
      </c>
    </row>
    <row r="577" spans="2:43" ht="19.95" customHeight="1" x14ac:dyDescent="0.4">
      <c r="B577" s="269">
        <v>574</v>
      </c>
      <c r="C577" s="270" t="s">
        <v>2053</v>
      </c>
      <c r="D577" s="270" t="s">
        <v>2054</v>
      </c>
      <c r="E577" s="271">
        <v>1549</v>
      </c>
      <c r="F577" s="272" t="s">
        <v>39</v>
      </c>
      <c r="G577" s="422">
        <v>3000</v>
      </c>
      <c r="H577" s="1302"/>
      <c r="I577" s="400">
        <v>3000</v>
      </c>
      <c r="J577" s="401">
        <v>3000</v>
      </c>
      <c r="K577" s="401">
        <v>3000</v>
      </c>
      <c r="L577" s="401">
        <v>3000</v>
      </c>
      <c r="M577" s="401">
        <v>3000</v>
      </c>
      <c r="N577" s="401">
        <v>3000</v>
      </c>
      <c r="O577" s="401">
        <v>3000</v>
      </c>
      <c r="P577" s="401">
        <v>3000</v>
      </c>
      <c r="Q577" s="401">
        <v>3000</v>
      </c>
      <c r="R577" s="401">
        <v>3000</v>
      </c>
      <c r="S577" s="401">
        <v>3000</v>
      </c>
      <c r="T577" s="401">
        <v>3000</v>
      </c>
      <c r="U577" s="401">
        <v>3000</v>
      </c>
      <c r="V577" s="401">
        <v>3000</v>
      </c>
      <c r="W577" s="401">
        <v>3000</v>
      </c>
      <c r="X577" s="401">
        <v>3000</v>
      </c>
      <c r="Y577" s="401">
        <v>3000</v>
      </c>
      <c r="Z577" s="401">
        <v>3000</v>
      </c>
      <c r="AA577" s="401">
        <v>3000</v>
      </c>
      <c r="AB577" s="401">
        <v>3000</v>
      </c>
      <c r="AC577" s="401">
        <v>3000</v>
      </c>
      <c r="AD577" s="401">
        <v>3000</v>
      </c>
      <c r="AE577" s="401">
        <v>3000</v>
      </c>
      <c r="AF577" s="401">
        <v>3000</v>
      </c>
      <c r="AG577" s="401">
        <v>3000</v>
      </c>
      <c r="AH577" s="401">
        <v>3000</v>
      </c>
      <c r="AI577" s="401">
        <v>3000</v>
      </c>
      <c r="AJ577" s="401">
        <v>3000</v>
      </c>
      <c r="AK577" s="401">
        <v>3000</v>
      </c>
      <c r="AL577" s="401">
        <v>3000</v>
      </c>
      <c r="AM577" s="401">
        <v>3000</v>
      </c>
      <c r="AN577" s="401">
        <v>3000</v>
      </c>
      <c r="AO577" s="401">
        <v>3000</v>
      </c>
      <c r="AP577" s="401">
        <v>3000</v>
      </c>
      <c r="AQ577" s="367">
        <v>3000</v>
      </c>
    </row>
    <row r="578" spans="2:43" ht="19.95" customHeight="1" x14ac:dyDescent="0.4">
      <c r="B578" s="269">
        <v>575</v>
      </c>
      <c r="C578" s="270" t="s">
        <v>2055</v>
      </c>
      <c r="D578" s="270" t="s">
        <v>219</v>
      </c>
      <c r="E578" s="271">
        <v>621</v>
      </c>
      <c r="F578" s="272"/>
      <c r="G578" s="422" t="s">
        <v>37</v>
      </c>
      <c r="H578" s="1320" t="s">
        <v>2667</v>
      </c>
      <c r="I578" s="400" t="s">
        <v>37</v>
      </c>
      <c r="J578" s="401" t="s">
        <v>37</v>
      </c>
      <c r="K578" s="401" t="s">
        <v>37</v>
      </c>
      <c r="L578" s="401" t="s">
        <v>37</v>
      </c>
      <c r="M578" s="401" t="s">
        <v>37</v>
      </c>
      <c r="N578" s="401" t="s">
        <v>37</v>
      </c>
      <c r="O578" s="401" t="s">
        <v>37</v>
      </c>
      <c r="P578" s="401" t="s">
        <v>37</v>
      </c>
      <c r="Q578" s="401" t="s">
        <v>37</v>
      </c>
      <c r="R578" s="401" t="s">
        <v>37</v>
      </c>
      <c r="S578" s="401" t="s">
        <v>37</v>
      </c>
      <c r="T578" s="401" t="s">
        <v>37</v>
      </c>
      <c r="U578" s="401" t="s">
        <v>37</v>
      </c>
      <c r="V578" s="401" t="s">
        <v>37</v>
      </c>
      <c r="W578" s="401" t="s">
        <v>37</v>
      </c>
      <c r="X578" s="401" t="s">
        <v>37</v>
      </c>
      <c r="Y578" s="401" t="s">
        <v>37</v>
      </c>
      <c r="Z578" s="401" t="s">
        <v>37</v>
      </c>
      <c r="AA578" s="401" t="s">
        <v>37</v>
      </c>
      <c r="AB578" s="401" t="s">
        <v>37</v>
      </c>
      <c r="AC578" s="401" t="s">
        <v>37</v>
      </c>
      <c r="AD578" s="401" t="s">
        <v>37</v>
      </c>
      <c r="AE578" s="401" t="s">
        <v>37</v>
      </c>
      <c r="AF578" s="401" t="s">
        <v>37</v>
      </c>
      <c r="AG578" s="401" t="s">
        <v>37</v>
      </c>
      <c r="AH578" s="401" t="s">
        <v>37</v>
      </c>
      <c r="AI578" s="401" t="s">
        <v>37</v>
      </c>
      <c r="AJ578" s="401" t="s">
        <v>37</v>
      </c>
      <c r="AK578" s="401" t="s">
        <v>37</v>
      </c>
      <c r="AL578" s="401" t="s">
        <v>37</v>
      </c>
      <c r="AM578" s="401" t="s">
        <v>37</v>
      </c>
      <c r="AN578" s="401" t="s">
        <v>37</v>
      </c>
      <c r="AO578" s="401" t="s">
        <v>37</v>
      </c>
      <c r="AP578" s="401" t="s">
        <v>37</v>
      </c>
      <c r="AQ578" s="367" t="s">
        <v>37</v>
      </c>
    </row>
    <row r="579" spans="2:43" ht="19.95" customHeight="1" x14ac:dyDescent="0.4">
      <c r="B579" s="269">
        <v>576</v>
      </c>
      <c r="C579" s="270" t="s">
        <v>2056</v>
      </c>
      <c r="D579" s="270" t="s">
        <v>220</v>
      </c>
      <c r="E579" s="271">
        <v>633</v>
      </c>
      <c r="F579" s="272" t="s">
        <v>39</v>
      </c>
      <c r="G579" s="927">
        <v>0</v>
      </c>
      <c r="H579" s="1339"/>
      <c r="I579" s="347">
        <v>0</v>
      </c>
      <c r="J579" s="348">
        <v>0</v>
      </c>
      <c r="K579" s="348">
        <v>0</v>
      </c>
      <c r="L579" s="348">
        <v>0</v>
      </c>
      <c r="M579" s="348">
        <v>0</v>
      </c>
      <c r="N579" s="348">
        <v>0</v>
      </c>
      <c r="O579" s="348">
        <v>0</v>
      </c>
      <c r="P579" s="348">
        <v>0</v>
      </c>
      <c r="Q579" s="348">
        <v>0</v>
      </c>
      <c r="R579" s="348">
        <v>0</v>
      </c>
      <c r="S579" s="348">
        <v>0</v>
      </c>
      <c r="T579" s="348">
        <v>0</v>
      </c>
      <c r="U579" s="348">
        <v>0</v>
      </c>
      <c r="V579" s="348">
        <v>0</v>
      </c>
      <c r="W579" s="348">
        <v>0</v>
      </c>
      <c r="X579" s="348">
        <v>0</v>
      </c>
      <c r="Y579" s="348">
        <v>0</v>
      </c>
      <c r="Z579" s="348">
        <v>0</v>
      </c>
      <c r="AA579" s="348">
        <v>0</v>
      </c>
      <c r="AB579" s="348">
        <v>0</v>
      </c>
      <c r="AC579" s="348">
        <v>0</v>
      </c>
      <c r="AD579" s="348">
        <v>0</v>
      </c>
      <c r="AE579" s="348">
        <v>0</v>
      </c>
      <c r="AF579" s="348">
        <v>0</v>
      </c>
      <c r="AG579" s="348">
        <v>0</v>
      </c>
      <c r="AH579" s="348">
        <v>0</v>
      </c>
      <c r="AI579" s="348">
        <v>0</v>
      </c>
      <c r="AJ579" s="348">
        <v>0</v>
      </c>
      <c r="AK579" s="348">
        <v>0</v>
      </c>
      <c r="AL579" s="348">
        <v>0</v>
      </c>
      <c r="AM579" s="348">
        <v>0</v>
      </c>
      <c r="AN579" s="348">
        <v>0</v>
      </c>
      <c r="AO579" s="348">
        <v>0</v>
      </c>
      <c r="AP579" s="348">
        <v>0</v>
      </c>
      <c r="AQ579" s="349">
        <v>0</v>
      </c>
    </row>
    <row r="580" spans="2:43" ht="19.95" customHeight="1" x14ac:dyDescent="0.4">
      <c r="B580" s="269">
        <v>577</v>
      </c>
      <c r="C580" s="270" t="s">
        <v>2057</v>
      </c>
      <c r="D580" s="270" t="s">
        <v>221</v>
      </c>
      <c r="E580" s="271">
        <v>634</v>
      </c>
      <c r="F580" s="272" t="s">
        <v>39</v>
      </c>
      <c r="G580" s="927">
        <v>0</v>
      </c>
      <c r="H580" s="1339"/>
      <c r="I580" s="347">
        <v>0</v>
      </c>
      <c r="J580" s="348">
        <v>0</v>
      </c>
      <c r="K580" s="348">
        <v>0</v>
      </c>
      <c r="L580" s="348">
        <v>0</v>
      </c>
      <c r="M580" s="348">
        <v>0</v>
      </c>
      <c r="N580" s="348">
        <v>0</v>
      </c>
      <c r="O580" s="348">
        <v>0</v>
      </c>
      <c r="P580" s="348">
        <v>0</v>
      </c>
      <c r="Q580" s="348">
        <v>0</v>
      </c>
      <c r="R580" s="348">
        <v>0</v>
      </c>
      <c r="S580" s="348">
        <v>0</v>
      </c>
      <c r="T580" s="348">
        <v>0</v>
      </c>
      <c r="U580" s="348">
        <v>0</v>
      </c>
      <c r="V580" s="348">
        <v>0</v>
      </c>
      <c r="W580" s="348">
        <v>0</v>
      </c>
      <c r="X580" s="348">
        <v>0</v>
      </c>
      <c r="Y580" s="348">
        <v>0</v>
      </c>
      <c r="Z580" s="348">
        <v>0</v>
      </c>
      <c r="AA580" s="348">
        <v>0</v>
      </c>
      <c r="AB580" s="348">
        <v>0</v>
      </c>
      <c r="AC580" s="348">
        <v>0</v>
      </c>
      <c r="AD580" s="348">
        <v>0</v>
      </c>
      <c r="AE580" s="348">
        <v>0</v>
      </c>
      <c r="AF580" s="348">
        <v>0</v>
      </c>
      <c r="AG580" s="348">
        <v>0</v>
      </c>
      <c r="AH580" s="348">
        <v>0</v>
      </c>
      <c r="AI580" s="348">
        <v>0</v>
      </c>
      <c r="AJ580" s="348">
        <v>0</v>
      </c>
      <c r="AK580" s="348">
        <v>0</v>
      </c>
      <c r="AL580" s="348">
        <v>0</v>
      </c>
      <c r="AM580" s="348">
        <v>0</v>
      </c>
      <c r="AN580" s="348">
        <v>0</v>
      </c>
      <c r="AO580" s="348">
        <v>0</v>
      </c>
      <c r="AP580" s="348">
        <v>0</v>
      </c>
      <c r="AQ580" s="349">
        <v>0</v>
      </c>
    </row>
    <row r="581" spans="2:43" ht="19.95" customHeight="1" x14ac:dyDescent="0.4">
      <c r="B581" s="269">
        <v>578</v>
      </c>
      <c r="C581" s="270" t="s">
        <v>2058</v>
      </c>
      <c r="D581" s="270" t="s">
        <v>2059</v>
      </c>
      <c r="E581" s="271">
        <v>1371</v>
      </c>
      <c r="F581" s="272" t="s">
        <v>200</v>
      </c>
      <c r="G581" s="422">
        <v>-1</v>
      </c>
      <c r="H581" s="1339"/>
      <c r="I581" s="400">
        <v>-1</v>
      </c>
      <c r="J581" s="401">
        <v>-1</v>
      </c>
      <c r="K581" s="401">
        <v>-1</v>
      </c>
      <c r="L581" s="401">
        <v>-1</v>
      </c>
      <c r="M581" s="401">
        <v>-1</v>
      </c>
      <c r="N581" s="401">
        <v>-1</v>
      </c>
      <c r="O581" s="401">
        <v>-1</v>
      </c>
      <c r="P581" s="401">
        <v>-1</v>
      </c>
      <c r="Q581" s="401">
        <v>-1</v>
      </c>
      <c r="R581" s="401">
        <v>-1</v>
      </c>
      <c r="S581" s="401">
        <v>-1</v>
      </c>
      <c r="T581" s="401">
        <v>-1</v>
      </c>
      <c r="U581" s="401">
        <v>-1</v>
      </c>
      <c r="V581" s="401">
        <v>-1</v>
      </c>
      <c r="W581" s="401">
        <v>-1</v>
      </c>
      <c r="X581" s="401">
        <v>-1</v>
      </c>
      <c r="Y581" s="401">
        <v>-1</v>
      </c>
      <c r="Z581" s="401">
        <v>-1</v>
      </c>
      <c r="AA581" s="401">
        <v>-1</v>
      </c>
      <c r="AB581" s="401">
        <v>-1</v>
      </c>
      <c r="AC581" s="401">
        <v>-1</v>
      </c>
      <c r="AD581" s="401">
        <v>-1</v>
      </c>
      <c r="AE581" s="401">
        <v>-1</v>
      </c>
      <c r="AF581" s="401">
        <v>-1</v>
      </c>
      <c r="AG581" s="401">
        <v>-1</v>
      </c>
      <c r="AH581" s="401">
        <v>-1</v>
      </c>
      <c r="AI581" s="401">
        <v>-1</v>
      </c>
      <c r="AJ581" s="401">
        <v>-1</v>
      </c>
      <c r="AK581" s="401">
        <v>-1</v>
      </c>
      <c r="AL581" s="401">
        <v>-1</v>
      </c>
      <c r="AM581" s="401">
        <v>-1</v>
      </c>
      <c r="AN581" s="401">
        <v>-1</v>
      </c>
      <c r="AO581" s="401">
        <v>-1</v>
      </c>
      <c r="AP581" s="401">
        <v>-1</v>
      </c>
      <c r="AQ581" s="367">
        <v>-1</v>
      </c>
    </row>
    <row r="582" spans="2:43" ht="19.95" customHeight="1" x14ac:dyDescent="0.4">
      <c r="B582" s="269">
        <v>579</v>
      </c>
      <c r="C582" s="270" t="s">
        <v>2060</v>
      </c>
      <c r="D582" s="270" t="s">
        <v>2061</v>
      </c>
      <c r="E582" s="271">
        <v>1375</v>
      </c>
      <c r="F582" s="272" t="s">
        <v>39</v>
      </c>
      <c r="G582" s="927">
        <v>0</v>
      </c>
      <c r="H582" s="1339"/>
      <c r="I582" s="347">
        <v>0</v>
      </c>
      <c r="J582" s="348">
        <v>0</v>
      </c>
      <c r="K582" s="348">
        <v>0</v>
      </c>
      <c r="L582" s="348">
        <v>0</v>
      </c>
      <c r="M582" s="348">
        <v>0</v>
      </c>
      <c r="N582" s="348">
        <v>0</v>
      </c>
      <c r="O582" s="348">
        <v>0</v>
      </c>
      <c r="P582" s="348">
        <v>0</v>
      </c>
      <c r="Q582" s="348">
        <v>0</v>
      </c>
      <c r="R582" s="348">
        <v>0</v>
      </c>
      <c r="S582" s="348">
        <v>0</v>
      </c>
      <c r="T582" s="348">
        <v>0</v>
      </c>
      <c r="U582" s="348">
        <v>0</v>
      </c>
      <c r="V582" s="348">
        <v>0</v>
      </c>
      <c r="W582" s="348">
        <v>0</v>
      </c>
      <c r="X582" s="348">
        <v>0</v>
      </c>
      <c r="Y582" s="348">
        <v>0</v>
      </c>
      <c r="Z582" s="348">
        <v>0</v>
      </c>
      <c r="AA582" s="348">
        <v>0</v>
      </c>
      <c r="AB582" s="348">
        <v>0</v>
      </c>
      <c r="AC582" s="348">
        <v>0</v>
      </c>
      <c r="AD582" s="348">
        <v>0</v>
      </c>
      <c r="AE582" s="348">
        <v>0</v>
      </c>
      <c r="AF582" s="348">
        <v>0</v>
      </c>
      <c r="AG582" s="348">
        <v>0</v>
      </c>
      <c r="AH582" s="348">
        <v>0</v>
      </c>
      <c r="AI582" s="348">
        <v>0</v>
      </c>
      <c r="AJ582" s="348">
        <v>0</v>
      </c>
      <c r="AK582" s="348">
        <v>0</v>
      </c>
      <c r="AL582" s="348">
        <v>0</v>
      </c>
      <c r="AM582" s="348">
        <v>0</v>
      </c>
      <c r="AN582" s="348">
        <v>0</v>
      </c>
      <c r="AO582" s="348">
        <v>0</v>
      </c>
      <c r="AP582" s="348">
        <v>0</v>
      </c>
      <c r="AQ582" s="349">
        <v>0</v>
      </c>
    </row>
    <row r="583" spans="2:43" ht="19.95" customHeight="1" thickBot="1" x14ac:dyDescent="0.45">
      <c r="B583" s="291">
        <v>580</v>
      </c>
      <c r="C583" s="292" t="s">
        <v>2062</v>
      </c>
      <c r="D583" s="292" t="s">
        <v>2063</v>
      </c>
      <c r="E583" s="293">
        <v>1858</v>
      </c>
      <c r="F583" s="294" t="s">
        <v>200</v>
      </c>
      <c r="G583" s="450">
        <v>0</v>
      </c>
      <c r="H583" s="1340"/>
      <c r="I583" s="675">
        <v>0</v>
      </c>
      <c r="J583" s="676">
        <v>0</v>
      </c>
      <c r="K583" s="676">
        <v>0</v>
      </c>
      <c r="L583" s="676">
        <v>0</v>
      </c>
      <c r="M583" s="676">
        <v>0</v>
      </c>
      <c r="N583" s="676">
        <v>0</v>
      </c>
      <c r="O583" s="676">
        <v>0</v>
      </c>
      <c r="P583" s="676">
        <v>0</v>
      </c>
      <c r="Q583" s="676">
        <v>0</v>
      </c>
      <c r="R583" s="676">
        <v>0</v>
      </c>
      <c r="S583" s="676">
        <v>0</v>
      </c>
      <c r="T583" s="676">
        <v>0</v>
      </c>
      <c r="U583" s="676">
        <v>0</v>
      </c>
      <c r="V583" s="676">
        <v>0</v>
      </c>
      <c r="W583" s="676">
        <v>0</v>
      </c>
      <c r="X583" s="676">
        <v>0</v>
      </c>
      <c r="Y583" s="676">
        <v>0</v>
      </c>
      <c r="Z583" s="676">
        <v>0</v>
      </c>
      <c r="AA583" s="676">
        <v>0</v>
      </c>
      <c r="AB583" s="676">
        <v>0</v>
      </c>
      <c r="AC583" s="676">
        <v>0</v>
      </c>
      <c r="AD583" s="676">
        <v>0</v>
      </c>
      <c r="AE583" s="676">
        <v>0</v>
      </c>
      <c r="AF583" s="676">
        <v>0</v>
      </c>
      <c r="AG583" s="676">
        <v>0</v>
      </c>
      <c r="AH583" s="676">
        <v>0</v>
      </c>
      <c r="AI583" s="676">
        <v>0</v>
      </c>
      <c r="AJ583" s="676">
        <v>0</v>
      </c>
      <c r="AK583" s="676">
        <v>0</v>
      </c>
      <c r="AL583" s="676">
        <v>0</v>
      </c>
      <c r="AM583" s="676">
        <v>0</v>
      </c>
      <c r="AN583" s="676">
        <v>0</v>
      </c>
      <c r="AO583" s="676">
        <v>0</v>
      </c>
      <c r="AP583" s="676">
        <v>0</v>
      </c>
      <c r="AQ583" s="677">
        <v>0</v>
      </c>
    </row>
    <row r="584" spans="2:43" ht="19.95" customHeight="1" x14ac:dyDescent="0.4">
      <c r="B584" s="264">
        <v>581</v>
      </c>
      <c r="C584" s="265" t="s">
        <v>2064</v>
      </c>
      <c r="D584" s="265" t="s">
        <v>303</v>
      </c>
      <c r="E584" s="266">
        <v>717</v>
      </c>
      <c r="F584" s="267" t="s">
        <v>5</v>
      </c>
      <c r="G584" s="929">
        <v>1</v>
      </c>
      <c r="H584" s="947" t="s">
        <v>2668</v>
      </c>
      <c r="I584" s="252">
        <v>1</v>
      </c>
      <c r="J584" s="253">
        <v>1</v>
      </c>
      <c r="K584" s="253">
        <v>1</v>
      </c>
      <c r="L584" s="253">
        <v>1</v>
      </c>
      <c r="M584" s="253">
        <v>1</v>
      </c>
      <c r="N584" s="253">
        <v>1</v>
      </c>
      <c r="O584" s="253">
        <v>1</v>
      </c>
      <c r="P584" s="253">
        <v>1</v>
      </c>
      <c r="Q584" s="253">
        <v>1</v>
      </c>
      <c r="R584" s="253">
        <v>1</v>
      </c>
      <c r="S584" s="253">
        <v>1</v>
      </c>
      <c r="T584" s="253">
        <v>1</v>
      </c>
      <c r="U584" s="253">
        <v>1</v>
      </c>
      <c r="V584" s="253">
        <v>1</v>
      </c>
      <c r="W584" s="253">
        <v>1</v>
      </c>
      <c r="X584" s="253">
        <v>1</v>
      </c>
      <c r="Y584" s="253">
        <v>1</v>
      </c>
      <c r="Z584" s="253">
        <v>1</v>
      </c>
      <c r="AA584" s="253">
        <v>1</v>
      </c>
      <c r="AB584" s="253">
        <v>1</v>
      </c>
      <c r="AC584" s="253">
        <v>1</v>
      </c>
      <c r="AD584" s="253">
        <v>1</v>
      </c>
      <c r="AE584" s="253">
        <v>1</v>
      </c>
      <c r="AF584" s="253">
        <v>1</v>
      </c>
      <c r="AG584" s="253">
        <v>1</v>
      </c>
      <c r="AH584" s="253">
        <v>1</v>
      </c>
      <c r="AI584" s="253">
        <v>1</v>
      </c>
      <c r="AJ584" s="253">
        <v>1</v>
      </c>
      <c r="AK584" s="253">
        <v>1</v>
      </c>
      <c r="AL584" s="253">
        <v>1</v>
      </c>
      <c r="AM584" s="253">
        <v>1</v>
      </c>
      <c r="AN584" s="253">
        <v>1</v>
      </c>
      <c r="AO584" s="253">
        <v>1</v>
      </c>
      <c r="AP584" s="253">
        <v>1</v>
      </c>
      <c r="AQ584" s="254">
        <v>1</v>
      </c>
    </row>
    <row r="585" spans="2:43" ht="19.95" customHeight="1" x14ac:dyDescent="0.4">
      <c r="B585" s="269">
        <v>582</v>
      </c>
      <c r="C585" s="270" t="s">
        <v>2065</v>
      </c>
      <c r="D585" s="270" t="s">
        <v>305</v>
      </c>
      <c r="E585" s="271">
        <v>718</v>
      </c>
      <c r="F585" s="272" t="s">
        <v>5</v>
      </c>
      <c r="G585" s="930">
        <v>15</v>
      </c>
      <c r="H585" s="948"/>
      <c r="I585" s="339">
        <v>15</v>
      </c>
      <c r="J585" s="340">
        <v>15</v>
      </c>
      <c r="K585" s="340">
        <v>15</v>
      </c>
      <c r="L585" s="340">
        <v>15</v>
      </c>
      <c r="M585" s="340">
        <v>15</v>
      </c>
      <c r="N585" s="340">
        <v>15</v>
      </c>
      <c r="O585" s="340">
        <v>15</v>
      </c>
      <c r="P585" s="340">
        <v>15</v>
      </c>
      <c r="Q585" s="340">
        <v>15</v>
      </c>
      <c r="R585" s="340">
        <v>15</v>
      </c>
      <c r="S585" s="340">
        <v>15</v>
      </c>
      <c r="T585" s="340">
        <v>15</v>
      </c>
      <c r="U585" s="340">
        <v>15</v>
      </c>
      <c r="V585" s="340">
        <v>15</v>
      </c>
      <c r="W585" s="340">
        <v>15</v>
      </c>
      <c r="X585" s="340">
        <v>15</v>
      </c>
      <c r="Y585" s="340">
        <v>15</v>
      </c>
      <c r="Z585" s="340">
        <v>15</v>
      </c>
      <c r="AA585" s="340">
        <v>15</v>
      </c>
      <c r="AB585" s="340">
        <v>15</v>
      </c>
      <c r="AC585" s="340">
        <v>15</v>
      </c>
      <c r="AD585" s="340">
        <v>15</v>
      </c>
      <c r="AE585" s="340">
        <v>15</v>
      </c>
      <c r="AF585" s="340">
        <v>15</v>
      </c>
      <c r="AG585" s="340">
        <v>15</v>
      </c>
      <c r="AH585" s="340">
        <v>15</v>
      </c>
      <c r="AI585" s="340">
        <v>15</v>
      </c>
      <c r="AJ585" s="340">
        <v>15</v>
      </c>
      <c r="AK585" s="340">
        <v>15</v>
      </c>
      <c r="AL585" s="340">
        <v>15</v>
      </c>
      <c r="AM585" s="340">
        <v>15</v>
      </c>
      <c r="AN585" s="340">
        <v>15</v>
      </c>
      <c r="AO585" s="340">
        <v>15</v>
      </c>
      <c r="AP585" s="340">
        <v>15</v>
      </c>
      <c r="AQ585" s="341">
        <v>15</v>
      </c>
    </row>
    <row r="586" spans="2:43" ht="19.95" customHeight="1" x14ac:dyDescent="0.4">
      <c r="B586" s="269">
        <v>583</v>
      </c>
      <c r="C586" s="270" t="s">
        <v>2066</v>
      </c>
      <c r="D586" s="270" t="s">
        <v>166</v>
      </c>
      <c r="E586" s="271">
        <v>719</v>
      </c>
      <c r="F586" s="272"/>
      <c r="G586" s="422" t="s">
        <v>2067</v>
      </c>
      <c r="H586" s="945"/>
      <c r="I586" s="400" t="s">
        <v>1186</v>
      </c>
      <c r="J586" s="401" t="s">
        <v>1186</v>
      </c>
      <c r="K586" s="401" t="s">
        <v>1186</v>
      </c>
      <c r="L586" s="401" t="s">
        <v>1186</v>
      </c>
      <c r="M586" s="401" t="s">
        <v>1186</v>
      </c>
      <c r="N586" s="401" t="s">
        <v>1186</v>
      </c>
      <c r="O586" s="401" t="s">
        <v>1186</v>
      </c>
      <c r="P586" s="401" t="s">
        <v>1186</v>
      </c>
      <c r="Q586" s="401" t="s">
        <v>1186</v>
      </c>
      <c r="R586" s="401" t="s">
        <v>1186</v>
      </c>
      <c r="S586" s="401" t="s">
        <v>1186</v>
      </c>
      <c r="T586" s="401" t="s">
        <v>1186</v>
      </c>
      <c r="U586" s="401" t="s">
        <v>1186</v>
      </c>
      <c r="V586" s="401" t="s">
        <v>1186</v>
      </c>
      <c r="W586" s="401" t="s">
        <v>1186</v>
      </c>
      <c r="X586" s="401" t="s">
        <v>1186</v>
      </c>
      <c r="Y586" s="401" t="s">
        <v>1186</v>
      </c>
      <c r="Z586" s="401" t="s">
        <v>1186</v>
      </c>
      <c r="AA586" s="401" t="s">
        <v>1186</v>
      </c>
      <c r="AB586" s="401" t="s">
        <v>1186</v>
      </c>
      <c r="AC586" s="401" t="s">
        <v>1186</v>
      </c>
      <c r="AD586" s="401" t="s">
        <v>1186</v>
      </c>
      <c r="AE586" s="401" t="s">
        <v>1186</v>
      </c>
      <c r="AF586" s="401" t="s">
        <v>1186</v>
      </c>
      <c r="AG586" s="401" t="s">
        <v>1186</v>
      </c>
      <c r="AH586" s="401" t="s">
        <v>1186</v>
      </c>
      <c r="AI586" s="401" t="s">
        <v>1186</v>
      </c>
      <c r="AJ586" s="401" t="s">
        <v>1186</v>
      </c>
      <c r="AK586" s="401" t="s">
        <v>1186</v>
      </c>
      <c r="AL586" s="401" t="s">
        <v>1186</v>
      </c>
      <c r="AM586" s="401" t="s">
        <v>1186</v>
      </c>
      <c r="AN586" s="401" t="s">
        <v>1186</v>
      </c>
      <c r="AO586" s="401" t="s">
        <v>1186</v>
      </c>
      <c r="AP586" s="401" t="s">
        <v>1186</v>
      </c>
      <c r="AQ586" s="367" t="s">
        <v>1186</v>
      </c>
    </row>
    <row r="587" spans="2:43" ht="19.95" customHeight="1" x14ac:dyDescent="0.4">
      <c r="B587" s="269">
        <v>584</v>
      </c>
      <c r="C587" s="270" t="s">
        <v>2068</v>
      </c>
      <c r="D587" s="270" t="s">
        <v>306</v>
      </c>
      <c r="E587" s="271">
        <v>720</v>
      </c>
      <c r="F587" s="272" t="s">
        <v>23</v>
      </c>
      <c r="G587" s="422">
        <v>0</v>
      </c>
      <c r="H587" s="945"/>
      <c r="I587" s="400">
        <v>0</v>
      </c>
      <c r="J587" s="401">
        <v>0</v>
      </c>
      <c r="K587" s="401">
        <v>0</v>
      </c>
      <c r="L587" s="401">
        <v>0</v>
      </c>
      <c r="M587" s="401">
        <v>0</v>
      </c>
      <c r="N587" s="401">
        <v>0</v>
      </c>
      <c r="O587" s="401">
        <v>0</v>
      </c>
      <c r="P587" s="401">
        <v>0</v>
      </c>
      <c r="Q587" s="401">
        <v>0</v>
      </c>
      <c r="R587" s="401">
        <v>0</v>
      </c>
      <c r="S587" s="401">
        <v>0</v>
      </c>
      <c r="T587" s="401">
        <v>0</v>
      </c>
      <c r="U587" s="401">
        <v>0</v>
      </c>
      <c r="V587" s="401">
        <v>0</v>
      </c>
      <c r="W587" s="401">
        <v>0</v>
      </c>
      <c r="X587" s="401">
        <v>0</v>
      </c>
      <c r="Y587" s="401">
        <v>0</v>
      </c>
      <c r="Z587" s="401">
        <v>0</v>
      </c>
      <c r="AA587" s="401">
        <v>0</v>
      </c>
      <c r="AB587" s="401">
        <v>0</v>
      </c>
      <c r="AC587" s="401">
        <v>0</v>
      </c>
      <c r="AD587" s="401">
        <v>0</v>
      </c>
      <c r="AE587" s="401">
        <v>0</v>
      </c>
      <c r="AF587" s="401">
        <v>0</v>
      </c>
      <c r="AG587" s="401">
        <v>0</v>
      </c>
      <c r="AH587" s="401">
        <v>0</v>
      </c>
      <c r="AI587" s="401">
        <v>0</v>
      </c>
      <c r="AJ587" s="401">
        <v>0</v>
      </c>
      <c r="AK587" s="401">
        <v>0</v>
      </c>
      <c r="AL587" s="401">
        <v>0</v>
      </c>
      <c r="AM587" s="401">
        <v>0</v>
      </c>
      <c r="AN587" s="401">
        <v>0</v>
      </c>
      <c r="AO587" s="401">
        <v>0</v>
      </c>
      <c r="AP587" s="401">
        <v>0</v>
      </c>
      <c r="AQ587" s="367">
        <v>0</v>
      </c>
    </row>
    <row r="588" spans="2:43" ht="19.95" customHeight="1" x14ac:dyDescent="0.4">
      <c r="B588" s="269">
        <v>585</v>
      </c>
      <c r="C588" s="270" t="s">
        <v>2069</v>
      </c>
      <c r="D588" s="270" t="s">
        <v>307</v>
      </c>
      <c r="E588" s="271">
        <v>721</v>
      </c>
      <c r="F588" s="272" t="s">
        <v>23</v>
      </c>
      <c r="G588" s="422">
        <v>0</v>
      </c>
      <c r="H588" s="945"/>
      <c r="I588" s="400">
        <v>0</v>
      </c>
      <c r="J588" s="401">
        <v>0</v>
      </c>
      <c r="K588" s="401">
        <v>0</v>
      </c>
      <c r="L588" s="401">
        <v>0</v>
      </c>
      <c r="M588" s="401">
        <v>0</v>
      </c>
      <c r="N588" s="401">
        <v>0</v>
      </c>
      <c r="O588" s="401">
        <v>0</v>
      </c>
      <c r="P588" s="401">
        <v>0</v>
      </c>
      <c r="Q588" s="401">
        <v>0</v>
      </c>
      <c r="R588" s="401">
        <v>0</v>
      </c>
      <c r="S588" s="401">
        <v>0</v>
      </c>
      <c r="T588" s="401">
        <v>0</v>
      </c>
      <c r="U588" s="401">
        <v>0</v>
      </c>
      <c r="V588" s="401">
        <v>0</v>
      </c>
      <c r="W588" s="401">
        <v>0</v>
      </c>
      <c r="X588" s="401">
        <v>0</v>
      </c>
      <c r="Y588" s="401">
        <v>0</v>
      </c>
      <c r="Z588" s="401">
        <v>0</v>
      </c>
      <c r="AA588" s="401">
        <v>0</v>
      </c>
      <c r="AB588" s="401">
        <v>0</v>
      </c>
      <c r="AC588" s="401">
        <v>0</v>
      </c>
      <c r="AD588" s="401">
        <v>0</v>
      </c>
      <c r="AE588" s="401">
        <v>0</v>
      </c>
      <c r="AF588" s="401">
        <v>0</v>
      </c>
      <c r="AG588" s="401">
        <v>0</v>
      </c>
      <c r="AH588" s="401">
        <v>0</v>
      </c>
      <c r="AI588" s="401">
        <v>0</v>
      </c>
      <c r="AJ588" s="401">
        <v>0</v>
      </c>
      <c r="AK588" s="401">
        <v>0</v>
      </c>
      <c r="AL588" s="401">
        <v>0</v>
      </c>
      <c r="AM588" s="401">
        <v>0</v>
      </c>
      <c r="AN588" s="401">
        <v>0</v>
      </c>
      <c r="AO588" s="401">
        <v>0</v>
      </c>
      <c r="AP588" s="401">
        <v>0</v>
      </c>
      <c r="AQ588" s="367">
        <v>0</v>
      </c>
    </row>
    <row r="589" spans="2:43" ht="19.95" customHeight="1" x14ac:dyDescent="0.4">
      <c r="B589" s="269">
        <v>586</v>
      </c>
      <c r="C589" s="270" t="s">
        <v>2070</v>
      </c>
      <c r="D589" s="270" t="s">
        <v>308</v>
      </c>
      <c r="E589" s="271">
        <v>722</v>
      </c>
      <c r="F589" s="272" t="s">
        <v>23</v>
      </c>
      <c r="G589" s="422">
        <v>0</v>
      </c>
      <c r="H589" s="945"/>
      <c r="I589" s="400">
        <v>0</v>
      </c>
      <c r="J589" s="401">
        <v>0</v>
      </c>
      <c r="K589" s="401">
        <v>0</v>
      </c>
      <c r="L589" s="401">
        <v>0</v>
      </c>
      <c r="M589" s="401">
        <v>0</v>
      </c>
      <c r="N589" s="401">
        <v>0</v>
      </c>
      <c r="O589" s="401">
        <v>0</v>
      </c>
      <c r="P589" s="401">
        <v>0</v>
      </c>
      <c r="Q589" s="401">
        <v>0</v>
      </c>
      <c r="R589" s="401">
        <v>0</v>
      </c>
      <c r="S589" s="401">
        <v>0</v>
      </c>
      <c r="T589" s="401">
        <v>0</v>
      </c>
      <c r="U589" s="401">
        <v>0</v>
      </c>
      <c r="V589" s="401">
        <v>0</v>
      </c>
      <c r="W589" s="401">
        <v>0</v>
      </c>
      <c r="X589" s="401">
        <v>0</v>
      </c>
      <c r="Y589" s="401">
        <v>0</v>
      </c>
      <c r="Z589" s="401">
        <v>0</v>
      </c>
      <c r="AA589" s="401">
        <v>0</v>
      </c>
      <c r="AB589" s="401">
        <v>0</v>
      </c>
      <c r="AC589" s="401">
        <v>0</v>
      </c>
      <c r="AD589" s="401">
        <v>0</v>
      </c>
      <c r="AE589" s="401">
        <v>0</v>
      </c>
      <c r="AF589" s="401">
        <v>0</v>
      </c>
      <c r="AG589" s="401">
        <v>0</v>
      </c>
      <c r="AH589" s="401">
        <v>0</v>
      </c>
      <c r="AI589" s="401">
        <v>0</v>
      </c>
      <c r="AJ589" s="401">
        <v>0</v>
      </c>
      <c r="AK589" s="401">
        <v>0</v>
      </c>
      <c r="AL589" s="401">
        <v>0</v>
      </c>
      <c r="AM589" s="401">
        <v>0</v>
      </c>
      <c r="AN589" s="401">
        <v>0</v>
      </c>
      <c r="AO589" s="401">
        <v>0</v>
      </c>
      <c r="AP589" s="401">
        <v>0</v>
      </c>
      <c r="AQ589" s="367">
        <v>0</v>
      </c>
    </row>
    <row r="590" spans="2:43" ht="19.95" customHeight="1" x14ac:dyDescent="0.4">
      <c r="B590" s="269">
        <v>587</v>
      </c>
      <c r="C590" s="270" t="s">
        <v>2071</v>
      </c>
      <c r="D590" s="270" t="s">
        <v>309</v>
      </c>
      <c r="E590" s="271">
        <v>723</v>
      </c>
      <c r="F590" s="272" t="s">
        <v>23</v>
      </c>
      <c r="G590" s="422">
        <v>0</v>
      </c>
      <c r="H590" s="945"/>
      <c r="I590" s="400">
        <v>0</v>
      </c>
      <c r="J590" s="401">
        <v>0</v>
      </c>
      <c r="K590" s="401">
        <v>0</v>
      </c>
      <c r="L590" s="401">
        <v>0</v>
      </c>
      <c r="M590" s="401">
        <v>0</v>
      </c>
      <c r="N590" s="401">
        <v>0</v>
      </c>
      <c r="O590" s="401">
        <v>0</v>
      </c>
      <c r="P590" s="401">
        <v>0</v>
      </c>
      <c r="Q590" s="401">
        <v>0</v>
      </c>
      <c r="R590" s="401">
        <v>0</v>
      </c>
      <c r="S590" s="401">
        <v>0</v>
      </c>
      <c r="T590" s="401">
        <v>0</v>
      </c>
      <c r="U590" s="401">
        <v>0</v>
      </c>
      <c r="V590" s="401">
        <v>0</v>
      </c>
      <c r="W590" s="401">
        <v>0</v>
      </c>
      <c r="X590" s="401">
        <v>0</v>
      </c>
      <c r="Y590" s="401">
        <v>0</v>
      </c>
      <c r="Z590" s="401">
        <v>0</v>
      </c>
      <c r="AA590" s="401">
        <v>0</v>
      </c>
      <c r="AB590" s="401">
        <v>0</v>
      </c>
      <c r="AC590" s="401">
        <v>0</v>
      </c>
      <c r="AD590" s="401">
        <v>0</v>
      </c>
      <c r="AE590" s="401">
        <v>0</v>
      </c>
      <c r="AF590" s="401">
        <v>0</v>
      </c>
      <c r="AG590" s="401">
        <v>0</v>
      </c>
      <c r="AH590" s="401">
        <v>0</v>
      </c>
      <c r="AI590" s="401">
        <v>0</v>
      </c>
      <c r="AJ590" s="401">
        <v>0</v>
      </c>
      <c r="AK590" s="401">
        <v>0</v>
      </c>
      <c r="AL590" s="401">
        <v>0</v>
      </c>
      <c r="AM590" s="401">
        <v>0</v>
      </c>
      <c r="AN590" s="401">
        <v>0</v>
      </c>
      <c r="AO590" s="401">
        <v>0</v>
      </c>
      <c r="AP590" s="401">
        <v>0</v>
      </c>
      <c r="AQ590" s="367">
        <v>0</v>
      </c>
    </row>
    <row r="591" spans="2:43" ht="19.95" customHeight="1" x14ac:dyDescent="0.4">
      <c r="B591" s="269">
        <v>588</v>
      </c>
      <c r="C591" s="270" t="s">
        <v>2072</v>
      </c>
      <c r="D591" s="270" t="s">
        <v>310</v>
      </c>
      <c r="E591" s="271">
        <v>726</v>
      </c>
      <c r="F591" s="272" t="s">
        <v>23</v>
      </c>
      <c r="G591" s="422">
        <v>0</v>
      </c>
      <c r="H591" s="945"/>
      <c r="I591" s="400">
        <v>0</v>
      </c>
      <c r="J591" s="401">
        <v>0</v>
      </c>
      <c r="K591" s="401">
        <v>0</v>
      </c>
      <c r="L591" s="401">
        <v>0</v>
      </c>
      <c r="M591" s="401">
        <v>0</v>
      </c>
      <c r="N591" s="401">
        <v>0</v>
      </c>
      <c r="O591" s="401">
        <v>0</v>
      </c>
      <c r="P591" s="401">
        <v>0</v>
      </c>
      <c r="Q591" s="401">
        <v>0</v>
      </c>
      <c r="R591" s="401">
        <v>0</v>
      </c>
      <c r="S591" s="401">
        <v>0</v>
      </c>
      <c r="T591" s="401">
        <v>0</v>
      </c>
      <c r="U591" s="401">
        <v>0</v>
      </c>
      <c r="V591" s="401">
        <v>0</v>
      </c>
      <c r="W591" s="401">
        <v>0</v>
      </c>
      <c r="X591" s="401">
        <v>0</v>
      </c>
      <c r="Y591" s="401">
        <v>0</v>
      </c>
      <c r="Z591" s="401">
        <v>0</v>
      </c>
      <c r="AA591" s="401">
        <v>0</v>
      </c>
      <c r="AB591" s="401">
        <v>0</v>
      </c>
      <c r="AC591" s="401">
        <v>0</v>
      </c>
      <c r="AD591" s="401">
        <v>0</v>
      </c>
      <c r="AE591" s="401">
        <v>0</v>
      </c>
      <c r="AF591" s="401">
        <v>0</v>
      </c>
      <c r="AG591" s="401">
        <v>0</v>
      </c>
      <c r="AH591" s="401">
        <v>0</v>
      </c>
      <c r="AI591" s="401">
        <v>0</v>
      </c>
      <c r="AJ591" s="401">
        <v>0</v>
      </c>
      <c r="AK591" s="401">
        <v>0</v>
      </c>
      <c r="AL591" s="401">
        <v>0</v>
      </c>
      <c r="AM591" s="401">
        <v>0</v>
      </c>
      <c r="AN591" s="401">
        <v>0</v>
      </c>
      <c r="AO591" s="401">
        <v>0</v>
      </c>
      <c r="AP591" s="401">
        <v>0</v>
      </c>
      <c r="AQ591" s="367">
        <v>0</v>
      </c>
    </row>
    <row r="592" spans="2:43" ht="19.95" customHeight="1" x14ac:dyDescent="0.4">
      <c r="B592" s="269">
        <v>589</v>
      </c>
      <c r="C592" s="270" t="s">
        <v>2073</v>
      </c>
      <c r="D592" s="270" t="s">
        <v>311</v>
      </c>
      <c r="E592" s="271">
        <v>725</v>
      </c>
      <c r="F592" s="272" t="s">
        <v>23</v>
      </c>
      <c r="G592" s="422">
        <v>0</v>
      </c>
      <c r="H592" s="945"/>
      <c r="I592" s="400">
        <v>0</v>
      </c>
      <c r="J592" s="401">
        <v>0</v>
      </c>
      <c r="K592" s="401">
        <v>0</v>
      </c>
      <c r="L592" s="401">
        <v>0</v>
      </c>
      <c r="M592" s="401">
        <v>0</v>
      </c>
      <c r="N592" s="401">
        <v>0</v>
      </c>
      <c r="O592" s="401">
        <v>0</v>
      </c>
      <c r="P592" s="401">
        <v>0</v>
      </c>
      <c r="Q592" s="401">
        <v>0</v>
      </c>
      <c r="R592" s="401">
        <v>0</v>
      </c>
      <c r="S592" s="401">
        <v>0</v>
      </c>
      <c r="T592" s="401">
        <v>0</v>
      </c>
      <c r="U592" s="401">
        <v>0</v>
      </c>
      <c r="V592" s="401">
        <v>0</v>
      </c>
      <c r="W592" s="401">
        <v>0</v>
      </c>
      <c r="X592" s="401">
        <v>0</v>
      </c>
      <c r="Y592" s="401">
        <v>0</v>
      </c>
      <c r="Z592" s="401">
        <v>0</v>
      </c>
      <c r="AA592" s="401">
        <v>0</v>
      </c>
      <c r="AB592" s="401">
        <v>0</v>
      </c>
      <c r="AC592" s="401">
        <v>0</v>
      </c>
      <c r="AD592" s="401">
        <v>0</v>
      </c>
      <c r="AE592" s="401">
        <v>0</v>
      </c>
      <c r="AF592" s="401">
        <v>0</v>
      </c>
      <c r="AG592" s="401">
        <v>0</v>
      </c>
      <c r="AH592" s="401">
        <v>0</v>
      </c>
      <c r="AI592" s="401">
        <v>0</v>
      </c>
      <c r="AJ592" s="401">
        <v>0</v>
      </c>
      <c r="AK592" s="401">
        <v>0</v>
      </c>
      <c r="AL592" s="401">
        <v>0</v>
      </c>
      <c r="AM592" s="401">
        <v>0</v>
      </c>
      <c r="AN592" s="401">
        <v>0</v>
      </c>
      <c r="AO592" s="401">
        <v>0</v>
      </c>
      <c r="AP592" s="401">
        <v>0</v>
      </c>
      <c r="AQ592" s="367">
        <v>0</v>
      </c>
    </row>
    <row r="593" spans="2:43" ht="19.95" customHeight="1" x14ac:dyDescent="0.4">
      <c r="B593" s="269">
        <v>590</v>
      </c>
      <c r="C593" s="270" t="s">
        <v>2074</v>
      </c>
      <c r="D593" s="270" t="s">
        <v>312</v>
      </c>
      <c r="E593" s="271">
        <v>738</v>
      </c>
      <c r="F593" s="272" t="s">
        <v>23</v>
      </c>
      <c r="G593" s="422">
        <v>0</v>
      </c>
      <c r="H593" s="945"/>
      <c r="I593" s="400">
        <v>0</v>
      </c>
      <c r="J593" s="401">
        <v>0</v>
      </c>
      <c r="K593" s="401">
        <v>0</v>
      </c>
      <c r="L593" s="401">
        <v>0</v>
      </c>
      <c r="M593" s="401">
        <v>0</v>
      </c>
      <c r="N593" s="401">
        <v>0</v>
      </c>
      <c r="O593" s="401">
        <v>0</v>
      </c>
      <c r="P593" s="401">
        <v>0</v>
      </c>
      <c r="Q593" s="401">
        <v>0</v>
      </c>
      <c r="R593" s="401">
        <v>0</v>
      </c>
      <c r="S593" s="401">
        <v>0</v>
      </c>
      <c r="T593" s="401">
        <v>0</v>
      </c>
      <c r="U593" s="401">
        <v>0</v>
      </c>
      <c r="V593" s="401">
        <v>0</v>
      </c>
      <c r="W593" s="401">
        <v>0</v>
      </c>
      <c r="X593" s="401">
        <v>0</v>
      </c>
      <c r="Y593" s="401">
        <v>0</v>
      </c>
      <c r="Z593" s="401">
        <v>0</v>
      </c>
      <c r="AA593" s="401">
        <v>0</v>
      </c>
      <c r="AB593" s="401">
        <v>0</v>
      </c>
      <c r="AC593" s="401">
        <v>0</v>
      </c>
      <c r="AD593" s="401">
        <v>0</v>
      </c>
      <c r="AE593" s="401">
        <v>0</v>
      </c>
      <c r="AF593" s="401">
        <v>0</v>
      </c>
      <c r="AG593" s="401">
        <v>0</v>
      </c>
      <c r="AH593" s="401">
        <v>0</v>
      </c>
      <c r="AI593" s="401">
        <v>0</v>
      </c>
      <c r="AJ593" s="401">
        <v>0</v>
      </c>
      <c r="AK593" s="401">
        <v>0</v>
      </c>
      <c r="AL593" s="401">
        <v>0</v>
      </c>
      <c r="AM593" s="401">
        <v>0</v>
      </c>
      <c r="AN593" s="401">
        <v>0</v>
      </c>
      <c r="AO593" s="401">
        <v>0</v>
      </c>
      <c r="AP593" s="401">
        <v>0</v>
      </c>
      <c r="AQ593" s="367">
        <v>0</v>
      </c>
    </row>
    <row r="594" spans="2:43" ht="19.95" customHeight="1" thickBot="1" x14ac:dyDescent="0.45">
      <c r="B594" s="291">
        <v>591</v>
      </c>
      <c r="C594" s="292" t="s">
        <v>2075</v>
      </c>
      <c r="D594" s="292" t="s">
        <v>2076</v>
      </c>
      <c r="E594" s="293">
        <v>1569</v>
      </c>
      <c r="F594" s="294" t="s">
        <v>23</v>
      </c>
      <c r="G594" s="450">
        <v>0</v>
      </c>
      <c r="H594" s="946"/>
      <c r="I594" s="675">
        <v>0</v>
      </c>
      <c r="J594" s="676">
        <v>0</v>
      </c>
      <c r="K594" s="676">
        <v>0</v>
      </c>
      <c r="L594" s="676">
        <v>0</v>
      </c>
      <c r="M594" s="676">
        <v>0</v>
      </c>
      <c r="N594" s="676">
        <v>0</v>
      </c>
      <c r="O594" s="676">
        <v>0</v>
      </c>
      <c r="P594" s="676">
        <v>0</v>
      </c>
      <c r="Q594" s="676">
        <v>0</v>
      </c>
      <c r="R594" s="676">
        <v>0</v>
      </c>
      <c r="S594" s="676">
        <v>0</v>
      </c>
      <c r="T594" s="676">
        <v>0</v>
      </c>
      <c r="U594" s="676">
        <v>0</v>
      </c>
      <c r="V594" s="676">
        <v>0</v>
      </c>
      <c r="W594" s="676">
        <v>0</v>
      </c>
      <c r="X594" s="676">
        <v>0</v>
      </c>
      <c r="Y594" s="676">
        <v>0</v>
      </c>
      <c r="Z594" s="676">
        <v>0</v>
      </c>
      <c r="AA594" s="676">
        <v>0</v>
      </c>
      <c r="AB594" s="676">
        <v>0</v>
      </c>
      <c r="AC594" s="676">
        <v>0</v>
      </c>
      <c r="AD594" s="676">
        <v>0</v>
      </c>
      <c r="AE594" s="676">
        <v>0</v>
      </c>
      <c r="AF594" s="676">
        <v>0</v>
      </c>
      <c r="AG594" s="676">
        <v>0</v>
      </c>
      <c r="AH594" s="676">
        <v>0</v>
      </c>
      <c r="AI594" s="676">
        <v>0</v>
      </c>
      <c r="AJ594" s="676">
        <v>0</v>
      </c>
      <c r="AK594" s="676">
        <v>0</v>
      </c>
      <c r="AL594" s="676">
        <v>0</v>
      </c>
      <c r="AM594" s="676">
        <v>0</v>
      </c>
      <c r="AN594" s="676">
        <v>0</v>
      </c>
      <c r="AO594" s="676">
        <v>0</v>
      </c>
      <c r="AP594" s="676">
        <v>0</v>
      </c>
      <c r="AQ594" s="677">
        <v>0</v>
      </c>
    </row>
    <row r="595" spans="2:43" ht="19.95" customHeight="1" x14ac:dyDescent="0.4">
      <c r="B595" s="264">
        <v>592</v>
      </c>
      <c r="C595" s="265" t="s">
        <v>2077</v>
      </c>
      <c r="D595" s="265" t="s">
        <v>2078</v>
      </c>
      <c r="E595" s="266">
        <v>118</v>
      </c>
      <c r="F595" s="267" t="s">
        <v>39</v>
      </c>
      <c r="G595" s="701">
        <v>0</v>
      </c>
      <c r="H595" s="424"/>
      <c r="I595" s="377">
        <v>0</v>
      </c>
      <c r="J595" s="888">
        <v>0</v>
      </c>
      <c r="K595" s="888">
        <v>0</v>
      </c>
      <c r="L595" s="888">
        <v>0</v>
      </c>
      <c r="M595" s="888">
        <v>0</v>
      </c>
      <c r="N595" s="888">
        <v>0</v>
      </c>
      <c r="O595" s="888">
        <v>0</v>
      </c>
      <c r="P595" s="888">
        <v>0</v>
      </c>
      <c r="Q595" s="888">
        <v>0</v>
      </c>
      <c r="R595" s="888">
        <v>0</v>
      </c>
      <c r="S595" s="888">
        <v>0</v>
      </c>
      <c r="T595" s="888">
        <v>0</v>
      </c>
      <c r="U595" s="888">
        <v>0</v>
      </c>
      <c r="V595" s="888">
        <v>0</v>
      </c>
      <c r="W595" s="888">
        <v>0</v>
      </c>
      <c r="X595" s="888">
        <v>0</v>
      </c>
      <c r="Y595" s="888">
        <v>0</v>
      </c>
      <c r="Z595" s="888">
        <v>0</v>
      </c>
      <c r="AA595" s="888">
        <v>0</v>
      </c>
      <c r="AB595" s="888">
        <v>0</v>
      </c>
      <c r="AC595" s="888">
        <v>0</v>
      </c>
      <c r="AD595" s="888">
        <v>0</v>
      </c>
      <c r="AE595" s="888">
        <v>0</v>
      </c>
      <c r="AF595" s="888">
        <v>0</v>
      </c>
      <c r="AG595" s="888">
        <v>0</v>
      </c>
      <c r="AH595" s="888">
        <v>0</v>
      </c>
      <c r="AI595" s="888">
        <v>0</v>
      </c>
      <c r="AJ595" s="888">
        <v>0</v>
      </c>
      <c r="AK595" s="888">
        <v>0</v>
      </c>
      <c r="AL595" s="888">
        <v>0</v>
      </c>
      <c r="AM595" s="888">
        <v>0</v>
      </c>
      <c r="AN595" s="888">
        <v>0</v>
      </c>
      <c r="AO595" s="888">
        <v>0</v>
      </c>
      <c r="AP595" s="888">
        <v>0</v>
      </c>
      <c r="AQ595" s="365">
        <v>0</v>
      </c>
    </row>
    <row r="596" spans="2:43" ht="19.95" customHeight="1" x14ac:dyDescent="0.4">
      <c r="B596" s="269">
        <v>593</v>
      </c>
      <c r="C596" s="270" t="s">
        <v>2079</v>
      </c>
      <c r="D596" s="270" t="s">
        <v>2080</v>
      </c>
      <c r="E596" s="271">
        <v>119</v>
      </c>
      <c r="F596" s="272" t="s">
        <v>5</v>
      </c>
      <c r="G596" s="930">
        <v>0</v>
      </c>
      <c r="H596" s="274"/>
      <c r="I596" s="339">
        <v>0</v>
      </c>
      <c r="J596" s="340">
        <v>0</v>
      </c>
      <c r="K596" s="340">
        <v>0</v>
      </c>
      <c r="L596" s="340">
        <v>0</v>
      </c>
      <c r="M596" s="340">
        <v>0</v>
      </c>
      <c r="N596" s="340">
        <v>0</v>
      </c>
      <c r="O596" s="340">
        <v>0</v>
      </c>
      <c r="P596" s="340">
        <v>0</v>
      </c>
      <c r="Q596" s="340">
        <v>0</v>
      </c>
      <c r="R596" s="340">
        <v>0</v>
      </c>
      <c r="S596" s="340">
        <v>0</v>
      </c>
      <c r="T596" s="340">
        <v>0</v>
      </c>
      <c r="U596" s="340">
        <v>0</v>
      </c>
      <c r="V596" s="340">
        <v>0</v>
      </c>
      <c r="W596" s="340">
        <v>0</v>
      </c>
      <c r="X596" s="340">
        <v>0</v>
      </c>
      <c r="Y596" s="340">
        <v>0</v>
      </c>
      <c r="Z596" s="340">
        <v>0</v>
      </c>
      <c r="AA596" s="340">
        <v>0</v>
      </c>
      <c r="AB596" s="340">
        <v>0</v>
      </c>
      <c r="AC596" s="340">
        <v>0</v>
      </c>
      <c r="AD596" s="340">
        <v>0</v>
      </c>
      <c r="AE596" s="340">
        <v>0</v>
      </c>
      <c r="AF596" s="340">
        <v>0</v>
      </c>
      <c r="AG596" s="340">
        <v>0</v>
      </c>
      <c r="AH596" s="340">
        <v>0</v>
      </c>
      <c r="AI596" s="340">
        <v>0</v>
      </c>
      <c r="AJ596" s="340">
        <v>0</v>
      </c>
      <c r="AK596" s="340">
        <v>0</v>
      </c>
      <c r="AL596" s="340">
        <v>0</v>
      </c>
      <c r="AM596" s="340">
        <v>0</v>
      </c>
      <c r="AN596" s="340">
        <v>0</v>
      </c>
      <c r="AO596" s="340">
        <v>0</v>
      </c>
      <c r="AP596" s="340">
        <v>0</v>
      </c>
      <c r="AQ596" s="341">
        <v>0</v>
      </c>
    </row>
    <row r="597" spans="2:43" ht="19.95" customHeight="1" x14ac:dyDescent="0.4">
      <c r="B597" s="269">
        <v>594</v>
      </c>
      <c r="C597" s="270" t="s">
        <v>2081</v>
      </c>
      <c r="D597" s="270" t="s">
        <v>2082</v>
      </c>
      <c r="E597" s="271">
        <v>167</v>
      </c>
      <c r="F597" s="272" t="s">
        <v>23</v>
      </c>
      <c r="G597" s="422">
        <v>0</v>
      </c>
      <c r="H597" s="423"/>
      <c r="I597" s="400">
        <v>0</v>
      </c>
      <c r="J597" s="401">
        <v>0</v>
      </c>
      <c r="K597" s="401">
        <v>0</v>
      </c>
      <c r="L597" s="401">
        <v>0</v>
      </c>
      <c r="M597" s="401">
        <v>0</v>
      </c>
      <c r="N597" s="401">
        <v>0</v>
      </c>
      <c r="O597" s="401">
        <v>0</v>
      </c>
      <c r="P597" s="401">
        <v>0</v>
      </c>
      <c r="Q597" s="401">
        <v>0</v>
      </c>
      <c r="R597" s="401">
        <v>0</v>
      </c>
      <c r="S597" s="401">
        <v>0</v>
      </c>
      <c r="T597" s="401">
        <v>0</v>
      </c>
      <c r="U597" s="401">
        <v>0</v>
      </c>
      <c r="V597" s="401">
        <v>0</v>
      </c>
      <c r="W597" s="401">
        <v>0</v>
      </c>
      <c r="X597" s="401">
        <v>0</v>
      </c>
      <c r="Y597" s="401">
        <v>0</v>
      </c>
      <c r="Z597" s="401">
        <v>0</v>
      </c>
      <c r="AA597" s="401">
        <v>0</v>
      </c>
      <c r="AB597" s="401">
        <v>0</v>
      </c>
      <c r="AC597" s="401">
        <v>0</v>
      </c>
      <c r="AD597" s="401">
        <v>0</v>
      </c>
      <c r="AE597" s="401">
        <v>0</v>
      </c>
      <c r="AF597" s="401">
        <v>0</v>
      </c>
      <c r="AG597" s="401">
        <v>0</v>
      </c>
      <c r="AH597" s="401">
        <v>0</v>
      </c>
      <c r="AI597" s="401">
        <v>0</v>
      </c>
      <c r="AJ597" s="401">
        <v>0</v>
      </c>
      <c r="AK597" s="401">
        <v>0</v>
      </c>
      <c r="AL597" s="401">
        <v>0</v>
      </c>
      <c r="AM597" s="401">
        <v>0</v>
      </c>
      <c r="AN597" s="401">
        <v>0</v>
      </c>
      <c r="AO597" s="401">
        <v>0</v>
      </c>
      <c r="AP597" s="401">
        <v>0</v>
      </c>
      <c r="AQ597" s="367">
        <v>0</v>
      </c>
    </row>
    <row r="598" spans="2:43" ht="19.95" customHeight="1" x14ac:dyDescent="0.4">
      <c r="B598" s="269">
        <v>595</v>
      </c>
      <c r="C598" s="270" t="s">
        <v>2083</v>
      </c>
      <c r="D598" s="270" t="s">
        <v>2084</v>
      </c>
      <c r="E598" s="271">
        <v>332</v>
      </c>
      <c r="F598" s="272" t="s">
        <v>23</v>
      </c>
      <c r="G598" s="422">
        <v>0</v>
      </c>
      <c r="H598" s="423"/>
      <c r="I598" s="400">
        <v>0</v>
      </c>
      <c r="J598" s="401">
        <v>0</v>
      </c>
      <c r="K598" s="401">
        <v>0</v>
      </c>
      <c r="L598" s="401">
        <v>0</v>
      </c>
      <c r="M598" s="401">
        <v>0</v>
      </c>
      <c r="N598" s="401">
        <v>0</v>
      </c>
      <c r="O598" s="401">
        <v>0</v>
      </c>
      <c r="P598" s="401">
        <v>0</v>
      </c>
      <c r="Q598" s="401">
        <v>0</v>
      </c>
      <c r="R598" s="401">
        <v>0</v>
      </c>
      <c r="S598" s="401">
        <v>0</v>
      </c>
      <c r="T598" s="401">
        <v>0</v>
      </c>
      <c r="U598" s="401">
        <v>0</v>
      </c>
      <c r="V598" s="401">
        <v>0</v>
      </c>
      <c r="W598" s="401">
        <v>0</v>
      </c>
      <c r="X598" s="401">
        <v>0</v>
      </c>
      <c r="Y598" s="401">
        <v>0</v>
      </c>
      <c r="Z598" s="401">
        <v>0</v>
      </c>
      <c r="AA598" s="401">
        <v>0</v>
      </c>
      <c r="AB598" s="401">
        <v>0</v>
      </c>
      <c r="AC598" s="401">
        <v>0</v>
      </c>
      <c r="AD598" s="401">
        <v>0</v>
      </c>
      <c r="AE598" s="401">
        <v>0</v>
      </c>
      <c r="AF598" s="401">
        <v>0</v>
      </c>
      <c r="AG598" s="401">
        <v>0</v>
      </c>
      <c r="AH598" s="401">
        <v>0</v>
      </c>
      <c r="AI598" s="401">
        <v>0</v>
      </c>
      <c r="AJ598" s="401">
        <v>0</v>
      </c>
      <c r="AK598" s="401">
        <v>0</v>
      </c>
      <c r="AL598" s="401">
        <v>0</v>
      </c>
      <c r="AM598" s="401">
        <v>0</v>
      </c>
      <c r="AN598" s="401">
        <v>0</v>
      </c>
      <c r="AO598" s="401">
        <v>0</v>
      </c>
      <c r="AP598" s="401">
        <v>0</v>
      </c>
      <c r="AQ598" s="367">
        <v>0</v>
      </c>
    </row>
    <row r="599" spans="2:43" ht="19.95" customHeight="1" x14ac:dyDescent="0.4">
      <c r="B599" s="269">
        <v>596</v>
      </c>
      <c r="C599" s="270" t="s">
        <v>2085</v>
      </c>
      <c r="D599" s="270" t="s">
        <v>2086</v>
      </c>
      <c r="E599" s="271">
        <v>333</v>
      </c>
      <c r="F599" s="272" t="s">
        <v>23</v>
      </c>
      <c r="G599" s="422">
        <v>0</v>
      </c>
      <c r="H599" s="423"/>
      <c r="I599" s="400">
        <v>0</v>
      </c>
      <c r="J599" s="401">
        <v>0</v>
      </c>
      <c r="K599" s="401">
        <v>0</v>
      </c>
      <c r="L599" s="401">
        <v>0</v>
      </c>
      <c r="M599" s="401">
        <v>0</v>
      </c>
      <c r="N599" s="401">
        <v>0</v>
      </c>
      <c r="O599" s="401">
        <v>0</v>
      </c>
      <c r="P599" s="401">
        <v>0</v>
      </c>
      <c r="Q599" s="401">
        <v>0</v>
      </c>
      <c r="R599" s="401">
        <v>0</v>
      </c>
      <c r="S599" s="401">
        <v>0</v>
      </c>
      <c r="T599" s="401">
        <v>0</v>
      </c>
      <c r="U599" s="401">
        <v>0</v>
      </c>
      <c r="V599" s="401">
        <v>0</v>
      </c>
      <c r="W599" s="401">
        <v>0</v>
      </c>
      <c r="X599" s="401">
        <v>0</v>
      </c>
      <c r="Y599" s="401">
        <v>0</v>
      </c>
      <c r="Z599" s="401">
        <v>0</v>
      </c>
      <c r="AA599" s="401">
        <v>0</v>
      </c>
      <c r="AB599" s="401">
        <v>0</v>
      </c>
      <c r="AC599" s="401">
        <v>0</v>
      </c>
      <c r="AD599" s="401">
        <v>0</v>
      </c>
      <c r="AE599" s="401">
        <v>0</v>
      </c>
      <c r="AF599" s="401">
        <v>0</v>
      </c>
      <c r="AG599" s="401">
        <v>0</v>
      </c>
      <c r="AH599" s="401">
        <v>0</v>
      </c>
      <c r="AI599" s="401">
        <v>0</v>
      </c>
      <c r="AJ599" s="401">
        <v>0</v>
      </c>
      <c r="AK599" s="401">
        <v>0</v>
      </c>
      <c r="AL599" s="401">
        <v>0</v>
      </c>
      <c r="AM599" s="401">
        <v>0</v>
      </c>
      <c r="AN599" s="401">
        <v>0</v>
      </c>
      <c r="AO599" s="401">
        <v>0</v>
      </c>
      <c r="AP599" s="401">
        <v>0</v>
      </c>
      <c r="AQ599" s="367">
        <v>0</v>
      </c>
    </row>
    <row r="600" spans="2:43" ht="19.95" customHeight="1" x14ac:dyDescent="0.4">
      <c r="B600" s="269">
        <v>597</v>
      </c>
      <c r="C600" s="270" t="s">
        <v>2087</v>
      </c>
      <c r="D600" s="270" t="s">
        <v>2088</v>
      </c>
      <c r="E600" s="271">
        <v>1802</v>
      </c>
      <c r="F600" s="272" t="s">
        <v>23</v>
      </c>
      <c r="G600" s="422">
        <v>0</v>
      </c>
      <c r="H600" s="423"/>
      <c r="I600" s="400">
        <v>0</v>
      </c>
      <c r="J600" s="401">
        <v>0</v>
      </c>
      <c r="K600" s="401">
        <v>0</v>
      </c>
      <c r="L600" s="401">
        <v>0</v>
      </c>
      <c r="M600" s="401">
        <v>0</v>
      </c>
      <c r="N600" s="401">
        <v>0</v>
      </c>
      <c r="O600" s="401">
        <v>0</v>
      </c>
      <c r="P600" s="401">
        <v>0</v>
      </c>
      <c r="Q600" s="401">
        <v>0</v>
      </c>
      <c r="R600" s="401">
        <v>0</v>
      </c>
      <c r="S600" s="401">
        <v>0</v>
      </c>
      <c r="T600" s="401">
        <v>0</v>
      </c>
      <c r="U600" s="401">
        <v>0</v>
      </c>
      <c r="V600" s="401">
        <v>0</v>
      </c>
      <c r="W600" s="401">
        <v>0</v>
      </c>
      <c r="X600" s="401">
        <v>0</v>
      </c>
      <c r="Y600" s="401">
        <v>0</v>
      </c>
      <c r="Z600" s="401">
        <v>0</v>
      </c>
      <c r="AA600" s="401">
        <v>0</v>
      </c>
      <c r="AB600" s="401">
        <v>0</v>
      </c>
      <c r="AC600" s="401">
        <v>0</v>
      </c>
      <c r="AD600" s="401">
        <v>0</v>
      </c>
      <c r="AE600" s="401">
        <v>0</v>
      </c>
      <c r="AF600" s="401">
        <v>0</v>
      </c>
      <c r="AG600" s="401">
        <v>0</v>
      </c>
      <c r="AH600" s="401">
        <v>0</v>
      </c>
      <c r="AI600" s="401">
        <v>0</v>
      </c>
      <c r="AJ600" s="401">
        <v>0</v>
      </c>
      <c r="AK600" s="401">
        <v>0</v>
      </c>
      <c r="AL600" s="401">
        <v>0</v>
      </c>
      <c r="AM600" s="401">
        <v>0</v>
      </c>
      <c r="AN600" s="401">
        <v>0</v>
      </c>
      <c r="AO600" s="401">
        <v>0</v>
      </c>
      <c r="AP600" s="401">
        <v>0</v>
      </c>
      <c r="AQ600" s="367">
        <v>0</v>
      </c>
    </row>
    <row r="601" spans="2:43" ht="19.95" customHeight="1" x14ac:dyDescent="0.4">
      <c r="B601" s="269">
        <v>598</v>
      </c>
      <c r="C601" s="270" t="s">
        <v>2089</v>
      </c>
      <c r="D601" s="270" t="s">
        <v>2090</v>
      </c>
      <c r="E601" s="271">
        <v>340</v>
      </c>
      <c r="F601" s="272" t="s">
        <v>23</v>
      </c>
      <c r="G601" s="422">
        <v>0</v>
      </c>
      <c r="H601" s="423"/>
      <c r="I601" s="400">
        <v>0</v>
      </c>
      <c r="J601" s="401">
        <v>0</v>
      </c>
      <c r="K601" s="401">
        <v>0</v>
      </c>
      <c r="L601" s="401">
        <v>0</v>
      </c>
      <c r="M601" s="401">
        <v>0</v>
      </c>
      <c r="N601" s="401">
        <v>0</v>
      </c>
      <c r="O601" s="401">
        <v>0</v>
      </c>
      <c r="P601" s="401">
        <v>0</v>
      </c>
      <c r="Q601" s="401">
        <v>0</v>
      </c>
      <c r="R601" s="401">
        <v>0</v>
      </c>
      <c r="S601" s="401">
        <v>0</v>
      </c>
      <c r="T601" s="401">
        <v>0</v>
      </c>
      <c r="U601" s="401">
        <v>0</v>
      </c>
      <c r="V601" s="401">
        <v>0</v>
      </c>
      <c r="W601" s="401">
        <v>0</v>
      </c>
      <c r="X601" s="401">
        <v>0</v>
      </c>
      <c r="Y601" s="401">
        <v>0</v>
      </c>
      <c r="Z601" s="401">
        <v>0</v>
      </c>
      <c r="AA601" s="401">
        <v>0</v>
      </c>
      <c r="AB601" s="401">
        <v>0</v>
      </c>
      <c r="AC601" s="401">
        <v>0</v>
      </c>
      <c r="AD601" s="401">
        <v>0</v>
      </c>
      <c r="AE601" s="401">
        <v>0</v>
      </c>
      <c r="AF601" s="401">
        <v>0</v>
      </c>
      <c r="AG601" s="401">
        <v>0</v>
      </c>
      <c r="AH601" s="401">
        <v>0</v>
      </c>
      <c r="AI601" s="401">
        <v>0</v>
      </c>
      <c r="AJ601" s="401">
        <v>0</v>
      </c>
      <c r="AK601" s="401">
        <v>0</v>
      </c>
      <c r="AL601" s="401">
        <v>0</v>
      </c>
      <c r="AM601" s="401">
        <v>0</v>
      </c>
      <c r="AN601" s="401">
        <v>0</v>
      </c>
      <c r="AO601" s="401">
        <v>0</v>
      </c>
      <c r="AP601" s="401">
        <v>0</v>
      </c>
      <c r="AQ601" s="367">
        <v>0</v>
      </c>
    </row>
    <row r="602" spans="2:43" ht="19.95" customHeight="1" x14ac:dyDescent="0.4">
      <c r="B602" s="269">
        <v>599</v>
      </c>
      <c r="C602" s="270" t="s">
        <v>2091</v>
      </c>
      <c r="D602" s="270" t="s">
        <v>2092</v>
      </c>
      <c r="E602" s="271">
        <v>359</v>
      </c>
      <c r="F602" s="272" t="s">
        <v>23</v>
      </c>
      <c r="G602" s="422">
        <v>0</v>
      </c>
      <c r="H602" s="423"/>
      <c r="I602" s="400">
        <v>0</v>
      </c>
      <c r="J602" s="401">
        <v>0</v>
      </c>
      <c r="K602" s="401">
        <v>0</v>
      </c>
      <c r="L602" s="401">
        <v>0</v>
      </c>
      <c r="M602" s="401">
        <v>0</v>
      </c>
      <c r="N602" s="401">
        <v>0</v>
      </c>
      <c r="O602" s="401">
        <v>0</v>
      </c>
      <c r="P602" s="401">
        <v>0</v>
      </c>
      <c r="Q602" s="401">
        <v>0</v>
      </c>
      <c r="R602" s="401">
        <v>0</v>
      </c>
      <c r="S602" s="401">
        <v>0</v>
      </c>
      <c r="T602" s="401">
        <v>0</v>
      </c>
      <c r="U602" s="401">
        <v>0</v>
      </c>
      <c r="V602" s="401">
        <v>0</v>
      </c>
      <c r="W602" s="401">
        <v>0</v>
      </c>
      <c r="X602" s="401">
        <v>0</v>
      </c>
      <c r="Y602" s="401">
        <v>0</v>
      </c>
      <c r="Z602" s="401">
        <v>0</v>
      </c>
      <c r="AA602" s="401">
        <v>0</v>
      </c>
      <c r="AB602" s="401">
        <v>0</v>
      </c>
      <c r="AC602" s="401">
        <v>0</v>
      </c>
      <c r="AD602" s="401">
        <v>0</v>
      </c>
      <c r="AE602" s="401">
        <v>0</v>
      </c>
      <c r="AF602" s="401">
        <v>0</v>
      </c>
      <c r="AG602" s="401">
        <v>0</v>
      </c>
      <c r="AH602" s="401">
        <v>0</v>
      </c>
      <c r="AI602" s="401">
        <v>0</v>
      </c>
      <c r="AJ602" s="401">
        <v>0</v>
      </c>
      <c r="AK602" s="401">
        <v>0</v>
      </c>
      <c r="AL602" s="401">
        <v>0</v>
      </c>
      <c r="AM602" s="401">
        <v>0</v>
      </c>
      <c r="AN602" s="401">
        <v>0</v>
      </c>
      <c r="AO602" s="401">
        <v>0</v>
      </c>
      <c r="AP602" s="401">
        <v>0</v>
      </c>
      <c r="AQ602" s="367">
        <v>0</v>
      </c>
    </row>
    <row r="603" spans="2:43" ht="19.95" customHeight="1" x14ac:dyDescent="0.4">
      <c r="B603" s="269">
        <v>600</v>
      </c>
      <c r="C603" s="270" t="s">
        <v>2093</v>
      </c>
      <c r="D603" s="270" t="s">
        <v>2094</v>
      </c>
      <c r="E603" s="271">
        <v>360</v>
      </c>
      <c r="F603" s="272" t="s">
        <v>23</v>
      </c>
      <c r="G603" s="422">
        <v>0</v>
      </c>
      <c r="H603" s="423"/>
      <c r="I603" s="400">
        <v>0</v>
      </c>
      <c r="J603" s="401">
        <v>0</v>
      </c>
      <c r="K603" s="401">
        <v>0</v>
      </c>
      <c r="L603" s="401">
        <v>0</v>
      </c>
      <c r="M603" s="401">
        <v>0</v>
      </c>
      <c r="N603" s="401">
        <v>0</v>
      </c>
      <c r="O603" s="401">
        <v>0</v>
      </c>
      <c r="P603" s="401">
        <v>0</v>
      </c>
      <c r="Q603" s="401">
        <v>0</v>
      </c>
      <c r="R603" s="401">
        <v>0</v>
      </c>
      <c r="S603" s="401">
        <v>0</v>
      </c>
      <c r="T603" s="401">
        <v>0</v>
      </c>
      <c r="U603" s="401">
        <v>0</v>
      </c>
      <c r="V603" s="401">
        <v>0</v>
      </c>
      <c r="W603" s="401">
        <v>0</v>
      </c>
      <c r="X603" s="401">
        <v>0</v>
      </c>
      <c r="Y603" s="401">
        <v>0</v>
      </c>
      <c r="Z603" s="401">
        <v>0</v>
      </c>
      <c r="AA603" s="401">
        <v>0</v>
      </c>
      <c r="AB603" s="401">
        <v>0</v>
      </c>
      <c r="AC603" s="401">
        <v>0</v>
      </c>
      <c r="AD603" s="401">
        <v>0</v>
      </c>
      <c r="AE603" s="401">
        <v>0</v>
      </c>
      <c r="AF603" s="401">
        <v>0</v>
      </c>
      <c r="AG603" s="401">
        <v>0</v>
      </c>
      <c r="AH603" s="401">
        <v>0</v>
      </c>
      <c r="AI603" s="401">
        <v>0</v>
      </c>
      <c r="AJ603" s="401">
        <v>0</v>
      </c>
      <c r="AK603" s="401">
        <v>0</v>
      </c>
      <c r="AL603" s="401">
        <v>0</v>
      </c>
      <c r="AM603" s="401">
        <v>0</v>
      </c>
      <c r="AN603" s="401">
        <v>0</v>
      </c>
      <c r="AO603" s="401">
        <v>0</v>
      </c>
      <c r="AP603" s="401">
        <v>0</v>
      </c>
      <c r="AQ603" s="367">
        <v>0</v>
      </c>
    </row>
    <row r="604" spans="2:43" ht="19.95" customHeight="1" x14ac:dyDescent="0.4">
      <c r="B604" s="269">
        <v>601</v>
      </c>
      <c r="C604" s="270" t="s">
        <v>2095</v>
      </c>
      <c r="D604" s="270" t="s">
        <v>2096</v>
      </c>
      <c r="E604" s="271">
        <v>1803</v>
      </c>
      <c r="F604" s="272" t="s">
        <v>39</v>
      </c>
      <c r="G604" s="927">
        <v>0</v>
      </c>
      <c r="H604" s="279"/>
      <c r="I604" s="347">
        <v>0</v>
      </c>
      <c r="J604" s="348">
        <v>0</v>
      </c>
      <c r="K604" s="348">
        <v>0</v>
      </c>
      <c r="L604" s="348">
        <v>0</v>
      </c>
      <c r="M604" s="348">
        <v>0</v>
      </c>
      <c r="N604" s="348">
        <v>0</v>
      </c>
      <c r="O604" s="348">
        <v>0</v>
      </c>
      <c r="P604" s="348">
        <v>0</v>
      </c>
      <c r="Q604" s="348">
        <v>0</v>
      </c>
      <c r="R604" s="348">
        <v>0</v>
      </c>
      <c r="S604" s="348">
        <v>0</v>
      </c>
      <c r="T604" s="348">
        <v>0</v>
      </c>
      <c r="U604" s="348">
        <v>0</v>
      </c>
      <c r="V604" s="348">
        <v>0</v>
      </c>
      <c r="W604" s="348">
        <v>0</v>
      </c>
      <c r="X604" s="348">
        <v>0</v>
      </c>
      <c r="Y604" s="348">
        <v>0</v>
      </c>
      <c r="Z604" s="348">
        <v>0</v>
      </c>
      <c r="AA604" s="348">
        <v>0</v>
      </c>
      <c r="AB604" s="348">
        <v>0</v>
      </c>
      <c r="AC604" s="348">
        <v>0</v>
      </c>
      <c r="AD604" s="348">
        <v>0</v>
      </c>
      <c r="AE604" s="348">
        <v>0</v>
      </c>
      <c r="AF604" s="348">
        <v>0</v>
      </c>
      <c r="AG604" s="348">
        <v>0</v>
      </c>
      <c r="AH604" s="348">
        <v>0</v>
      </c>
      <c r="AI604" s="348">
        <v>0</v>
      </c>
      <c r="AJ604" s="348">
        <v>0</v>
      </c>
      <c r="AK604" s="348">
        <v>0</v>
      </c>
      <c r="AL604" s="348">
        <v>0</v>
      </c>
      <c r="AM604" s="348">
        <v>0</v>
      </c>
      <c r="AN604" s="348">
        <v>0</v>
      </c>
      <c r="AO604" s="348">
        <v>0</v>
      </c>
      <c r="AP604" s="348">
        <v>0</v>
      </c>
      <c r="AQ604" s="349">
        <v>0</v>
      </c>
    </row>
    <row r="605" spans="2:43" ht="19.95" customHeight="1" thickBot="1" x14ac:dyDescent="0.45">
      <c r="B605" s="291">
        <v>602</v>
      </c>
      <c r="C605" s="292" t="s">
        <v>2097</v>
      </c>
      <c r="D605" s="292" t="s">
        <v>2098</v>
      </c>
      <c r="E605" s="293">
        <v>1806</v>
      </c>
      <c r="F605" s="294" t="s">
        <v>23</v>
      </c>
      <c r="G605" s="450">
        <v>0</v>
      </c>
      <c r="H605" s="666"/>
      <c r="I605" s="675">
        <v>0</v>
      </c>
      <c r="J605" s="676">
        <v>0</v>
      </c>
      <c r="K605" s="676">
        <v>0</v>
      </c>
      <c r="L605" s="676">
        <v>0</v>
      </c>
      <c r="M605" s="676">
        <v>0</v>
      </c>
      <c r="N605" s="676">
        <v>0</v>
      </c>
      <c r="O605" s="676">
        <v>0</v>
      </c>
      <c r="P605" s="676">
        <v>0</v>
      </c>
      <c r="Q605" s="676">
        <v>0</v>
      </c>
      <c r="R605" s="676">
        <v>0</v>
      </c>
      <c r="S605" s="676">
        <v>0</v>
      </c>
      <c r="T605" s="676">
        <v>0</v>
      </c>
      <c r="U605" s="676">
        <v>0</v>
      </c>
      <c r="V605" s="676">
        <v>0</v>
      </c>
      <c r="W605" s="676">
        <v>0</v>
      </c>
      <c r="X605" s="676">
        <v>0</v>
      </c>
      <c r="Y605" s="676">
        <v>0</v>
      </c>
      <c r="Z605" s="676">
        <v>0</v>
      </c>
      <c r="AA605" s="676">
        <v>0</v>
      </c>
      <c r="AB605" s="676">
        <v>0</v>
      </c>
      <c r="AC605" s="676">
        <v>0</v>
      </c>
      <c r="AD605" s="676">
        <v>0</v>
      </c>
      <c r="AE605" s="676">
        <v>0</v>
      </c>
      <c r="AF605" s="676">
        <v>0</v>
      </c>
      <c r="AG605" s="676">
        <v>0</v>
      </c>
      <c r="AH605" s="676">
        <v>0</v>
      </c>
      <c r="AI605" s="676">
        <v>0</v>
      </c>
      <c r="AJ605" s="676">
        <v>0</v>
      </c>
      <c r="AK605" s="676">
        <v>0</v>
      </c>
      <c r="AL605" s="676">
        <v>0</v>
      </c>
      <c r="AM605" s="676">
        <v>0</v>
      </c>
      <c r="AN605" s="676">
        <v>0</v>
      </c>
      <c r="AO605" s="676">
        <v>0</v>
      </c>
      <c r="AP605" s="676">
        <v>0</v>
      </c>
      <c r="AQ605" s="677">
        <v>0</v>
      </c>
    </row>
    <row r="606" spans="2:43" ht="19.95" customHeight="1" x14ac:dyDescent="0.4">
      <c r="B606" s="312">
        <v>603</v>
      </c>
      <c r="C606" s="313" t="s">
        <v>2099</v>
      </c>
      <c r="D606" s="313" t="s">
        <v>2100</v>
      </c>
      <c r="E606" s="314">
        <v>545</v>
      </c>
      <c r="F606" s="315"/>
      <c r="G606" s="809" t="s">
        <v>197</v>
      </c>
      <c r="H606" s="949" t="s">
        <v>2669</v>
      </c>
      <c r="I606" s="672" t="s">
        <v>197</v>
      </c>
      <c r="J606" s="673" t="s">
        <v>197</v>
      </c>
      <c r="K606" s="673" t="s">
        <v>197</v>
      </c>
      <c r="L606" s="673" t="s">
        <v>197</v>
      </c>
      <c r="M606" s="673" t="s">
        <v>197</v>
      </c>
      <c r="N606" s="673" t="s">
        <v>197</v>
      </c>
      <c r="O606" s="673" t="s">
        <v>197</v>
      </c>
      <c r="P606" s="673" t="s">
        <v>197</v>
      </c>
      <c r="Q606" s="673" t="s">
        <v>197</v>
      </c>
      <c r="R606" s="673" t="s">
        <v>197</v>
      </c>
      <c r="S606" s="673" t="s">
        <v>197</v>
      </c>
      <c r="T606" s="673" t="s">
        <v>197</v>
      </c>
      <c r="U606" s="673" t="s">
        <v>197</v>
      </c>
      <c r="V606" s="673" t="s">
        <v>197</v>
      </c>
      <c r="W606" s="673" t="s">
        <v>197</v>
      </c>
      <c r="X606" s="673" t="s">
        <v>197</v>
      </c>
      <c r="Y606" s="673" t="s">
        <v>197</v>
      </c>
      <c r="Z606" s="673" t="s">
        <v>197</v>
      </c>
      <c r="AA606" s="673" t="s">
        <v>197</v>
      </c>
      <c r="AB606" s="673" t="s">
        <v>197</v>
      </c>
      <c r="AC606" s="673" t="s">
        <v>197</v>
      </c>
      <c r="AD606" s="673" t="s">
        <v>197</v>
      </c>
      <c r="AE606" s="673" t="s">
        <v>197</v>
      </c>
      <c r="AF606" s="673" t="s">
        <v>197</v>
      </c>
      <c r="AG606" s="673" t="s">
        <v>197</v>
      </c>
      <c r="AH606" s="673" t="s">
        <v>197</v>
      </c>
      <c r="AI606" s="673" t="s">
        <v>197</v>
      </c>
      <c r="AJ606" s="673" t="s">
        <v>197</v>
      </c>
      <c r="AK606" s="673" t="s">
        <v>197</v>
      </c>
      <c r="AL606" s="673" t="s">
        <v>197</v>
      </c>
      <c r="AM606" s="673" t="s">
        <v>197</v>
      </c>
      <c r="AN606" s="673" t="s">
        <v>197</v>
      </c>
      <c r="AO606" s="673" t="s">
        <v>197</v>
      </c>
      <c r="AP606" s="673" t="s">
        <v>197</v>
      </c>
      <c r="AQ606" s="674" t="s">
        <v>197</v>
      </c>
    </row>
    <row r="607" spans="2:43" ht="31.2" x14ac:dyDescent="0.4">
      <c r="B607" s="269">
        <v>604</v>
      </c>
      <c r="C607" s="270" t="s">
        <v>2101</v>
      </c>
      <c r="D607" s="270" t="s">
        <v>2102</v>
      </c>
      <c r="E607" s="271">
        <v>542</v>
      </c>
      <c r="F607" s="272"/>
      <c r="G607" s="422" t="s">
        <v>197</v>
      </c>
      <c r="H607" s="873" t="s">
        <v>2670</v>
      </c>
      <c r="I607" s="400" t="s">
        <v>197</v>
      </c>
      <c r="J607" s="401" t="s">
        <v>197</v>
      </c>
      <c r="K607" s="401" t="s">
        <v>197</v>
      </c>
      <c r="L607" s="401" t="s">
        <v>197</v>
      </c>
      <c r="M607" s="401" t="s">
        <v>197</v>
      </c>
      <c r="N607" s="401" t="s">
        <v>197</v>
      </c>
      <c r="O607" s="401" t="s">
        <v>197</v>
      </c>
      <c r="P607" s="401" t="s">
        <v>197</v>
      </c>
      <c r="Q607" s="401" t="s">
        <v>197</v>
      </c>
      <c r="R607" s="401" t="s">
        <v>197</v>
      </c>
      <c r="S607" s="401" t="s">
        <v>197</v>
      </c>
      <c r="T607" s="401" t="s">
        <v>197</v>
      </c>
      <c r="U607" s="401" t="s">
        <v>197</v>
      </c>
      <c r="V607" s="401" t="s">
        <v>197</v>
      </c>
      <c r="W607" s="401" t="s">
        <v>197</v>
      </c>
      <c r="X607" s="401" t="s">
        <v>197</v>
      </c>
      <c r="Y607" s="401" t="s">
        <v>197</v>
      </c>
      <c r="Z607" s="401" t="s">
        <v>197</v>
      </c>
      <c r="AA607" s="401" t="s">
        <v>197</v>
      </c>
      <c r="AB607" s="401" t="s">
        <v>197</v>
      </c>
      <c r="AC607" s="401" t="s">
        <v>197</v>
      </c>
      <c r="AD607" s="401" t="s">
        <v>197</v>
      </c>
      <c r="AE607" s="401" t="s">
        <v>197</v>
      </c>
      <c r="AF607" s="401" t="s">
        <v>197</v>
      </c>
      <c r="AG607" s="401" t="s">
        <v>197</v>
      </c>
      <c r="AH607" s="401" t="s">
        <v>197</v>
      </c>
      <c r="AI607" s="401" t="s">
        <v>197</v>
      </c>
      <c r="AJ607" s="401" t="s">
        <v>197</v>
      </c>
      <c r="AK607" s="401" t="s">
        <v>197</v>
      </c>
      <c r="AL607" s="401" t="s">
        <v>197</v>
      </c>
      <c r="AM607" s="401" t="s">
        <v>197</v>
      </c>
      <c r="AN607" s="401" t="s">
        <v>197</v>
      </c>
      <c r="AO607" s="401" t="s">
        <v>197</v>
      </c>
      <c r="AP607" s="401" t="s">
        <v>197</v>
      </c>
      <c r="AQ607" s="367" t="s">
        <v>197</v>
      </c>
    </row>
    <row r="608" spans="2:43" ht="31.2" x14ac:dyDescent="0.4">
      <c r="B608" s="269">
        <v>605</v>
      </c>
      <c r="C608" s="270" t="s">
        <v>2103</v>
      </c>
      <c r="D608" s="270" t="s">
        <v>2104</v>
      </c>
      <c r="E608" s="271">
        <v>546</v>
      </c>
      <c r="F608" s="272"/>
      <c r="G608" s="422" t="s">
        <v>197</v>
      </c>
      <c r="H608" s="873" t="s">
        <v>2671</v>
      </c>
      <c r="I608" s="400" t="s">
        <v>197</v>
      </c>
      <c r="J608" s="401" t="s">
        <v>197</v>
      </c>
      <c r="K608" s="401" t="s">
        <v>197</v>
      </c>
      <c r="L608" s="401" t="s">
        <v>197</v>
      </c>
      <c r="M608" s="401" t="s">
        <v>197</v>
      </c>
      <c r="N608" s="401" t="s">
        <v>197</v>
      </c>
      <c r="O608" s="401" t="s">
        <v>197</v>
      </c>
      <c r="P608" s="401" t="s">
        <v>197</v>
      </c>
      <c r="Q608" s="401" t="s">
        <v>197</v>
      </c>
      <c r="R608" s="401" t="s">
        <v>197</v>
      </c>
      <c r="S608" s="401" t="s">
        <v>197</v>
      </c>
      <c r="T608" s="401" t="s">
        <v>197</v>
      </c>
      <c r="U608" s="401" t="s">
        <v>197</v>
      </c>
      <c r="V608" s="401" t="s">
        <v>197</v>
      </c>
      <c r="W608" s="401" t="s">
        <v>197</v>
      </c>
      <c r="X608" s="401" t="s">
        <v>197</v>
      </c>
      <c r="Y608" s="401" t="s">
        <v>197</v>
      </c>
      <c r="Z608" s="401" t="s">
        <v>197</v>
      </c>
      <c r="AA608" s="401" t="s">
        <v>197</v>
      </c>
      <c r="AB608" s="401" t="s">
        <v>197</v>
      </c>
      <c r="AC608" s="401" t="s">
        <v>197</v>
      </c>
      <c r="AD608" s="401" t="s">
        <v>197</v>
      </c>
      <c r="AE608" s="401" t="s">
        <v>197</v>
      </c>
      <c r="AF608" s="401" t="s">
        <v>197</v>
      </c>
      <c r="AG608" s="401" t="s">
        <v>197</v>
      </c>
      <c r="AH608" s="401" t="s">
        <v>197</v>
      </c>
      <c r="AI608" s="401" t="s">
        <v>197</v>
      </c>
      <c r="AJ608" s="401" t="s">
        <v>197</v>
      </c>
      <c r="AK608" s="401" t="s">
        <v>197</v>
      </c>
      <c r="AL608" s="401" t="s">
        <v>197</v>
      </c>
      <c r="AM608" s="401" t="s">
        <v>197</v>
      </c>
      <c r="AN608" s="401" t="s">
        <v>197</v>
      </c>
      <c r="AO608" s="401" t="s">
        <v>197</v>
      </c>
      <c r="AP608" s="401" t="s">
        <v>197</v>
      </c>
      <c r="AQ608" s="367" t="s">
        <v>197</v>
      </c>
    </row>
    <row r="609" spans="2:43" ht="19.95" customHeight="1" x14ac:dyDescent="0.4">
      <c r="B609" s="269">
        <v>606</v>
      </c>
      <c r="C609" s="270" t="s">
        <v>2105</v>
      </c>
      <c r="D609" s="270" t="s">
        <v>2106</v>
      </c>
      <c r="E609" s="271">
        <v>544</v>
      </c>
      <c r="F609" s="272"/>
      <c r="G609" s="422" t="s">
        <v>197</v>
      </c>
      <c r="H609" s="837" t="s">
        <v>2672</v>
      </c>
      <c r="I609" s="400" t="s">
        <v>197</v>
      </c>
      <c r="J609" s="401" t="s">
        <v>197</v>
      </c>
      <c r="K609" s="401" t="s">
        <v>197</v>
      </c>
      <c r="L609" s="401" t="s">
        <v>197</v>
      </c>
      <c r="M609" s="401" t="s">
        <v>197</v>
      </c>
      <c r="N609" s="401" t="s">
        <v>197</v>
      </c>
      <c r="O609" s="401" t="s">
        <v>197</v>
      </c>
      <c r="P609" s="401" t="s">
        <v>197</v>
      </c>
      <c r="Q609" s="401" t="s">
        <v>197</v>
      </c>
      <c r="R609" s="401" t="s">
        <v>197</v>
      </c>
      <c r="S609" s="401" t="s">
        <v>197</v>
      </c>
      <c r="T609" s="401" t="s">
        <v>197</v>
      </c>
      <c r="U609" s="401" t="s">
        <v>197</v>
      </c>
      <c r="V609" s="401" t="s">
        <v>197</v>
      </c>
      <c r="W609" s="401" t="s">
        <v>197</v>
      </c>
      <c r="X609" s="401" t="s">
        <v>197</v>
      </c>
      <c r="Y609" s="401" t="s">
        <v>197</v>
      </c>
      <c r="Z609" s="401" t="s">
        <v>197</v>
      </c>
      <c r="AA609" s="401" t="s">
        <v>197</v>
      </c>
      <c r="AB609" s="401" t="s">
        <v>197</v>
      </c>
      <c r="AC609" s="401" t="s">
        <v>197</v>
      </c>
      <c r="AD609" s="401" t="s">
        <v>197</v>
      </c>
      <c r="AE609" s="401" t="s">
        <v>197</v>
      </c>
      <c r="AF609" s="401" t="s">
        <v>197</v>
      </c>
      <c r="AG609" s="401" t="s">
        <v>197</v>
      </c>
      <c r="AH609" s="401" t="s">
        <v>197</v>
      </c>
      <c r="AI609" s="401" t="s">
        <v>197</v>
      </c>
      <c r="AJ609" s="401" t="s">
        <v>197</v>
      </c>
      <c r="AK609" s="401" t="s">
        <v>197</v>
      </c>
      <c r="AL609" s="401" t="s">
        <v>197</v>
      </c>
      <c r="AM609" s="401" t="s">
        <v>197</v>
      </c>
      <c r="AN609" s="401" t="s">
        <v>197</v>
      </c>
      <c r="AO609" s="401" t="s">
        <v>197</v>
      </c>
      <c r="AP609" s="401" t="s">
        <v>197</v>
      </c>
      <c r="AQ609" s="367" t="s">
        <v>197</v>
      </c>
    </row>
    <row r="610" spans="2:43" ht="19.95" customHeight="1" x14ac:dyDescent="0.4">
      <c r="B610" s="269">
        <v>607</v>
      </c>
      <c r="C610" s="270" t="s">
        <v>2107</v>
      </c>
      <c r="D610" s="270" t="s">
        <v>2108</v>
      </c>
      <c r="E610" s="271">
        <v>543</v>
      </c>
      <c r="F610" s="272"/>
      <c r="G610" s="422" t="s">
        <v>197</v>
      </c>
      <c r="H610" s="837" t="s">
        <v>2673</v>
      </c>
      <c r="I610" s="400" t="s">
        <v>197</v>
      </c>
      <c r="J610" s="401" t="s">
        <v>197</v>
      </c>
      <c r="K610" s="401" t="s">
        <v>197</v>
      </c>
      <c r="L610" s="401" t="s">
        <v>197</v>
      </c>
      <c r="M610" s="401" t="s">
        <v>197</v>
      </c>
      <c r="N610" s="401" t="s">
        <v>197</v>
      </c>
      <c r="O610" s="401" t="s">
        <v>197</v>
      </c>
      <c r="P610" s="401" t="s">
        <v>197</v>
      </c>
      <c r="Q610" s="401" t="s">
        <v>197</v>
      </c>
      <c r="R610" s="401" t="s">
        <v>197</v>
      </c>
      <c r="S610" s="401" t="s">
        <v>197</v>
      </c>
      <c r="T610" s="401" t="s">
        <v>197</v>
      </c>
      <c r="U610" s="401" t="s">
        <v>197</v>
      </c>
      <c r="V610" s="401" t="s">
        <v>197</v>
      </c>
      <c r="W610" s="401" t="s">
        <v>197</v>
      </c>
      <c r="X610" s="401" t="s">
        <v>197</v>
      </c>
      <c r="Y610" s="401" t="s">
        <v>197</v>
      </c>
      <c r="Z610" s="401" t="s">
        <v>197</v>
      </c>
      <c r="AA610" s="401" t="s">
        <v>197</v>
      </c>
      <c r="AB610" s="401" t="s">
        <v>197</v>
      </c>
      <c r="AC610" s="401" t="s">
        <v>197</v>
      </c>
      <c r="AD610" s="401" t="s">
        <v>197</v>
      </c>
      <c r="AE610" s="401" t="s">
        <v>197</v>
      </c>
      <c r="AF610" s="401" t="s">
        <v>197</v>
      </c>
      <c r="AG610" s="401" t="s">
        <v>197</v>
      </c>
      <c r="AH610" s="401" t="s">
        <v>197</v>
      </c>
      <c r="AI610" s="401" t="s">
        <v>197</v>
      </c>
      <c r="AJ610" s="401" t="s">
        <v>197</v>
      </c>
      <c r="AK610" s="401" t="s">
        <v>197</v>
      </c>
      <c r="AL610" s="401" t="s">
        <v>197</v>
      </c>
      <c r="AM610" s="401" t="s">
        <v>197</v>
      </c>
      <c r="AN610" s="401" t="s">
        <v>197</v>
      </c>
      <c r="AO610" s="401" t="s">
        <v>197</v>
      </c>
      <c r="AP610" s="401" t="s">
        <v>197</v>
      </c>
      <c r="AQ610" s="367" t="s">
        <v>197</v>
      </c>
    </row>
    <row r="611" spans="2:43" ht="19.95" customHeight="1" x14ac:dyDescent="0.4">
      <c r="B611" s="269">
        <v>608</v>
      </c>
      <c r="C611" s="270" t="s">
        <v>2109</v>
      </c>
      <c r="D611" s="270" t="s">
        <v>2110</v>
      </c>
      <c r="E611" s="271">
        <v>547</v>
      </c>
      <c r="F611" s="272"/>
      <c r="G611" s="422" t="s">
        <v>197</v>
      </c>
      <c r="H611" s="837" t="s">
        <v>2673</v>
      </c>
      <c r="I611" s="400" t="s">
        <v>197</v>
      </c>
      <c r="J611" s="401" t="s">
        <v>197</v>
      </c>
      <c r="K611" s="401" t="s">
        <v>197</v>
      </c>
      <c r="L611" s="401" t="s">
        <v>197</v>
      </c>
      <c r="M611" s="401" t="s">
        <v>197</v>
      </c>
      <c r="N611" s="401" t="s">
        <v>197</v>
      </c>
      <c r="O611" s="401" t="s">
        <v>197</v>
      </c>
      <c r="P611" s="401" t="s">
        <v>197</v>
      </c>
      <c r="Q611" s="401" t="s">
        <v>197</v>
      </c>
      <c r="R611" s="401" t="s">
        <v>197</v>
      </c>
      <c r="S611" s="401" t="s">
        <v>197</v>
      </c>
      <c r="T611" s="401" t="s">
        <v>197</v>
      </c>
      <c r="U611" s="401" t="s">
        <v>197</v>
      </c>
      <c r="V611" s="401" t="s">
        <v>197</v>
      </c>
      <c r="W611" s="401" t="s">
        <v>197</v>
      </c>
      <c r="X611" s="401" t="s">
        <v>197</v>
      </c>
      <c r="Y611" s="401" t="s">
        <v>197</v>
      </c>
      <c r="Z611" s="401" t="s">
        <v>197</v>
      </c>
      <c r="AA611" s="401" t="s">
        <v>197</v>
      </c>
      <c r="AB611" s="401" t="s">
        <v>197</v>
      </c>
      <c r="AC611" s="401" t="s">
        <v>197</v>
      </c>
      <c r="AD611" s="401" t="s">
        <v>197</v>
      </c>
      <c r="AE611" s="401" t="s">
        <v>197</v>
      </c>
      <c r="AF611" s="401" t="s">
        <v>197</v>
      </c>
      <c r="AG611" s="401" t="s">
        <v>197</v>
      </c>
      <c r="AH611" s="401" t="s">
        <v>197</v>
      </c>
      <c r="AI611" s="401" t="s">
        <v>197</v>
      </c>
      <c r="AJ611" s="401" t="s">
        <v>197</v>
      </c>
      <c r="AK611" s="401" t="s">
        <v>197</v>
      </c>
      <c r="AL611" s="401" t="s">
        <v>197</v>
      </c>
      <c r="AM611" s="401" t="s">
        <v>197</v>
      </c>
      <c r="AN611" s="401" t="s">
        <v>197</v>
      </c>
      <c r="AO611" s="401" t="s">
        <v>197</v>
      </c>
      <c r="AP611" s="401" t="s">
        <v>197</v>
      </c>
      <c r="AQ611" s="367" t="s">
        <v>197</v>
      </c>
    </row>
    <row r="612" spans="2:43" ht="31.2" customHeight="1" thickBot="1" x14ac:dyDescent="0.45">
      <c r="B612" s="316">
        <v>609</v>
      </c>
      <c r="C612" s="317" t="s">
        <v>2111</v>
      </c>
      <c r="D612" s="317" t="s">
        <v>2112</v>
      </c>
      <c r="E612" s="318">
        <v>548</v>
      </c>
      <c r="F612" s="319" t="s">
        <v>23</v>
      </c>
      <c r="G612" s="519">
        <v>2</v>
      </c>
      <c r="H612" s="950" t="s">
        <v>2674</v>
      </c>
      <c r="I612" s="614">
        <v>2</v>
      </c>
      <c r="J612" s="615">
        <v>2</v>
      </c>
      <c r="K612" s="615">
        <v>2</v>
      </c>
      <c r="L612" s="615">
        <v>2</v>
      </c>
      <c r="M612" s="615">
        <v>2</v>
      </c>
      <c r="N612" s="615">
        <v>2</v>
      </c>
      <c r="O612" s="615">
        <v>2</v>
      </c>
      <c r="P612" s="615">
        <v>2</v>
      </c>
      <c r="Q612" s="615">
        <v>2</v>
      </c>
      <c r="R612" s="615">
        <v>2</v>
      </c>
      <c r="S612" s="615">
        <v>2</v>
      </c>
      <c r="T612" s="615">
        <v>2</v>
      </c>
      <c r="U612" s="615">
        <v>2</v>
      </c>
      <c r="V612" s="615">
        <v>2</v>
      </c>
      <c r="W612" s="615">
        <v>2</v>
      </c>
      <c r="X612" s="615">
        <v>2</v>
      </c>
      <c r="Y612" s="615">
        <v>2</v>
      </c>
      <c r="Z612" s="615">
        <v>2</v>
      </c>
      <c r="AA612" s="615">
        <v>2</v>
      </c>
      <c r="AB612" s="615">
        <v>2</v>
      </c>
      <c r="AC612" s="615">
        <v>2</v>
      </c>
      <c r="AD612" s="615">
        <v>2</v>
      </c>
      <c r="AE612" s="615">
        <v>2</v>
      </c>
      <c r="AF612" s="615">
        <v>2</v>
      </c>
      <c r="AG612" s="615">
        <v>2</v>
      </c>
      <c r="AH612" s="615">
        <v>2</v>
      </c>
      <c r="AI612" s="615">
        <v>2</v>
      </c>
      <c r="AJ612" s="615">
        <v>2</v>
      </c>
      <c r="AK612" s="615">
        <v>2</v>
      </c>
      <c r="AL612" s="615">
        <v>2</v>
      </c>
      <c r="AM612" s="615">
        <v>2</v>
      </c>
      <c r="AN612" s="615">
        <v>2</v>
      </c>
      <c r="AO612" s="615">
        <v>2</v>
      </c>
      <c r="AP612" s="615">
        <v>2</v>
      </c>
      <c r="AQ612" s="616">
        <v>2</v>
      </c>
    </row>
    <row r="613" spans="2:43" ht="19.95" hidden="1" customHeight="1" x14ac:dyDescent="0.4">
      <c r="B613" s="264">
        <v>610</v>
      </c>
      <c r="C613" s="265" t="s">
        <v>2113</v>
      </c>
      <c r="D613" s="265" t="s">
        <v>494</v>
      </c>
      <c r="E613" s="266">
        <v>3540</v>
      </c>
      <c r="F613" s="698"/>
      <c r="G613" s="455" t="s">
        <v>295</v>
      </c>
      <c r="H613" s="455"/>
      <c r="I613" s="623" t="s">
        <v>295</v>
      </c>
      <c r="J613" s="619" t="s">
        <v>295</v>
      </c>
      <c r="K613" s="619" t="s">
        <v>295</v>
      </c>
      <c r="L613" s="619" t="s">
        <v>295</v>
      </c>
      <c r="M613" s="619" t="s">
        <v>295</v>
      </c>
      <c r="N613" s="619" t="s">
        <v>295</v>
      </c>
      <c r="O613" s="619" t="s">
        <v>295</v>
      </c>
      <c r="P613" s="619" t="s">
        <v>295</v>
      </c>
      <c r="Q613" s="619" t="s">
        <v>295</v>
      </c>
      <c r="R613" s="619" t="s">
        <v>295</v>
      </c>
      <c r="S613" s="619" t="s">
        <v>295</v>
      </c>
      <c r="T613" s="619" t="s">
        <v>295</v>
      </c>
      <c r="U613" s="619" t="s">
        <v>295</v>
      </c>
      <c r="V613" s="619" t="s">
        <v>295</v>
      </c>
      <c r="W613" s="619" t="s">
        <v>295</v>
      </c>
      <c r="X613" s="619" t="s">
        <v>295</v>
      </c>
      <c r="Y613" s="619" t="s">
        <v>295</v>
      </c>
      <c r="Z613" s="619" t="s">
        <v>295</v>
      </c>
      <c r="AA613" s="619" t="s">
        <v>295</v>
      </c>
      <c r="AB613" s="619" t="s">
        <v>295</v>
      </c>
      <c r="AC613" s="619" t="s">
        <v>295</v>
      </c>
      <c r="AD613" s="619" t="s">
        <v>295</v>
      </c>
      <c r="AE613" s="619" t="s">
        <v>295</v>
      </c>
      <c r="AF613" s="619" t="s">
        <v>295</v>
      </c>
      <c r="AG613" s="619" t="s">
        <v>295</v>
      </c>
      <c r="AH613" s="619" t="s">
        <v>295</v>
      </c>
      <c r="AI613" s="619" t="s">
        <v>295</v>
      </c>
      <c r="AJ613" s="619" t="s">
        <v>295</v>
      </c>
      <c r="AK613" s="619" t="s">
        <v>295</v>
      </c>
      <c r="AL613" s="619" t="s">
        <v>295</v>
      </c>
      <c r="AM613" s="619" t="s">
        <v>295</v>
      </c>
      <c r="AN613" s="619" t="s">
        <v>295</v>
      </c>
      <c r="AO613" s="619" t="s">
        <v>295</v>
      </c>
      <c r="AP613" s="619" t="s">
        <v>295</v>
      </c>
      <c r="AQ613" s="620" t="s">
        <v>295</v>
      </c>
    </row>
    <row r="614" spans="2:43" ht="19.95" hidden="1" customHeight="1" x14ac:dyDescent="0.4">
      <c r="B614" s="269">
        <v>611</v>
      </c>
      <c r="C614" s="270" t="s">
        <v>2114</v>
      </c>
      <c r="D614" s="270" t="s">
        <v>495</v>
      </c>
      <c r="E614" s="271">
        <v>3501</v>
      </c>
      <c r="F614" s="699"/>
      <c r="G614" s="422" t="s">
        <v>110</v>
      </c>
      <c r="H614" s="422"/>
      <c r="I614" s="624" t="s">
        <v>110</v>
      </c>
      <c r="J614" s="621" t="s">
        <v>110</v>
      </c>
      <c r="K614" s="621" t="s">
        <v>110</v>
      </c>
      <c r="L614" s="621" t="s">
        <v>110</v>
      </c>
      <c r="M614" s="621" t="s">
        <v>110</v>
      </c>
      <c r="N614" s="621" t="s">
        <v>110</v>
      </c>
      <c r="O614" s="621" t="s">
        <v>110</v>
      </c>
      <c r="P614" s="621" t="s">
        <v>110</v>
      </c>
      <c r="Q614" s="621" t="s">
        <v>110</v>
      </c>
      <c r="R614" s="621" t="s">
        <v>110</v>
      </c>
      <c r="S614" s="621" t="s">
        <v>110</v>
      </c>
      <c r="T614" s="621" t="s">
        <v>110</v>
      </c>
      <c r="U614" s="621" t="s">
        <v>110</v>
      </c>
      <c r="V614" s="621" t="s">
        <v>110</v>
      </c>
      <c r="W614" s="621" t="s">
        <v>110</v>
      </c>
      <c r="X614" s="621" t="s">
        <v>110</v>
      </c>
      <c r="Y614" s="621" t="s">
        <v>110</v>
      </c>
      <c r="Z614" s="621" t="s">
        <v>110</v>
      </c>
      <c r="AA614" s="621" t="s">
        <v>110</v>
      </c>
      <c r="AB614" s="621" t="s">
        <v>110</v>
      </c>
      <c r="AC614" s="621" t="s">
        <v>110</v>
      </c>
      <c r="AD614" s="621" t="s">
        <v>110</v>
      </c>
      <c r="AE614" s="621" t="s">
        <v>110</v>
      </c>
      <c r="AF614" s="621" t="s">
        <v>110</v>
      </c>
      <c r="AG614" s="621" t="s">
        <v>110</v>
      </c>
      <c r="AH614" s="621" t="s">
        <v>110</v>
      </c>
      <c r="AI614" s="621" t="s">
        <v>110</v>
      </c>
      <c r="AJ614" s="621" t="s">
        <v>110</v>
      </c>
      <c r="AK614" s="621" t="s">
        <v>110</v>
      </c>
      <c r="AL614" s="621" t="s">
        <v>110</v>
      </c>
      <c r="AM614" s="621" t="s">
        <v>110</v>
      </c>
      <c r="AN614" s="621" t="s">
        <v>110</v>
      </c>
      <c r="AO614" s="621" t="s">
        <v>110</v>
      </c>
      <c r="AP614" s="621" t="s">
        <v>110</v>
      </c>
      <c r="AQ614" s="622" t="s">
        <v>110</v>
      </c>
    </row>
    <row r="615" spans="2:43" ht="19.95" hidden="1" customHeight="1" x14ac:dyDescent="0.4">
      <c r="B615" s="269">
        <v>612</v>
      </c>
      <c r="C615" s="270" t="s">
        <v>2115</v>
      </c>
      <c r="D615" s="270" t="s">
        <v>496</v>
      </c>
      <c r="E615" s="271">
        <v>3502</v>
      </c>
      <c r="F615" s="699" t="s">
        <v>1</v>
      </c>
      <c r="G615" s="334">
        <v>0</v>
      </c>
      <c r="H615" s="334"/>
      <c r="I615" s="335">
        <v>0</v>
      </c>
      <c r="J615" s="336">
        <v>0</v>
      </c>
      <c r="K615" s="336">
        <v>0</v>
      </c>
      <c r="L615" s="336">
        <v>0</v>
      </c>
      <c r="M615" s="336">
        <v>0</v>
      </c>
      <c r="N615" s="336">
        <v>0</v>
      </c>
      <c r="O615" s="336">
        <v>0</v>
      </c>
      <c r="P615" s="336">
        <v>0</v>
      </c>
      <c r="Q615" s="336">
        <v>0</v>
      </c>
      <c r="R615" s="336">
        <v>0</v>
      </c>
      <c r="S615" s="336">
        <v>0</v>
      </c>
      <c r="T615" s="336">
        <v>0</v>
      </c>
      <c r="U615" s="336">
        <v>0</v>
      </c>
      <c r="V615" s="336">
        <v>0</v>
      </c>
      <c r="W615" s="336">
        <v>0</v>
      </c>
      <c r="X615" s="336">
        <v>0</v>
      </c>
      <c r="Y615" s="336">
        <v>0</v>
      </c>
      <c r="Z615" s="336">
        <v>0</v>
      </c>
      <c r="AA615" s="336">
        <v>0</v>
      </c>
      <c r="AB615" s="336">
        <v>0</v>
      </c>
      <c r="AC615" s="336">
        <v>0</v>
      </c>
      <c r="AD615" s="336">
        <v>0</v>
      </c>
      <c r="AE615" s="336">
        <v>0</v>
      </c>
      <c r="AF615" s="336">
        <v>0</v>
      </c>
      <c r="AG615" s="336">
        <v>0</v>
      </c>
      <c r="AH615" s="336">
        <v>0</v>
      </c>
      <c r="AI615" s="336">
        <v>0</v>
      </c>
      <c r="AJ615" s="336">
        <v>0</v>
      </c>
      <c r="AK615" s="336">
        <v>0</v>
      </c>
      <c r="AL615" s="336">
        <v>0</v>
      </c>
      <c r="AM615" s="336">
        <v>0</v>
      </c>
      <c r="AN615" s="336">
        <v>0</v>
      </c>
      <c r="AO615" s="336">
        <v>0</v>
      </c>
      <c r="AP615" s="336">
        <v>0</v>
      </c>
      <c r="AQ615" s="337">
        <v>0</v>
      </c>
    </row>
    <row r="616" spans="2:43" ht="19.95" hidden="1" customHeight="1" x14ac:dyDescent="0.4">
      <c r="B616" s="269">
        <v>613</v>
      </c>
      <c r="C616" s="270" t="s">
        <v>2116</v>
      </c>
      <c r="D616" s="270" t="s">
        <v>497</v>
      </c>
      <c r="E616" s="271">
        <v>3503</v>
      </c>
      <c r="F616" s="699" t="s">
        <v>1</v>
      </c>
      <c r="G616" s="334">
        <v>50</v>
      </c>
      <c r="H616" s="334"/>
      <c r="I616" s="335">
        <v>50</v>
      </c>
      <c r="J616" s="336">
        <v>50</v>
      </c>
      <c r="K616" s="336">
        <v>50</v>
      </c>
      <c r="L616" s="336">
        <v>50</v>
      </c>
      <c r="M616" s="336">
        <v>50</v>
      </c>
      <c r="N616" s="336">
        <v>50</v>
      </c>
      <c r="O616" s="336">
        <v>50</v>
      </c>
      <c r="P616" s="336">
        <v>50</v>
      </c>
      <c r="Q616" s="336">
        <v>50</v>
      </c>
      <c r="R616" s="336">
        <v>50</v>
      </c>
      <c r="S616" s="336">
        <v>50</v>
      </c>
      <c r="T616" s="336">
        <v>50</v>
      </c>
      <c r="U616" s="336">
        <v>50</v>
      </c>
      <c r="V616" s="336">
        <v>50</v>
      </c>
      <c r="W616" s="336">
        <v>50</v>
      </c>
      <c r="X616" s="336">
        <v>50</v>
      </c>
      <c r="Y616" s="336">
        <v>50</v>
      </c>
      <c r="Z616" s="336">
        <v>50</v>
      </c>
      <c r="AA616" s="336">
        <v>50</v>
      </c>
      <c r="AB616" s="336">
        <v>50</v>
      </c>
      <c r="AC616" s="336">
        <v>50</v>
      </c>
      <c r="AD616" s="336">
        <v>50</v>
      </c>
      <c r="AE616" s="336">
        <v>50</v>
      </c>
      <c r="AF616" s="336">
        <v>50</v>
      </c>
      <c r="AG616" s="336">
        <v>50</v>
      </c>
      <c r="AH616" s="336">
        <v>50</v>
      </c>
      <c r="AI616" s="336">
        <v>50</v>
      </c>
      <c r="AJ616" s="336">
        <v>50</v>
      </c>
      <c r="AK616" s="336">
        <v>50</v>
      </c>
      <c r="AL616" s="336">
        <v>50</v>
      </c>
      <c r="AM616" s="336">
        <v>50</v>
      </c>
      <c r="AN616" s="336">
        <v>50</v>
      </c>
      <c r="AO616" s="336">
        <v>50</v>
      </c>
      <c r="AP616" s="336">
        <v>50</v>
      </c>
      <c r="AQ616" s="337">
        <v>50</v>
      </c>
    </row>
    <row r="617" spans="2:43" ht="19.95" hidden="1" customHeight="1" x14ac:dyDescent="0.4">
      <c r="B617" s="269">
        <v>614</v>
      </c>
      <c r="C617" s="270" t="s">
        <v>2117</v>
      </c>
      <c r="D617" s="270" t="s">
        <v>498</v>
      </c>
      <c r="E617" s="271">
        <v>3504</v>
      </c>
      <c r="F617" s="699" t="s">
        <v>5</v>
      </c>
      <c r="G617" s="422">
        <v>120</v>
      </c>
      <c r="H617" s="422"/>
      <c r="I617" s="624">
        <v>120</v>
      </c>
      <c r="J617" s="621">
        <v>120</v>
      </c>
      <c r="K617" s="621">
        <v>120</v>
      </c>
      <c r="L617" s="621">
        <v>120</v>
      </c>
      <c r="M617" s="621">
        <v>120</v>
      </c>
      <c r="N617" s="621">
        <v>120</v>
      </c>
      <c r="O617" s="621">
        <v>120</v>
      </c>
      <c r="P617" s="621">
        <v>120</v>
      </c>
      <c r="Q617" s="621">
        <v>120</v>
      </c>
      <c r="R617" s="621">
        <v>120</v>
      </c>
      <c r="S617" s="621">
        <v>120</v>
      </c>
      <c r="T617" s="621">
        <v>120</v>
      </c>
      <c r="U617" s="621">
        <v>120</v>
      </c>
      <c r="V617" s="621">
        <v>120</v>
      </c>
      <c r="W617" s="621">
        <v>120</v>
      </c>
      <c r="X617" s="621">
        <v>120</v>
      </c>
      <c r="Y617" s="621">
        <v>120</v>
      </c>
      <c r="Z617" s="621">
        <v>120</v>
      </c>
      <c r="AA617" s="621">
        <v>120</v>
      </c>
      <c r="AB617" s="621">
        <v>120</v>
      </c>
      <c r="AC617" s="621">
        <v>120</v>
      </c>
      <c r="AD617" s="621">
        <v>120</v>
      </c>
      <c r="AE617" s="621">
        <v>120</v>
      </c>
      <c r="AF617" s="621">
        <v>120</v>
      </c>
      <c r="AG617" s="621">
        <v>120</v>
      </c>
      <c r="AH617" s="621">
        <v>120</v>
      </c>
      <c r="AI617" s="621">
        <v>120</v>
      </c>
      <c r="AJ617" s="621">
        <v>120</v>
      </c>
      <c r="AK617" s="621">
        <v>120</v>
      </c>
      <c r="AL617" s="621">
        <v>120</v>
      </c>
      <c r="AM617" s="621">
        <v>120</v>
      </c>
      <c r="AN617" s="621">
        <v>120</v>
      </c>
      <c r="AO617" s="621">
        <v>120</v>
      </c>
      <c r="AP617" s="621">
        <v>120</v>
      </c>
      <c r="AQ617" s="622">
        <v>120</v>
      </c>
    </row>
    <row r="618" spans="2:43" ht="19.95" hidden="1" customHeight="1" x14ac:dyDescent="0.4">
      <c r="B618" s="269">
        <v>615</v>
      </c>
      <c r="C618" s="270" t="s">
        <v>2118</v>
      </c>
      <c r="D618" s="270" t="s">
        <v>499</v>
      </c>
      <c r="E618" s="271">
        <v>3506</v>
      </c>
      <c r="F618" s="699"/>
      <c r="G618" s="422" t="s">
        <v>500</v>
      </c>
      <c r="H618" s="422"/>
      <c r="I618" s="624" t="s">
        <v>500</v>
      </c>
      <c r="J618" s="621" t="s">
        <v>500</v>
      </c>
      <c r="K618" s="621" t="s">
        <v>500</v>
      </c>
      <c r="L618" s="621" t="s">
        <v>500</v>
      </c>
      <c r="M618" s="621" t="s">
        <v>500</v>
      </c>
      <c r="N618" s="621" t="s">
        <v>500</v>
      </c>
      <c r="O618" s="621" t="s">
        <v>500</v>
      </c>
      <c r="P618" s="621" t="s">
        <v>500</v>
      </c>
      <c r="Q618" s="621" t="s">
        <v>500</v>
      </c>
      <c r="R618" s="621" t="s">
        <v>500</v>
      </c>
      <c r="S618" s="621" t="s">
        <v>500</v>
      </c>
      <c r="T618" s="621" t="s">
        <v>500</v>
      </c>
      <c r="U618" s="621" t="s">
        <v>500</v>
      </c>
      <c r="V618" s="621" t="s">
        <v>500</v>
      </c>
      <c r="W618" s="621" t="s">
        <v>500</v>
      </c>
      <c r="X618" s="621" t="s">
        <v>500</v>
      </c>
      <c r="Y618" s="621" t="s">
        <v>500</v>
      </c>
      <c r="Z618" s="621" t="s">
        <v>500</v>
      </c>
      <c r="AA618" s="621" t="s">
        <v>500</v>
      </c>
      <c r="AB618" s="621" t="s">
        <v>500</v>
      </c>
      <c r="AC618" s="621" t="s">
        <v>500</v>
      </c>
      <c r="AD618" s="621" t="s">
        <v>500</v>
      </c>
      <c r="AE618" s="621" t="s">
        <v>500</v>
      </c>
      <c r="AF618" s="621" t="s">
        <v>500</v>
      </c>
      <c r="AG618" s="621" t="s">
        <v>500</v>
      </c>
      <c r="AH618" s="621" t="s">
        <v>500</v>
      </c>
      <c r="AI618" s="621" t="s">
        <v>500</v>
      </c>
      <c r="AJ618" s="621" t="s">
        <v>500</v>
      </c>
      <c r="AK618" s="621" t="s">
        <v>500</v>
      </c>
      <c r="AL618" s="621" t="s">
        <v>500</v>
      </c>
      <c r="AM618" s="621" t="s">
        <v>500</v>
      </c>
      <c r="AN618" s="621" t="s">
        <v>500</v>
      </c>
      <c r="AO618" s="621" t="s">
        <v>500</v>
      </c>
      <c r="AP618" s="621" t="s">
        <v>500</v>
      </c>
      <c r="AQ618" s="622" t="s">
        <v>500</v>
      </c>
    </row>
    <row r="619" spans="2:43" ht="19.95" hidden="1" customHeight="1" x14ac:dyDescent="0.4">
      <c r="B619" s="269">
        <v>616</v>
      </c>
      <c r="C619" s="270" t="s">
        <v>2119</v>
      </c>
      <c r="D619" s="270" t="s">
        <v>501</v>
      </c>
      <c r="E619" s="271">
        <v>3507</v>
      </c>
      <c r="F619" s="699"/>
      <c r="G619" s="422">
        <v>0</v>
      </c>
      <c r="H619" s="422"/>
      <c r="I619" s="624">
        <v>0</v>
      </c>
      <c r="J619" s="621">
        <v>0</v>
      </c>
      <c r="K619" s="621">
        <v>0</v>
      </c>
      <c r="L619" s="621">
        <v>0</v>
      </c>
      <c r="M619" s="621">
        <v>0</v>
      </c>
      <c r="N619" s="621">
        <v>0</v>
      </c>
      <c r="O619" s="621">
        <v>0</v>
      </c>
      <c r="P619" s="621">
        <v>0</v>
      </c>
      <c r="Q619" s="621">
        <v>0</v>
      </c>
      <c r="R619" s="621">
        <v>0</v>
      </c>
      <c r="S619" s="621">
        <v>0</v>
      </c>
      <c r="T619" s="621">
        <v>0</v>
      </c>
      <c r="U619" s="621">
        <v>0</v>
      </c>
      <c r="V619" s="621">
        <v>0</v>
      </c>
      <c r="W619" s="621">
        <v>0</v>
      </c>
      <c r="X619" s="621">
        <v>0</v>
      </c>
      <c r="Y619" s="621">
        <v>0</v>
      </c>
      <c r="Z619" s="621">
        <v>0</v>
      </c>
      <c r="AA619" s="621">
        <v>0</v>
      </c>
      <c r="AB619" s="621">
        <v>0</v>
      </c>
      <c r="AC619" s="621">
        <v>0</v>
      </c>
      <c r="AD619" s="621">
        <v>0</v>
      </c>
      <c r="AE619" s="621">
        <v>0</v>
      </c>
      <c r="AF619" s="621">
        <v>0</v>
      </c>
      <c r="AG619" s="621">
        <v>0</v>
      </c>
      <c r="AH619" s="621">
        <v>0</v>
      </c>
      <c r="AI619" s="621">
        <v>0</v>
      </c>
      <c r="AJ619" s="621">
        <v>0</v>
      </c>
      <c r="AK619" s="621">
        <v>0</v>
      </c>
      <c r="AL619" s="621">
        <v>0</v>
      </c>
      <c r="AM619" s="621">
        <v>0</v>
      </c>
      <c r="AN619" s="621">
        <v>0</v>
      </c>
      <c r="AO619" s="621">
        <v>0</v>
      </c>
      <c r="AP619" s="621">
        <v>0</v>
      </c>
      <c r="AQ619" s="622">
        <v>0</v>
      </c>
    </row>
    <row r="620" spans="2:43" ht="19.95" hidden="1" customHeight="1" x14ac:dyDescent="0.4">
      <c r="B620" s="269">
        <v>617</v>
      </c>
      <c r="C620" s="270" t="s">
        <v>2120</v>
      </c>
      <c r="D620" s="270" t="s">
        <v>502</v>
      </c>
      <c r="E620" s="271">
        <v>3508</v>
      </c>
      <c r="F620" s="699" t="s">
        <v>1</v>
      </c>
      <c r="G620" s="422">
        <v>0</v>
      </c>
      <c r="H620" s="422"/>
      <c r="I620" s="624">
        <v>0</v>
      </c>
      <c r="J620" s="621">
        <v>0</v>
      </c>
      <c r="K620" s="621">
        <v>0</v>
      </c>
      <c r="L620" s="621">
        <v>0</v>
      </c>
      <c r="M620" s="621">
        <v>0</v>
      </c>
      <c r="N620" s="621">
        <v>0</v>
      </c>
      <c r="O620" s="621">
        <v>0</v>
      </c>
      <c r="P620" s="621">
        <v>0</v>
      </c>
      <c r="Q620" s="621">
        <v>0</v>
      </c>
      <c r="R620" s="621">
        <v>0</v>
      </c>
      <c r="S620" s="621">
        <v>0</v>
      </c>
      <c r="T620" s="621">
        <v>0</v>
      </c>
      <c r="U620" s="621">
        <v>0</v>
      </c>
      <c r="V620" s="621">
        <v>0</v>
      </c>
      <c r="W620" s="621">
        <v>0</v>
      </c>
      <c r="X620" s="621">
        <v>0</v>
      </c>
      <c r="Y620" s="621">
        <v>0</v>
      </c>
      <c r="Z620" s="621">
        <v>0</v>
      </c>
      <c r="AA620" s="621">
        <v>0</v>
      </c>
      <c r="AB620" s="621">
        <v>0</v>
      </c>
      <c r="AC620" s="621">
        <v>0</v>
      </c>
      <c r="AD620" s="621">
        <v>0</v>
      </c>
      <c r="AE620" s="621">
        <v>0</v>
      </c>
      <c r="AF620" s="621">
        <v>0</v>
      </c>
      <c r="AG620" s="621">
        <v>0</v>
      </c>
      <c r="AH620" s="621">
        <v>0</v>
      </c>
      <c r="AI620" s="621">
        <v>0</v>
      </c>
      <c r="AJ620" s="621">
        <v>0</v>
      </c>
      <c r="AK620" s="621">
        <v>0</v>
      </c>
      <c r="AL620" s="621">
        <v>0</v>
      </c>
      <c r="AM620" s="621">
        <v>0</v>
      </c>
      <c r="AN620" s="621">
        <v>0</v>
      </c>
      <c r="AO620" s="621">
        <v>0</v>
      </c>
      <c r="AP620" s="621">
        <v>0</v>
      </c>
      <c r="AQ620" s="622">
        <v>0</v>
      </c>
    </row>
    <row r="621" spans="2:43" ht="19.95" hidden="1" customHeight="1" x14ac:dyDescent="0.4">
      <c r="B621" s="269">
        <v>618</v>
      </c>
      <c r="C621" s="270" t="s">
        <v>2121</v>
      </c>
      <c r="D621" s="270" t="s">
        <v>503</v>
      </c>
      <c r="E621" s="271">
        <v>3505</v>
      </c>
      <c r="F621" s="699"/>
      <c r="G621" s="287" t="s">
        <v>110</v>
      </c>
      <c r="H621" s="298"/>
      <c r="I621" s="324" t="s">
        <v>110</v>
      </c>
      <c r="J621" s="325" t="s">
        <v>110</v>
      </c>
      <c r="K621" s="325" t="s">
        <v>110</v>
      </c>
      <c r="L621" s="325" t="s">
        <v>110</v>
      </c>
      <c r="M621" s="325" t="s">
        <v>110</v>
      </c>
      <c r="N621" s="325" t="s">
        <v>110</v>
      </c>
      <c r="O621" s="325" t="s">
        <v>110</v>
      </c>
      <c r="P621" s="325" t="s">
        <v>110</v>
      </c>
      <c r="Q621" s="325" t="s">
        <v>110</v>
      </c>
      <c r="R621" s="325" t="s">
        <v>110</v>
      </c>
      <c r="S621" s="325" t="s">
        <v>110</v>
      </c>
      <c r="T621" s="325" t="s">
        <v>110</v>
      </c>
      <c r="U621" s="325" t="s">
        <v>110</v>
      </c>
      <c r="V621" s="325" t="s">
        <v>110</v>
      </c>
      <c r="W621" s="325" t="s">
        <v>110</v>
      </c>
      <c r="X621" s="325" t="s">
        <v>110</v>
      </c>
      <c r="Y621" s="325" t="s">
        <v>110</v>
      </c>
      <c r="Z621" s="325" t="s">
        <v>110</v>
      </c>
      <c r="AA621" s="325" t="s">
        <v>110</v>
      </c>
      <c r="AB621" s="325" t="s">
        <v>110</v>
      </c>
      <c r="AC621" s="325" t="s">
        <v>110</v>
      </c>
      <c r="AD621" s="325" t="s">
        <v>110</v>
      </c>
      <c r="AE621" s="325" t="s">
        <v>110</v>
      </c>
      <c r="AF621" s="325" t="s">
        <v>110</v>
      </c>
      <c r="AG621" s="325" t="s">
        <v>110</v>
      </c>
      <c r="AH621" s="325" t="s">
        <v>110</v>
      </c>
      <c r="AI621" s="325" t="s">
        <v>110</v>
      </c>
      <c r="AJ621" s="325" t="s">
        <v>110</v>
      </c>
      <c r="AK621" s="325" t="s">
        <v>110</v>
      </c>
      <c r="AL621" s="325" t="s">
        <v>110</v>
      </c>
      <c r="AM621" s="325" t="s">
        <v>110</v>
      </c>
      <c r="AN621" s="325" t="s">
        <v>110</v>
      </c>
      <c r="AO621" s="325" t="s">
        <v>110</v>
      </c>
      <c r="AP621" s="325" t="s">
        <v>110</v>
      </c>
      <c r="AQ621" s="326" t="s">
        <v>110</v>
      </c>
    </row>
    <row r="622" spans="2:43" ht="19.95" hidden="1" customHeight="1" x14ac:dyDescent="0.4">
      <c r="B622" s="269">
        <v>619</v>
      </c>
      <c r="C622" s="270" t="s">
        <v>2122</v>
      </c>
      <c r="D622" s="270" t="s">
        <v>504</v>
      </c>
      <c r="E622" s="271">
        <v>3509</v>
      </c>
      <c r="F622" s="699"/>
      <c r="G622" s="287" t="s">
        <v>500</v>
      </c>
      <c r="H622" s="298"/>
      <c r="I622" s="324" t="s">
        <v>500</v>
      </c>
      <c r="J622" s="325" t="s">
        <v>500</v>
      </c>
      <c r="K622" s="325" t="s">
        <v>500</v>
      </c>
      <c r="L622" s="325" t="s">
        <v>500</v>
      </c>
      <c r="M622" s="325" t="s">
        <v>500</v>
      </c>
      <c r="N622" s="325" t="s">
        <v>500</v>
      </c>
      <c r="O622" s="325" t="s">
        <v>500</v>
      </c>
      <c r="P622" s="325" t="s">
        <v>500</v>
      </c>
      <c r="Q622" s="325" t="s">
        <v>500</v>
      </c>
      <c r="R622" s="325" t="s">
        <v>500</v>
      </c>
      <c r="S622" s="325" t="s">
        <v>500</v>
      </c>
      <c r="T622" s="325" t="s">
        <v>500</v>
      </c>
      <c r="U622" s="325" t="s">
        <v>500</v>
      </c>
      <c r="V622" s="325" t="s">
        <v>500</v>
      </c>
      <c r="W622" s="325" t="s">
        <v>500</v>
      </c>
      <c r="X622" s="325" t="s">
        <v>500</v>
      </c>
      <c r="Y622" s="325" t="s">
        <v>500</v>
      </c>
      <c r="Z622" s="325" t="s">
        <v>500</v>
      </c>
      <c r="AA622" s="325" t="s">
        <v>500</v>
      </c>
      <c r="AB622" s="325" t="s">
        <v>500</v>
      </c>
      <c r="AC622" s="325" t="s">
        <v>500</v>
      </c>
      <c r="AD622" s="325" t="s">
        <v>500</v>
      </c>
      <c r="AE622" s="325" t="s">
        <v>500</v>
      </c>
      <c r="AF622" s="325" t="s">
        <v>500</v>
      </c>
      <c r="AG622" s="325" t="s">
        <v>500</v>
      </c>
      <c r="AH622" s="325" t="s">
        <v>500</v>
      </c>
      <c r="AI622" s="325" t="s">
        <v>500</v>
      </c>
      <c r="AJ622" s="325" t="s">
        <v>500</v>
      </c>
      <c r="AK622" s="325" t="s">
        <v>500</v>
      </c>
      <c r="AL622" s="325" t="s">
        <v>500</v>
      </c>
      <c r="AM622" s="325" t="s">
        <v>500</v>
      </c>
      <c r="AN622" s="325" t="s">
        <v>500</v>
      </c>
      <c r="AO622" s="325" t="s">
        <v>500</v>
      </c>
      <c r="AP622" s="325" t="s">
        <v>500</v>
      </c>
      <c r="AQ622" s="326" t="s">
        <v>500</v>
      </c>
    </row>
    <row r="623" spans="2:43" ht="19.95" hidden="1" customHeight="1" x14ac:dyDescent="0.4">
      <c r="B623" s="269">
        <v>620</v>
      </c>
      <c r="C623" s="270" t="s">
        <v>2123</v>
      </c>
      <c r="D623" s="270" t="s">
        <v>505</v>
      </c>
      <c r="E623" s="271">
        <v>1913</v>
      </c>
      <c r="F623" s="699" t="s">
        <v>1</v>
      </c>
      <c r="G623" s="334">
        <v>50</v>
      </c>
      <c r="H623" s="334"/>
      <c r="I623" s="335">
        <v>50</v>
      </c>
      <c r="J623" s="336">
        <v>50</v>
      </c>
      <c r="K623" s="336">
        <v>50</v>
      </c>
      <c r="L623" s="336">
        <v>50</v>
      </c>
      <c r="M623" s="336">
        <v>50</v>
      </c>
      <c r="N623" s="336">
        <v>50</v>
      </c>
      <c r="O623" s="336">
        <v>50</v>
      </c>
      <c r="P623" s="336">
        <v>50</v>
      </c>
      <c r="Q623" s="336">
        <v>50</v>
      </c>
      <c r="R623" s="336">
        <v>50</v>
      </c>
      <c r="S623" s="336">
        <v>50</v>
      </c>
      <c r="T623" s="336">
        <v>50</v>
      </c>
      <c r="U623" s="336">
        <v>50</v>
      </c>
      <c r="V623" s="336">
        <v>50</v>
      </c>
      <c r="W623" s="336">
        <v>50</v>
      </c>
      <c r="X623" s="336">
        <v>50</v>
      </c>
      <c r="Y623" s="336">
        <v>50</v>
      </c>
      <c r="Z623" s="336">
        <v>50</v>
      </c>
      <c r="AA623" s="336">
        <v>50</v>
      </c>
      <c r="AB623" s="336">
        <v>50</v>
      </c>
      <c r="AC623" s="336">
        <v>50</v>
      </c>
      <c r="AD623" s="336">
        <v>50</v>
      </c>
      <c r="AE623" s="336">
        <v>50</v>
      </c>
      <c r="AF623" s="336">
        <v>50</v>
      </c>
      <c r="AG623" s="336">
        <v>50</v>
      </c>
      <c r="AH623" s="336">
        <v>50</v>
      </c>
      <c r="AI623" s="336">
        <v>50</v>
      </c>
      <c r="AJ623" s="336">
        <v>50</v>
      </c>
      <c r="AK623" s="336">
        <v>50</v>
      </c>
      <c r="AL623" s="336">
        <v>50</v>
      </c>
      <c r="AM623" s="336">
        <v>50</v>
      </c>
      <c r="AN623" s="336">
        <v>50</v>
      </c>
      <c r="AO623" s="336">
        <v>50</v>
      </c>
      <c r="AP623" s="336">
        <v>50</v>
      </c>
      <c r="AQ623" s="337">
        <v>50</v>
      </c>
    </row>
    <row r="624" spans="2:43" ht="19.95" hidden="1" customHeight="1" x14ac:dyDescent="0.4">
      <c r="B624" s="269">
        <v>621</v>
      </c>
      <c r="C624" s="270" t="s">
        <v>2124</v>
      </c>
      <c r="D624" s="270" t="s">
        <v>506</v>
      </c>
      <c r="E624" s="271">
        <v>1914</v>
      </c>
      <c r="F624" s="699" t="s">
        <v>1</v>
      </c>
      <c r="G624" s="334">
        <v>1</v>
      </c>
      <c r="H624" s="334"/>
      <c r="I624" s="335">
        <v>1</v>
      </c>
      <c r="J624" s="336">
        <v>1</v>
      </c>
      <c r="K624" s="336">
        <v>1</v>
      </c>
      <c r="L624" s="336">
        <v>1</v>
      </c>
      <c r="M624" s="336">
        <v>1</v>
      </c>
      <c r="N624" s="336">
        <v>1</v>
      </c>
      <c r="O624" s="336">
        <v>1</v>
      </c>
      <c r="P624" s="336">
        <v>1</v>
      </c>
      <c r="Q624" s="336">
        <v>1</v>
      </c>
      <c r="R624" s="336">
        <v>1</v>
      </c>
      <c r="S624" s="336">
        <v>1</v>
      </c>
      <c r="T624" s="336">
        <v>1</v>
      </c>
      <c r="U624" s="336">
        <v>1</v>
      </c>
      <c r="V624" s="336">
        <v>1</v>
      </c>
      <c r="W624" s="336">
        <v>1</v>
      </c>
      <c r="X624" s="336">
        <v>1</v>
      </c>
      <c r="Y624" s="336">
        <v>1</v>
      </c>
      <c r="Z624" s="336">
        <v>1</v>
      </c>
      <c r="AA624" s="336">
        <v>1</v>
      </c>
      <c r="AB624" s="336">
        <v>1</v>
      </c>
      <c r="AC624" s="336">
        <v>1</v>
      </c>
      <c r="AD624" s="336">
        <v>1</v>
      </c>
      <c r="AE624" s="336">
        <v>1</v>
      </c>
      <c r="AF624" s="336">
        <v>1</v>
      </c>
      <c r="AG624" s="336">
        <v>1</v>
      </c>
      <c r="AH624" s="336">
        <v>1</v>
      </c>
      <c r="AI624" s="336">
        <v>1</v>
      </c>
      <c r="AJ624" s="336">
        <v>1</v>
      </c>
      <c r="AK624" s="336">
        <v>1</v>
      </c>
      <c r="AL624" s="336">
        <v>1</v>
      </c>
      <c r="AM624" s="336">
        <v>1</v>
      </c>
      <c r="AN624" s="336">
        <v>1</v>
      </c>
      <c r="AO624" s="336">
        <v>1</v>
      </c>
      <c r="AP624" s="336">
        <v>1</v>
      </c>
      <c r="AQ624" s="337">
        <v>1</v>
      </c>
    </row>
    <row r="625" spans="2:43" ht="19.95" hidden="1" customHeight="1" x14ac:dyDescent="0.4">
      <c r="B625" s="269">
        <v>622</v>
      </c>
      <c r="C625" s="270" t="s">
        <v>2125</v>
      </c>
      <c r="D625" s="270" t="s">
        <v>507</v>
      </c>
      <c r="E625" s="271">
        <v>3511</v>
      </c>
      <c r="F625" s="699"/>
      <c r="G625" s="422">
        <v>1</v>
      </c>
      <c r="H625" s="422"/>
      <c r="I625" s="624">
        <v>1</v>
      </c>
      <c r="J625" s="621">
        <v>1</v>
      </c>
      <c r="K625" s="621">
        <v>1</v>
      </c>
      <c r="L625" s="621">
        <v>1</v>
      </c>
      <c r="M625" s="621">
        <v>1</v>
      </c>
      <c r="N625" s="621">
        <v>1</v>
      </c>
      <c r="O625" s="621">
        <v>1</v>
      </c>
      <c r="P625" s="621">
        <v>1</v>
      </c>
      <c r="Q625" s="621">
        <v>1</v>
      </c>
      <c r="R625" s="621">
        <v>1</v>
      </c>
      <c r="S625" s="621">
        <v>1</v>
      </c>
      <c r="T625" s="621">
        <v>1</v>
      </c>
      <c r="U625" s="621">
        <v>1</v>
      </c>
      <c r="V625" s="621">
        <v>1</v>
      </c>
      <c r="W625" s="621">
        <v>1</v>
      </c>
      <c r="X625" s="621">
        <v>1</v>
      </c>
      <c r="Y625" s="621">
        <v>1</v>
      </c>
      <c r="Z625" s="621">
        <v>1</v>
      </c>
      <c r="AA625" s="621">
        <v>1</v>
      </c>
      <c r="AB625" s="621">
        <v>1</v>
      </c>
      <c r="AC625" s="621">
        <v>1</v>
      </c>
      <c r="AD625" s="621">
        <v>1</v>
      </c>
      <c r="AE625" s="621">
        <v>1</v>
      </c>
      <c r="AF625" s="621">
        <v>1</v>
      </c>
      <c r="AG625" s="621">
        <v>1</v>
      </c>
      <c r="AH625" s="621">
        <v>1</v>
      </c>
      <c r="AI625" s="621">
        <v>1</v>
      </c>
      <c r="AJ625" s="621">
        <v>1</v>
      </c>
      <c r="AK625" s="621">
        <v>1</v>
      </c>
      <c r="AL625" s="621">
        <v>1</v>
      </c>
      <c r="AM625" s="621">
        <v>1</v>
      </c>
      <c r="AN625" s="621">
        <v>1</v>
      </c>
      <c r="AO625" s="621">
        <v>1</v>
      </c>
      <c r="AP625" s="621">
        <v>1</v>
      </c>
      <c r="AQ625" s="622">
        <v>1</v>
      </c>
    </row>
    <row r="626" spans="2:43" ht="19.95" hidden="1" customHeight="1" x14ac:dyDescent="0.4">
      <c r="B626" s="269">
        <v>623</v>
      </c>
      <c r="C626" s="270" t="s">
        <v>2126</v>
      </c>
      <c r="D626" s="270" t="s">
        <v>508</v>
      </c>
      <c r="E626" s="271">
        <v>3512</v>
      </c>
      <c r="F626" s="699"/>
      <c r="G626" s="422">
        <v>0</v>
      </c>
      <c r="H626" s="422"/>
      <c r="I626" s="624">
        <v>0</v>
      </c>
      <c r="J626" s="621">
        <v>0</v>
      </c>
      <c r="K626" s="621">
        <v>0</v>
      </c>
      <c r="L626" s="621">
        <v>0</v>
      </c>
      <c r="M626" s="621">
        <v>0</v>
      </c>
      <c r="N626" s="621">
        <v>0</v>
      </c>
      <c r="O626" s="621">
        <v>0</v>
      </c>
      <c r="P626" s="621">
        <v>0</v>
      </c>
      <c r="Q626" s="621">
        <v>0</v>
      </c>
      <c r="R626" s="621">
        <v>0</v>
      </c>
      <c r="S626" s="621">
        <v>0</v>
      </c>
      <c r="T626" s="621">
        <v>0</v>
      </c>
      <c r="U626" s="621">
        <v>0</v>
      </c>
      <c r="V626" s="621">
        <v>0</v>
      </c>
      <c r="W626" s="621">
        <v>0</v>
      </c>
      <c r="X626" s="621">
        <v>0</v>
      </c>
      <c r="Y626" s="621">
        <v>0</v>
      </c>
      <c r="Z626" s="621">
        <v>0</v>
      </c>
      <c r="AA626" s="621">
        <v>0</v>
      </c>
      <c r="AB626" s="621">
        <v>0</v>
      </c>
      <c r="AC626" s="621">
        <v>0</v>
      </c>
      <c r="AD626" s="621">
        <v>0</v>
      </c>
      <c r="AE626" s="621">
        <v>0</v>
      </c>
      <c r="AF626" s="621">
        <v>0</v>
      </c>
      <c r="AG626" s="621">
        <v>0</v>
      </c>
      <c r="AH626" s="621">
        <v>0</v>
      </c>
      <c r="AI626" s="621">
        <v>0</v>
      </c>
      <c r="AJ626" s="621">
        <v>0</v>
      </c>
      <c r="AK626" s="621">
        <v>0</v>
      </c>
      <c r="AL626" s="621">
        <v>0</v>
      </c>
      <c r="AM626" s="621">
        <v>0</v>
      </c>
      <c r="AN626" s="621">
        <v>0</v>
      </c>
      <c r="AO626" s="621">
        <v>0</v>
      </c>
      <c r="AP626" s="621">
        <v>0</v>
      </c>
      <c r="AQ626" s="622">
        <v>0</v>
      </c>
    </row>
    <row r="627" spans="2:43" ht="19.95" hidden="1" customHeight="1" x14ac:dyDescent="0.4">
      <c r="B627" s="269">
        <v>624</v>
      </c>
      <c r="C627" s="270" t="s">
        <v>2127</v>
      </c>
      <c r="D627" s="270" t="s">
        <v>509</v>
      </c>
      <c r="E627" s="271">
        <v>3513</v>
      </c>
      <c r="F627" s="699"/>
      <c r="G627" s="422">
        <v>0</v>
      </c>
      <c r="H627" s="422"/>
      <c r="I627" s="624">
        <v>0</v>
      </c>
      <c r="J627" s="621">
        <v>0</v>
      </c>
      <c r="K627" s="621">
        <v>0</v>
      </c>
      <c r="L627" s="621">
        <v>0</v>
      </c>
      <c r="M627" s="621">
        <v>0</v>
      </c>
      <c r="N627" s="621">
        <v>0</v>
      </c>
      <c r="O627" s="621">
        <v>0</v>
      </c>
      <c r="P627" s="621">
        <v>0</v>
      </c>
      <c r="Q627" s="621">
        <v>0</v>
      </c>
      <c r="R627" s="621">
        <v>0</v>
      </c>
      <c r="S627" s="621">
        <v>0</v>
      </c>
      <c r="T627" s="621">
        <v>0</v>
      </c>
      <c r="U627" s="621">
        <v>0</v>
      </c>
      <c r="V627" s="621">
        <v>0</v>
      </c>
      <c r="W627" s="621">
        <v>0</v>
      </c>
      <c r="X627" s="621">
        <v>0</v>
      </c>
      <c r="Y627" s="621">
        <v>0</v>
      </c>
      <c r="Z627" s="621">
        <v>0</v>
      </c>
      <c r="AA627" s="621">
        <v>0</v>
      </c>
      <c r="AB627" s="621">
        <v>0</v>
      </c>
      <c r="AC627" s="621">
        <v>0</v>
      </c>
      <c r="AD627" s="621">
        <v>0</v>
      </c>
      <c r="AE627" s="621">
        <v>0</v>
      </c>
      <c r="AF627" s="621">
        <v>0</v>
      </c>
      <c r="AG627" s="621">
        <v>0</v>
      </c>
      <c r="AH627" s="621">
        <v>0</v>
      </c>
      <c r="AI627" s="621">
        <v>0</v>
      </c>
      <c r="AJ627" s="621">
        <v>0</v>
      </c>
      <c r="AK627" s="621">
        <v>0</v>
      </c>
      <c r="AL627" s="621">
        <v>0</v>
      </c>
      <c r="AM627" s="621">
        <v>0</v>
      </c>
      <c r="AN627" s="621">
        <v>0</v>
      </c>
      <c r="AO627" s="621">
        <v>0</v>
      </c>
      <c r="AP627" s="621">
        <v>0</v>
      </c>
      <c r="AQ627" s="622">
        <v>0</v>
      </c>
    </row>
    <row r="628" spans="2:43" ht="19.95" hidden="1" customHeight="1" x14ac:dyDescent="0.4">
      <c r="B628" s="269">
        <v>625</v>
      </c>
      <c r="C628" s="270" t="s">
        <v>2128</v>
      </c>
      <c r="D628" s="270" t="s">
        <v>510</v>
      </c>
      <c r="E628" s="271">
        <v>3514</v>
      </c>
      <c r="F628" s="699"/>
      <c r="G628" s="422">
        <v>0</v>
      </c>
      <c r="H628" s="422"/>
      <c r="I628" s="624">
        <v>0</v>
      </c>
      <c r="J628" s="621">
        <v>0</v>
      </c>
      <c r="K628" s="621">
        <v>0</v>
      </c>
      <c r="L628" s="621">
        <v>0</v>
      </c>
      <c r="M628" s="621">
        <v>0</v>
      </c>
      <c r="N628" s="621">
        <v>0</v>
      </c>
      <c r="O628" s="621">
        <v>0</v>
      </c>
      <c r="P628" s="621">
        <v>0</v>
      </c>
      <c r="Q628" s="621">
        <v>0</v>
      </c>
      <c r="R628" s="621">
        <v>0</v>
      </c>
      <c r="S628" s="621">
        <v>0</v>
      </c>
      <c r="T628" s="621">
        <v>0</v>
      </c>
      <c r="U628" s="621">
        <v>0</v>
      </c>
      <c r="V628" s="621">
        <v>0</v>
      </c>
      <c r="W628" s="621">
        <v>0</v>
      </c>
      <c r="X628" s="621">
        <v>0</v>
      </c>
      <c r="Y628" s="621">
        <v>0</v>
      </c>
      <c r="Z628" s="621">
        <v>0</v>
      </c>
      <c r="AA628" s="621">
        <v>0</v>
      </c>
      <c r="AB628" s="621">
        <v>0</v>
      </c>
      <c r="AC628" s="621">
        <v>0</v>
      </c>
      <c r="AD628" s="621">
        <v>0</v>
      </c>
      <c r="AE628" s="621">
        <v>0</v>
      </c>
      <c r="AF628" s="621">
        <v>0</v>
      </c>
      <c r="AG628" s="621">
        <v>0</v>
      </c>
      <c r="AH628" s="621">
        <v>0</v>
      </c>
      <c r="AI628" s="621">
        <v>0</v>
      </c>
      <c r="AJ628" s="621">
        <v>0</v>
      </c>
      <c r="AK628" s="621">
        <v>0</v>
      </c>
      <c r="AL628" s="621">
        <v>0</v>
      </c>
      <c r="AM628" s="621">
        <v>0</v>
      </c>
      <c r="AN628" s="621">
        <v>0</v>
      </c>
      <c r="AO628" s="621">
        <v>0</v>
      </c>
      <c r="AP628" s="621">
        <v>0</v>
      </c>
      <c r="AQ628" s="622">
        <v>0</v>
      </c>
    </row>
    <row r="629" spans="2:43" ht="19.95" hidden="1" customHeight="1" x14ac:dyDescent="0.4">
      <c r="B629" s="269">
        <v>626</v>
      </c>
      <c r="C629" s="270" t="s">
        <v>2129</v>
      </c>
      <c r="D629" s="270" t="s">
        <v>511</v>
      </c>
      <c r="E629" s="271">
        <v>3515</v>
      </c>
      <c r="F629" s="699"/>
      <c r="G629" s="287" t="s">
        <v>512</v>
      </c>
      <c r="H629" s="298"/>
      <c r="I629" s="324" t="s">
        <v>512</v>
      </c>
      <c r="J629" s="325" t="s">
        <v>512</v>
      </c>
      <c r="K629" s="325" t="s">
        <v>512</v>
      </c>
      <c r="L629" s="325" t="s">
        <v>512</v>
      </c>
      <c r="M629" s="325" t="s">
        <v>512</v>
      </c>
      <c r="N629" s="325" t="s">
        <v>512</v>
      </c>
      <c r="O629" s="325" t="s">
        <v>512</v>
      </c>
      <c r="P629" s="325" t="s">
        <v>512</v>
      </c>
      <c r="Q629" s="325" t="s">
        <v>512</v>
      </c>
      <c r="R629" s="325" t="s">
        <v>512</v>
      </c>
      <c r="S629" s="325" t="s">
        <v>512</v>
      </c>
      <c r="T629" s="325" t="s">
        <v>512</v>
      </c>
      <c r="U629" s="325" t="s">
        <v>512</v>
      </c>
      <c r="V629" s="325" t="s">
        <v>512</v>
      </c>
      <c r="W629" s="325" t="s">
        <v>512</v>
      </c>
      <c r="X629" s="325" t="s">
        <v>512</v>
      </c>
      <c r="Y629" s="325" t="s">
        <v>512</v>
      </c>
      <c r="Z629" s="325" t="s">
        <v>512</v>
      </c>
      <c r="AA629" s="325" t="s">
        <v>512</v>
      </c>
      <c r="AB629" s="325" t="s">
        <v>512</v>
      </c>
      <c r="AC629" s="325" t="s">
        <v>512</v>
      </c>
      <c r="AD629" s="325" t="s">
        <v>512</v>
      </c>
      <c r="AE629" s="325" t="s">
        <v>512</v>
      </c>
      <c r="AF629" s="325" t="s">
        <v>512</v>
      </c>
      <c r="AG629" s="325" t="s">
        <v>512</v>
      </c>
      <c r="AH629" s="325" t="s">
        <v>512</v>
      </c>
      <c r="AI629" s="325" t="s">
        <v>512</v>
      </c>
      <c r="AJ629" s="325" t="s">
        <v>512</v>
      </c>
      <c r="AK629" s="325" t="s">
        <v>512</v>
      </c>
      <c r="AL629" s="325" t="s">
        <v>512</v>
      </c>
      <c r="AM629" s="325" t="s">
        <v>512</v>
      </c>
      <c r="AN629" s="325" t="s">
        <v>512</v>
      </c>
      <c r="AO629" s="325" t="s">
        <v>512</v>
      </c>
      <c r="AP629" s="325" t="s">
        <v>512</v>
      </c>
      <c r="AQ629" s="326" t="s">
        <v>512</v>
      </c>
    </row>
    <row r="630" spans="2:43" ht="19.95" hidden="1" customHeight="1" x14ac:dyDescent="0.4">
      <c r="B630" s="269">
        <v>627</v>
      </c>
      <c r="C630" s="270" t="s">
        <v>2130</v>
      </c>
      <c r="D630" s="270" t="s">
        <v>513</v>
      </c>
      <c r="E630" s="271">
        <v>3516</v>
      </c>
      <c r="F630" s="699"/>
      <c r="G630" s="287" t="s">
        <v>514</v>
      </c>
      <c r="H630" s="298"/>
      <c r="I630" s="324" t="s">
        <v>514</v>
      </c>
      <c r="J630" s="325" t="s">
        <v>514</v>
      </c>
      <c r="K630" s="325" t="s">
        <v>514</v>
      </c>
      <c r="L630" s="325" t="s">
        <v>514</v>
      </c>
      <c r="M630" s="325" t="s">
        <v>514</v>
      </c>
      <c r="N630" s="325" t="s">
        <v>514</v>
      </c>
      <c r="O630" s="325" t="s">
        <v>514</v>
      </c>
      <c r="P630" s="325" t="s">
        <v>514</v>
      </c>
      <c r="Q630" s="325" t="s">
        <v>514</v>
      </c>
      <c r="R630" s="325" t="s">
        <v>514</v>
      </c>
      <c r="S630" s="325" t="s">
        <v>514</v>
      </c>
      <c r="T630" s="325" t="s">
        <v>514</v>
      </c>
      <c r="U630" s="325" t="s">
        <v>514</v>
      </c>
      <c r="V630" s="325" t="s">
        <v>514</v>
      </c>
      <c r="W630" s="325" t="s">
        <v>514</v>
      </c>
      <c r="X630" s="325" t="s">
        <v>514</v>
      </c>
      <c r="Y630" s="325" t="s">
        <v>514</v>
      </c>
      <c r="Z630" s="325" t="s">
        <v>514</v>
      </c>
      <c r="AA630" s="325" t="s">
        <v>514</v>
      </c>
      <c r="AB630" s="325" t="s">
        <v>514</v>
      </c>
      <c r="AC630" s="325" t="s">
        <v>514</v>
      </c>
      <c r="AD630" s="325" t="s">
        <v>514</v>
      </c>
      <c r="AE630" s="325" t="s">
        <v>514</v>
      </c>
      <c r="AF630" s="325" t="s">
        <v>514</v>
      </c>
      <c r="AG630" s="325" t="s">
        <v>514</v>
      </c>
      <c r="AH630" s="325" t="s">
        <v>514</v>
      </c>
      <c r="AI630" s="325" t="s">
        <v>514</v>
      </c>
      <c r="AJ630" s="325" t="s">
        <v>514</v>
      </c>
      <c r="AK630" s="325" t="s">
        <v>514</v>
      </c>
      <c r="AL630" s="325" t="s">
        <v>514</v>
      </c>
      <c r="AM630" s="325" t="s">
        <v>514</v>
      </c>
      <c r="AN630" s="325" t="s">
        <v>514</v>
      </c>
      <c r="AO630" s="325" t="s">
        <v>514</v>
      </c>
      <c r="AP630" s="325" t="s">
        <v>514</v>
      </c>
      <c r="AQ630" s="326" t="s">
        <v>514</v>
      </c>
    </row>
    <row r="631" spans="2:43" ht="19.95" hidden="1" customHeight="1" x14ac:dyDescent="0.4">
      <c r="B631" s="269">
        <v>628</v>
      </c>
      <c r="C631" s="270" t="s">
        <v>2131</v>
      </c>
      <c r="D631" s="270" t="s">
        <v>515</v>
      </c>
      <c r="E631" s="271">
        <v>3517</v>
      </c>
      <c r="F631" s="699" t="s">
        <v>39</v>
      </c>
      <c r="G631" s="422">
        <v>0</v>
      </c>
      <c r="H631" s="422"/>
      <c r="I631" s="624">
        <v>0</v>
      </c>
      <c r="J631" s="621">
        <v>0</v>
      </c>
      <c r="K631" s="621">
        <v>0</v>
      </c>
      <c r="L631" s="621">
        <v>0</v>
      </c>
      <c r="M631" s="621">
        <v>0</v>
      </c>
      <c r="N631" s="621">
        <v>0</v>
      </c>
      <c r="O631" s="621">
        <v>0</v>
      </c>
      <c r="P631" s="621">
        <v>0</v>
      </c>
      <c r="Q631" s="621">
        <v>0</v>
      </c>
      <c r="R631" s="621">
        <v>0</v>
      </c>
      <c r="S631" s="621">
        <v>0</v>
      </c>
      <c r="T631" s="621">
        <v>0</v>
      </c>
      <c r="U631" s="621">
        <v>0</v>
      </c>
      <c r="V631" s="621">
        <v>0</v>
      </c>
      <c r="W631" s="621">
        <v>0</v>
      </c>
      <c r="X631" s="621">
        <v>0</v>
      </c>
      <c r="Y631" s="621">
        <v>0</v>
      </c>
      <c r="Z631" s="621">
        <v>0</v>
      </c>
      <c r="AA631" s="621">
        <v>0</v>
      </c>
      <c r="AB631" s="621">
        <v>0</v>
      </c>
      <c r="AC631" s="621">
        <v>0</v>
      </c>
      <c r="AD631" s="621">
        <v>0</v>
      </c>
      <c r="AE631" s="621">
        <v>0</v>
      </c>
      <c r="AF631" s="621">
        <v>0</v>
      </c>
      <c r="AG631" s="621">
        <v>0</v>
      </c>
      <c r="AH631" s="621">
        <v>0</v>
      </c>
      <c r="AI631" s="621">
        <v>0</v>
      </c>
      <c r="AJ631" s="621">
        <v>0</v>
      </c>
      <c r="AK631" s="621">
        <v>0</v>
      </c>
      <c r="AL631" s="621">
        <v>0</v>
      </c>
      <c r="AM631" s="621">
        <v>0</v>
      </c>
      <c r="AN631" s="621">
        <v>0</v>
      </c>
      <c r="AO631" s="621">
        <v>0</v>
      </c>
      <c r="AP631" s="621">
        <v>0</v>
      </c>
      <c r="AQ631" s="622">
        <v>0</v>
      </c>
    </row>
    <row r="632" spans="2:43" ht="19.95" hidden="1" customHeight="1" x14ac:dyDescent="0.4">
      <c r="B632" s="269">
        <v>629</v>
      </c>
      <c r="C632" s="270" t="s">
        <v>2132</v>
      </c>
      <c r="D632" s="270" t="s">
        <v>516</v>
      </c>
      <c r="E632" s="271">
        <v>3518</v>
      </c>
      <c r="F632" s="699" t="s">
        <v>5</v>
      </c>
      <c r="G632" s="422">
        <v>0</v>
      </c>
      <c r="H632" s="422"/>
      <c r="I632" s="624">
        <v>0</v>
      </c>
      <c r="J632" s="621">
        <v>0</v>
      </c>
      <c r="K632" s="621">
        <v>0</v>
      </c>
      <c r="L632" s="621">
        <v>0</v>
      </c>
      <c r="M632" s="621">
        <v>0</v>
      </c>
      <c r="N632" s="621">
        <v>0</v>
      </c>
      <c r="O632" s="621">
        <v>0</v>
      </c>
      <c r="P632" s="621">
        <v>0</v>
      </c>
      <c r="Q632" s="621">
        <v>0</v>
      </c>
      <c r="R632" s="621">
        <v>0</v>
      </c>
      <c r="S632" s="621">
        <v>0</v>
      </c>
      <c r="T632" s="621">
        <v>0</v>
      </c>
      <c r="U632" s="621">
        <v>0</v>
      </c>
      <c r="V632" s="621">
        <v>0</v>
      </c>
      <c r="W632" s="621">
        <v>0</v>
      </c>
      <c r="X632" s="621">
        <v>0</v>
      </c>
      <c r="Y632" s="621">
        <v>0</v>
      </c>
      <c r="Z632" s="621">
        <v>0</v>
      </c>
      <c r="AA632" s="621">
        <v>0</v>
      </c>
      <c r="AB632" s="621">
        <v>0</v>
      </c>
      <c r="AC632" s="621">
        <v>0</v>
      </c>
      <c r="AD632" s="621">
        <v>0</v>
      </c>
      <c r="AE632" s="621">
        <v>0</v>
      </c>
      <c r="AF632" s="621">
        <v>0</v>
      </c>
      <c r="AG632" s="621">
        <v>0</v>
      </c>
      <c r="AH632" s="621">
        <v>0</v>
      </c>
      <c r="AI632" s="621">
        <v>0</v>
      </c>
      <c r="AJ632" s="621">
        <v>0</v>
      </c>
      <c r="AK632" s="621">
        <v>0</v>
      </c>
      <c r="AL632" s="621">
        <v>0</v>
      </c>
      <c r="AM632" s="621">
        <v>0</v>
      </c>
      <c r="AN632" s="621">
        <v>0</v>
      </c>
      <c r="AO632" s="621">
        <v>0</v>
      </c>
      <c r="AP632" s="621">
        <v>0</v>
      </c>
      <c r="AQ632" s="622">
        <v>0</v>
      </c>
    </row>
    <row r="633" spans="2:43" ht="19.95" hidden="1" customHeight="1" x14ac:dyDescent="0.4">
      <c r="B633" s="269">
        <v>630</v>
      </c>
      <c r="C633" s="270" t="s">
        <v>2133</v>
      </c>
      <c r="D633" s="270" t="s">
        <v>517</v>
      </c>
      <c r="E633" s="271">
        <v>3519</v>
      </c>
      <c r="F633" s="699"/>
      <c r="G633" s="287" t="s">
        <v>514</v>
      </c>
      <c r="H633" s="298"/>
      <c r="I633" s="324" t="s">
        <v>514</v>
      </c>
      <c r="J633" s="325" t="s">
        <v>514</v>
      </c>
      <c r="K633" s="325" t="s">
        <v>514</v>
      </c>
      <c r="L633" s="325" t="s">
        <v>514</v>
      </c>
      <c r="M633" s="325" t="s">
        <v>514</v>
      </c>
      <c r="N633" s="325" t="s">
        <v>514</v>
      </c>
      <c r="O633" s="325" t="s">
        <v>514</v>
      </c>
      <c r="P633" s="325" t="s">
        <v>514</v>
      </c>
      <c r="Q633" s="325" t="s">
        <v>514</v>
      </c>
      <c r="R633" s="325" t="s">
        <v>514</v>
      </c>
      <c r="S633" s="325" t="s">
        <v>514</v>
      </c>
      <c r="T633" s="325" t="s">
        <v>514</v>
      </c>
      <c r="U633" s="325" t="s">
        <v>514</v>
      </c>
      <c r="V633" s="325" t="s">
        <v>514</v>
      </c>
      <c r="W633" s="325" t="s">
        <v>514</v>
      </c>
      <c r="X633" s="325" t="s">
        <v>514</v>
      </c>
      <c r="Y633" s="325" t="s">
        <v>514</v>
      </c>
      <c r="Z633" s="325" t="s">
        <v>514</v>
      </c>
      <c r="AA633" s="325" t="s">
        <v>514</v>
      </c>
      <c r="AB633" s="325" t="s">
        <v>514</v>
      </c>
      <c r="AC633" s="325" t="s">
        <v>514</v>
      </c>
      <c r="AD633" s="325" t="s">
        <v>514</v>
      </c>
      <c r="AE633" s="325" t="s">
        <v>514</v>
      </c>
      <c r="AF633" s="325" t="s">
        <v>514</v>
      </c>
      <c r="AG633" s="325" t="s">
        <v>514</v>
      </c>
      <c r="AH633" s="325" t="s">
        <v>514</v>
      </c>
      <c r="AI633" s="325" t="s">
        <v>514</v>
      </c>
      <c r="AJ633" s="325" t="s">
        <v>514</v>
      </c>
      <c r="AK633" s="325" t="s">
        <v>514</v>
      </c>
      <c r="AL633" s="325" t="s">
        <v>514</v>
      </c>
      <c r="AM633" s="325" t="s">
        <v>514</v>
      </c>
      <c r="AN633" s="325" t="s">
        <v>514</v>
      </c>
      <c r="AO633" s="325" t="s">
        <v>514</v>
      </c>
      <c r="AP633" s="325" t="s">
        <v>514</v>
      </c>
      <c r="AQ633" s="326" t="s">
        <v>514</v>
      </c>
    </row>
    <row r="634" spans="2:43" ht="19.95" hidden="1" customHeight="1" x14ac:dyDescent="0.4">
      <c r="B634" s="269">
        <v>631</v>
      </c>
      <c r="C634" s="270" t="s">
        <v>2134</v>
      </c>
      <c r="D634" s="270" t="s">
        <v>518</v>
      </c>
      <c r="E634" s="271">
        <v>3520</v>
      </c>
      <c r="F634" s="699" t="s">
        <v>39</v>
      </c>
      <c r="G634" s="422">
        <v>0</v>
      </c>
      <c r="H634" s="422"/>
      <c r="I634" s="624">
        <v>0</v>
      </c>
      <c r="J634" s="621">
        <v>0</v>
      </c>
      <c r="K634" s="621">
        <v>0</v>
      </c>
      <c r="L634" s="621">
        <v>0</v>
      </c>
      <c r="M634" s="621">
        <v>0</v>
      </c>
      <c r="N634" s="621">
        <v>0</v>
      </c>
      <c r="O634" s="621">
        <v>0</v>
      </c>
      <c r="P634" s="621">
        <v>0</v>
      </c>
      <c r="Q634" s="621">
        <v>0</v>
      </c>
      <c r="R634" s="621">
        <v>0</v>
      </c>
      <c r="S634" s="621">
        <v>0</v>
      </c>
      <c r="T634" s="621">
        <v>0</v>
      </c>
      <c r="U634" s="621">
        <v>0</v>
      </c>
      <c r="V634" s="621">
        <v>0</v>
      </c>
      <c r="W634" s="621">
        <v>0</v>
      </c>
      <c r="X634" s="621">
        <v>0</v>
      </c>
      <c r="Y634" s="621">
        <v>0</v>
      </c>
      <c r="Z634" s="621">
        <v>0</v>
      </c>
      <c r="AA634" s="621">
        <v>0</v>
      </c>
      <c r="AB634" s="621">
        <v>0</v>
      </c>
      <c r="AC634" s="621">
        <v>0</v>
      </c>
      <c r="AD634" s="621">
        <v>0</v>
      </c>
      <c r="AE634" s="621">
        <v>0</v>
      </c>
      <c r="AF634" s="621">
        <v>0</v>
      </c>
      <c r="AG634" s="621">
        <v>0</v>
      </c>
      <c r="AH634" s="621">
        <v>0</v>
      </c>
      <c r="AI634" s="621">
        <v>0</v>
      </c>
      <c r="AJ634" s="621">
        <v>0</v>
      </c>
      <c r="AK634" s="621">
        <v>0</v>
      </c>
      <c r="AL634" s="621">
        <v>0</v>
      </c>
      <c r="AM634" s="621">
        <v>0</v>
      </c>
      <c r="AN634" s="621">
        <v>0</v>
      </c>
      <c r="AO634" s="621">
        <v>0</v>
      </c>
      <c r="AP634" s="621">
        <v>0</v>
      </c>
      <c r="AQ634" s="622">
        <v>0</v>
      </c>
    </row>
    <row r="635" spans="2:43" ht="19.95" hidden="1" customHeight="1" x14ac:dyDescent="0.4">
      <c r="B635" s="269">
        <v>632</v>
      </c>
      <c r="C635" s="270" t="s">
        <v>2135</v>
      </c>
      <c r="D635" s="270" t="s">
        <v>519</v>
      </c>
      <c r="E635" s="271">
        <v>3521</v>
      </c>
      <c r="F635" s="699" t="s">
        <v>5</v>
      </c>
      <c r="G635" s="422">
        <v>0</v>
      </c>
      <c r="H635" s="422"/>
      <c r="I635" s="624">
        <v>0</v>
      </c>
      <c r="J635" s="621">
        <v>0</v>
      </c>
      <c r="K635" s="621">
        <v>0</v>
      </c>
      <c r="L635" s="621">
        <v>0</v>
      </c>
      <c r="M635" s="621">
        <v>0</v>
      </c>
      <c r="N635" s="621">
        <v>0</v>
      </c>
      <c r="O635" s="621">
        <v>0</v>
      </c>
      <c r="P635" s="621">
        <v>0</v>
      </c>
      <c r="Q635" s="621">
        <v>0</v>
      </c>
      <c r="R635" s="621">
        <v>0</v>
      </c>
      <c r="S635" s="621">
        <v>0</v>
      </c>
      <c r="T635" s="621">
        <v>0</v>
      </c>
      <c r="U635" s="621">
        <v>0</v>
      </c>
      <c r="V635" s="621">
        <v>0</v>
      </c>
      <c r="W635" s="621">
        <v>0</v>
      </c>
      <c r="X635" s="621">
        <v>0</v>
      </c>
      <c r="Y635" s="621">
        <v>0</v>
      </c>
      <c r="Z635" s="621">
        <v>0</v>
      </c>
      <c r="AA635" s="621">
        <v>0</v>
      </c>
      <c r="AB635" s="621">
        <v>0</v>
      </c>
      <c r="AC635" s="621">
        <v>0</v>
      </c>
      <c r="AD635" s="621">
        <v>0</v>
      </c>
      <c r="AE635" s="621">
        <v>0</v>
      </c>
      <c r="AF635" s="621">
        <v>0</v>
      </c>
      <c r="AG635" s="621">
        <v>0</v>
      </c>
      <c r="AH635" s="621">
        <v>0</v>
      </c>
      <c r="AI635" s="621">
        <v>0</v>
      </c>
      <c r="AJ635" s="621">
        <v>0</v>
      </c>
      <c r="AK635" s="621">
        <v>0</v>
      </c>
      <c r="AL635" s="621">
        <v>0</v>
      </c>
      <c r="AM635" s="621">
        <v>0</v>
      </c>
      <c r="AN635" s="621">
        <v>0</v>
      </c>
      <c r="AO635" s="621">
        <v>0</v>
      </c>
      <c r="AP635" s="621">
        <v>0</v>
      </c>
      <c r="AQ635" s="622">
        <v>0</v>
      </c>
    </row>
    <row r="636" spans="2:43" ht="19.95" hidden="1" customHeight="1" x14ac:dyDescent="0.4">
      <c r="B636" s="269">
        <v>633</v>
      </c>
      <c r="C636" s="270" t="s">
        <v>2136</v>
      </c>
      <c r="D636" s="270" t="s">
        <v>520</v>
      </c>
      <c r="E636" s="271">
        <v>3522</v>
      </c>
      <c r="F636" s="699"/>
      <c r="G636" s="287" t="s">
        <v>514</v>
      </c>
      <c r="H636" s="298"/>
      <c r="I636" s="324" t="s">
        <v>514</v>
      </c>
      <c r="J636" s="325" t="s">
        <v>514</v>
      </c>
      <c r="K636" s="325" t="s">
        <v>514</v>
      </c>
      <c r="L636" s="325" t="s">
        <v>514</v>
      </c>
      <c r="M636" s="325" t="s">
        <v>514</v>
      </c>
      <c r="N636" s="325" t="s">
        <v>514</v>
      </c>
      <c r="O636" s="325" t="s">
        <v>514</v>
      </c>
      <c r="P636" s="325" t="s">
        <v>514</v>
      </c>
      <c r="Q636" s="325" t="s">
        <v>514</v>
      </c>
      <c r="R636" s="325" t="s">
        <v>514</v>
      </c>
      <c r="S636" s="325" t="s">
        <v>514</v>
      </c>
      <c r="T636" s="325" t="s">
        <v>514</v>
      </c>
      <c r="U636" s="325" t="s">
        <v>514</v>
      </c>
      <c r="V636" s="325" t="s">
        <v>514</v>
      </c>
      <c r="W636" s="325" t="s">
        <v>514</v>
      </c>
      <c r="X636" s="325" t="s">
        <v>514</v>
      </c>
      <c r="Y636" s="325" t="s">
        <v>514</v>
      </c>
      <c r="Z636" s="325" t="s">
        <v>514</v>
      </c>
      <c r="AA636" s="325" t="s">
        <v>514</v>
      </c>
      <c r="AB636" s="325" t="s">
        <v>514</v>
      </c>
      <c r="AC636" s="325" t="s">
        <v>514</v>
      </c>
      <c r="AD636" s="325" t="s">
        <v>514</v>
      </c>
      <c r="AE636" s="325" t="s">
        <v>514</v>
      </c>
      <c r="AF636" s="325" t="s">
        <v>514</v>
      </c>
      <c r="AG636" s="325" t="s">
        <v>514</v>
      </c>
      <c r="AH636" s="325" t="s">
        <v>514</v>
      </c>
      <c r="AI636" s="325" t="s">
        <v>514</v>
      </c>
      <c r="AJ636" s="325" t="s">
        <v>514</v>
      </c>
      <c r="AK636" s="325" t="s">
        <v>514</v>
      </c>
      <c r="AL636" s="325" t="s">
        <v>514</v>
      </c>
      <c r="AM636" s="325" t="s">
        <v>514</v>
      </c>
      <c r="AN636" s="325" t="s">
        <v>514</v>
      </c>
      <c r="AO636" s="325" t="s">
        <v>514</v>
      </c>
      <c r="AP636" s="325" t="s">
        <v>514</v>
      </c>
      <c r="AQ636" s="326" t="s">
        <v>514</v>
      </c>
    </row>
    <row r="637" spans="2:43" ht="19.95" hidden="1" customHeight="1" x14ac:dyDescent="0.4">
      <c r="B637" s="269">
        <v>634</v>
      </c>
      <c r="C637" s="270" t="s">
        <v>2137</v>
      </c>
      <c r="D637" s="270" t="s">
        <v>521</v>
      </c>
      <c r="E637" s="271">
        <v>3523</v>
      </c>
      <c r="F637" s="699" t="s">
        <v>39</v>
      </c>
      <c r="G637" s="422">
        <v>0</v>
      </c>
      <c r="H637" s="422"/>
      <c r="I637" s="624">
        <v>0</v>
      </c>
      <c r="J637" s="621">
        <v>0</v>
      </c>
      <c r="K637" s="621">
        <v>0</v>
      </c>
      <c r="L637" s="621">
        <v>0</v>
      </c>
      <c r="M637" s="621">
        <v>0</v>
      </c>
      <c r="N637" s="621">
        <v>0</v>
      </c>
      <c r="O637" s="621">
        <v>0</v>
      </c>
      <c r="P637" s="621">
        <v>0</v>
      </c>
      <c r="Q637" s="621">
        <v>0</v>
      </c>
      <c r="R637" s="621">
        <v>0</v>
      </c>
      <c r="S637" s="621">
        <v>0</v>
      </c>
      <c r="T637" s="621">
        <v>0</v>
      </c>
      <c r="U637" s="621">
        <v>0</v>
      </c>
      <c r="V637" s="621">
        <v>0</v>
      </c>
      <c r="W637" s="621">
        <v>0</v>
      </c>
      <c r="X637" s="621">
        <v>0</v>
      </c>
      <c r="Y637" s="621">
        <v>0</v>
      </c>
      <c r="Z637" s="621">
        <v>0</v>
      </c>
      <c r="AA637" s="621">
        <v>0</v>
      </c>
      <c r="AB637" s="621">
        <v>0</v>
      </c>
      <c r="AC637" s="621">
        <v>0</v>
      </c>
      <c r="AD637" s="621">
        <v>0</v>
      </c>
      <c r="AE637" s="621">
        <v>0</v>
      </c>
      <c r="AF637" s="621">
        <v>0</v>
      </c>
      <c r="AG637" s="621">
        <v>0</v>
      </c>
      <c r="AH637" s="621">
        <v>0</v>
      </c>
      <c r="AI637" s="621">
        <v>0</v>
      </c>
      <c r="AJ637" s="621">
        <v>0</v>
      </c>
      <c r="AK637" s="621">
        <v>0</v>
      </c>
      <c r="AL637" s="621">
        <v>0</v>
      </c>
      <c r="AM637" s="621">
        <v>0</v>
      </c>
      <c r="AN637" s="621">
        <v>0</v>
      </c>
      <c r="AO637" s="621">
        <v>0</v>
      </c>
      <c r="AP637" s="621">
        <v>0</v>
      </c>
      <c r="AQ637" s="622">
        <v>0</v>
      </c>
    </row>
    <row r="638" spans="2:43" ht="19.95" hidden="1" customHeight="1" x14ac:dyDescent="0.4">
      <c r="B638" s="269">
        <v>635</v>
      </c>
      <c r="C638" s="270" t="s">
        <v>2138</v>
      </c>
      <c r="D638" s="270" t="s">
        <v>522</v>
      </c>
      <c r="E638" s="271">
        <v>3524</v>
      </c>
      <c r="F638" s="699" t="s">
        <v>5</v>
      </c>
      <c r="G638" s="422">
        <v>0</v>
      </c>
      <c r="H638" s="422"/>
      <c r="I638" s="624">
        <v>0</v>
      </c>
      <c r="J638" s="621">
        <v>0</v>
      </c>
      <c r="K638" s="621">
        <v>0</v>
      </c>
      <c r="L638" s="621">
        <v>0</v>
      </c>
      <c r="M638" s="621">
        <v>0</v>
      </c>
      <c r="N638" s="621">
        <v>0</v>
      </c>
      <c r="O638" s="621">
        <v>0</v>
      </c>
      <c r="P638" s="621">
        <v>0</v>
      </c>
      <c r="Q638" s="621">
        <v>0</v>
      </c>
      <c r="R638" s="621">
        <v>0</v>
      </c>
      <c r="S638" s="621">
        <v>0</v>
      </c>
      <c r="T638" s="621">
        <v>0</v>
      </c>
      <c r="U638" s="621">
        <v>0</v>
      </c>
      <c r="V638" s="621">
        <v>0</v>
      </c>
      <c r="W638" s="621">
        <v>0</v>
      </c>
      <c r="X638" s="621">
        <v>0</v>
      </c>
      <c r="Y638" s="621">
        <v>0</v>
      </c>
      <c r="Z638" s="621">
        <v>0</v>
      </c>
      <c r="AA638" s="621">
        <v>0</v>
      </c>
      <c r="AB638" s="621">
        <v>0</v>
      </c>
      <c r="AC638" s="621">
        <v>0</v>
      </c>
      <c r="AD638" s="621">
        <v>0</v>
      </c>
      <c r="AE638" s="621">
        <v>0</v>
      </c>
      <c r="AF638" s="621">
        <v>0</v>
      </c>
      <c r="AG638" s="621">
        <v>0</v>
      </c>
      <c r="AH638" s="621">
        <v>0</v>
      </c>
      <c r="AI638" s="621">
        <v>0</v>
      </c>
      <c r="AJ638" s="621">
        <v>0</v>
      </c>
      <c r="AK638" s="621">
        <v>0</v>
      </c>
      <c r="AL638" s="621">
        <v>0</v>
      </c>
      <c r="AM638" s="621">
        <v>0</v>
      </c>
      <c r="AN638" s="621">
        <v>0</v>
      </c>
      <c r="AO638" s="621">
        <v>0</v>
      </c>
      <c r="AP638" s="621">
        <v>0</v>
      </c>
      <c r="AQ638" s="622">
        <v>0</v>
      </c>
    </row>
    <row r="639" spans="2:43" ht="19.95" hidden="1" customHeight="1" x14ac:dyDescent="0.4">
      <c r="B639" s="269">
        <v>636</v>
      </c>
      <c r="C639" s="270" t="s">
        <v>2139</v>
      </c>
      <c r="D639" s="270" t="s">
        <v>523</v>
      </c>
      <c r="E639" s="271">
        <v>3541</v>
      </c>
      <c r="F639" s="699" t="s">
        <v>5</v>
      </c>
      <c r="G639" s="298">
        <v>0</v>
      </c>
      <c r="H639" s="298"/>
      <c r="I639" s="321">
        <v>0</v>
      </c>
      <c r="J639" s="322">
        <v>0</v>
      </c>
      <c r="K639" s="322">
        <v>0</v>
      </c>
      <c r="L639" s="322">
        <v>0</v>
      </c>
      <c r="M639" s="322">
        <v>0</v>
      </c>
      <c r="N639" s="322">
        <v>0</v>
      </c>
      <c r="O639" s="322">
        <v>0</v>
      </c>
      <c r="P639" s="322">
        <v>0</v>
      </c>
      <c r="Q639" s="322">
        <v>0</v>
      </c>
      <c r="R639" s="322">
        <v>0</v>
      </c>
      <c r="S639" s="322">
        <v>0</v>
      </c>
      <c r="T639" s="322">
        <v>0</v>
      </c>
      <c r="U639" s="322">
        <v>0</v>
      </c>
      <c r="V639" s="322">
        <v>0</v>
      </c>
      <c r="W639" s="322">
        <v>0</v>
      </c>
      <c r="X639" s="322">
        <v>0</v>
      </c>
      <c r="Y639" s="322">
        <v>0</v>
      </c>
      <c r="Z639" s="322">
        <v>0</v>
      </c>
      <c r="AA639" s="322">
        <v>0</v>
      </c>
      <c r="AB639" s="322">
        <v>0</v>
      </c>
      <c r="AC639" s="322">
        <v>0</v>
      </c>
      <c r="AD639" s="322">
        <v>0</v>
      </c>
      <c r="AE639" s="322">
        <v>0</v>
      </c>
      <c r="AF639" s="322">
        <v>0</v>
      </c>
      <c r="AG639" s="322">
        <v>0</v>
      </c>
      <c r="AH639" s="322">
        <v>0</v>
      </c>
      <c r="AI639" s="322">
        <v>0</v>
      </c>
      <c r="AJ639" s="322">
        <v>0</v>
      </c>
      <c r="AK639" s="322">
        <v>0</v>
      </c>
      <c r="AL639" s="322">
        <v>0</v>
      </c>
      <c r="AM639" s="322">
        <v>0</v>
      </c>
      <c r="AN639" s="322">
        <v>0</v>
      </c>
      <c r="AO639" s="322">
        <v>0</v>
      </c>
      <c r="AP639" s="322">
        <v>0</v>
      </c>
      <c r="AQ639" s="323">
        <v>0</v>
      </c>
    </row>
    <row r="640" spans="2:43" ht="19.95" hidden="1" customHeight="1" x14ac:dyDescent="0.4">
      <c r="B640" s="269">
        <v>637</v>
      </c>
      <c r="C640" s="270" t="s">
        <v>2140</v>
      </c>
      <c r="D640" s="270" t="s">
        <v>524</v>
      </c>
      <c r="E640" s="271">
        <v>3542</v>
      </c>
      <c r="F640" s="699" t="s">
        <v>5</v>
      </c>
      <c r="G640" s="298">
        <v>0</v>
      </c>
      <c r="H640" s="298"/>
      <c r="I640" s="321">
        <v>0</v>
      </c>
      <c r="J640" s="322">
        <v>0</v>
      </c>
      <c r="K640" s="322">
        <v>0</v>
      </c>
      <c r="L640" s="322">
        <v>0</v>
      </c>
      <c r="M640" s="322">
        <v>0</v>
      </c>
      <c r="N640" s="322">
        <v>0</v>
      </c>
      <c r="O640" s="322">
        <v>0</v>
      </c>
      <c r="P640" s="322">
        <v>0</v>
      </c>
      <c r="Q640" s="322">
        <v>0</v>
      </c>
      <c r="R640" s="322">
        <v>0</v>
      </c>
      <c r="S640" s="322">
        <v>0</v>
      </c>
      <c r="T640" s="322">
        <v>0</v>
      </c>
      <c r="U640" s="322">
        <v>0</v>
      </c>
      <c r="V640" s="322">
        <v>0</v>
      </c>
      <c r="W640" s="322">
        <v>0</v>
      </c>
      <c r="X640" s="322">
        <v>0</v>
      </c>
      <c r="Y640" s="322">
        <v>0</v>
      </c>
      <c r="Z640" s="322">
        <v>0</v>
      </c>
      <c r="AA640" s="322">
        <v>0</v>
      </c>
      <c r="AB640" s="322">
        <v>0</v>
      </c>
      <c r="AC640" s="322">
        <v>0</v>
      </c>
      <c r="AD640" s="322">
        <v>0</v>
      </c>
      <c r="AE640" s="322">
        <v>0</v>
      </c>
      <c r="AF640" s="322">
        <v>0</v>
      </c>
      <c r="AG640" s="322">
        <v>0</v>
      </c>
      <c r="AH640" s="322">
        <v>0</v>
      </c>
      <c r="AI640" s="322">
        <v>0</v>
      </c>
      <c r="AJ640" s="322">
        <v>0</v>
      </c>
      <c r="AK640" s="322">
        <v>0</v>
      </c>
      <c r="AL640" s="322">
        <v>0</v>
      </c>
      <c r="AM640" s="322">
        <v>0</v>
      </c>
      <c r="AN640" s="322">
        <v>0</v>
      </c>
      <c r="AO640" s="322">
        <v>0</v>
      </c>
      <c r="AP640" s="322">
        <v>0</v>
      </c>
      <c r="AQ640" s="323">
        <v>0</v>
      </c>
    </row>
    <row r="641" spans="2:43" ht="19.95" hidden="1" customHeight="1" x14ac:dyDescent="0.4">
      <c r="B641" s="269">
        <v>638</v>
      </c>
      <c r="C641" s="270" t="s">
        <v>2141</v>
      </c>
      <c r="D641" s="270" t="s">
        <v>525</v>
      </c>
      <c r="E641" s="271">
        <v>3543</v>
      </c>
      <c r="F641" s="699" t="s">
        <v>5</v>
      </c>
      <c r="G641" s="298">
        <v>0</v>
      </c>
      <c r="H641" s="298"/>
      <c r="I641" s="321">
        <v>0</v>
      </c>
      <c r="J641" s="322">
        <v>0</v>
      </c>
      <c r="K641" s="322">
        <v>0</v>
      </c>
      <c r="L641" s="322">
        <v>0</v>
      </c>
      <c r="M641" s="322">
        <v>0</v>
      </c>
      <c r="N641" s="322">
        <v>0</v>
      </c>
      <c r="O641" s="322">
        <v>0</v>
      </c>
      <c r="P641" s="322">
        <v>0</v>
      </c>
      <c r="Q641" s="322">
        <v>0</v>
      </c>
      <c r="R641" s="322">
        <v>0</v>
      </c>
      <c r="S641" s="322">
        <v>0</v>
      </c>
      <c r="T641" s="322">
        <v>0</v>
      </c>
      <c r="U641" s="322">
        <v>0</v>
      </c>
      <c r="V641" s="322">
        <v>0</v>
      </c>
      <c r="W641" s="322">
        <v>0</v>
      </c>
      <c r="X641" s="322">
        <v>0</v>
      </c>
      <c r="Y641" s="322">
        <v>0</v>
      </c>
      <c r="Z641" s="322">
        <v>0</v>
      </c>
      <c r="AA641" s="322">
        <v>0</v>
      </c>
      <c r="AB641" s="322">
        <v>0</v>
      </c>
      <c r="AC641" s="322">
        <v>0</v>
      </c>
      <c r="AD641" s="322">
        <v>0</v>
      </c>
      <c r="AE641" s="322">
        <v>0</v>
      </c>
      <c r="AF641" s="322">
        <v>0</v>
      </c>
      <c r="AG641" s="322">
        <v>0</v>
      </c>
      <c r="AH641" s="322">
        <v>0</v>
      </c>
      <c r="AI641" s="322">
        <v>0</v>
      </c>
      <c r="AJ641" s="322">
        <v>0</v>
      </c>
      <c r="AK641" s="322">
        <v>0</v>
      </c>
      <c r="AL641" s="322">
        <v>0</v>
      </c>
      <c r="AM641" s="322">
        <v>0</v>
      </c>
      <c r="AN641" s="322">
        <v>0</v>
      </c>
      <c r="AO641" s="322">
        <v>0</v>
      </c>
      <c r="AP641" s="322">
        <v>0</v>
      </c>
      <c r="AQ641" s="323">
        <v>0</v>
      </c>
    </row>
    <row r="642" spans="2:43" ht="19.95" hidden="1" customHeight="1" x14ac:dyDescent="0.4">
      <c r="B642" s="269">
        <v>639</v>
      </c>
      <c r="C642" s="270" t="s">
        <v>2142</v>
      </c>
      <c r="D642" s="270" t="s">
        <v>526</v>
      </c>
      <c r="E642" s="271">
        <v>3549</v>
      </c>
      <c r="F642" s="699" t="s">
        <v>5</v>
      </c>
      <c r="G642" s="334">
        <v>0</v>
      </c>
      <c r="H642" s="334"/>
      <c r="I642" s="335">
        <v>0</v>
      </c>
      <c r="J642" s="336">
        <v>0</v>
      </c>
      <c r="K642" s="336">
        <v>0</v>
      </c>
      <c r="L642" s="336">
        <v>0</v>
      </c>
      <c r="M642" s="336">
        <v>0</v>
      </c>
      <c r="N642" s="336">
        <v>0</v>
      </c>
      <c r="O642" s="336">
        <v>0</v>
      </c>
      <c r="P642" s="336">
        <v>0</v>
      </c>
      <c r="Q642" s="336">
        <v>0</v>
      </c>
      <c r="R642" s="336">
        <v>0</v>
      </c>
      <c r="S642" s="336">
        <v>0</v>
      </c>
      <c r="T642" s="336">
        <v>0</v>
      </c>
      <c r="U642" s="336">
        <v>0</v>
      </c>
      <c r="V642" s="336">
        <v>0</v>
      </c>
      <c r="W642" s="336">
        <v>0</v>
      </c>
      <c r="X642" s="336">
        <v>0</v>
      </c>
      <c r="Y642" s="336">
        <v>0</v>
      </c>
      <c r="Z642" s="336">
        <v>0</v>
      </c>
      <c r="AA642" s="336">
        <v>0</v>
      </c>
      <c r="AB642" s="336">
        <v>0</v>
      </c>
      <c r="AC642" s="336">
        <v>0</v>
      </c>
      <c r="AD642" s="336">
        <v>0</v>
      </c>
      <c r="AE642" s="336">
        <v>0</v>
      </c>
      <c r="AF642" s="336">
        <v>0</v>
      </c>
      <c r="AG642" s="336">
        <v>0</v>
      </c>
      <c r="AH642" s="336">
        <v>0</v>
      </c>
      <c r="AI642" s="336">
        <v>0</v>
      </c>
      <c r="AJ642" s="336">
        <v>0</v>
      </c>
      <c r="AK642" s="336">
        <v>0</v>
      </c>
      <c r="AL642" s="336">
        <v>0</v>
      </c>
      <c r="AM642" s="336">
        <v>0</v>
      </c>
      <c r="AN642" s="336">
        <v>0</v>
      </c>
      <c r="AO642" s="336">
        <v>0</v>
      </c>
      <c r="AP642" s="336">
        <v>0</v>
      </c>
      <c r="AQ642" s="337">
        <v>0</v>
      </c>
    </row>
    <row r="643" spans="2:43" ht="19.95" hidden="1" customHeight="1" x14ac:dyDescent="0.4">
      <c r="B643" s="269">
        <v>640</v>
      </c>
      <c r="C643" s="270" t="s">
        <v>2143</v>
      </c>
      <c r="D643" s="270" t="s">
        <v>507</v>
      </c>
      <c r="E643" s="271">
        <v>3526</v>
      </c>
      <c r="F643" s="699"/>
      <c r="G643" s="422">
        <v>1</v>
      </c>
      <c r="H643" s="422"/>
      <c r="I643" s="624">
        <v>1</v>
      </c>
      <c r="J643" s="621">
        <v>1</v>
      </c>
      <c r="K643" s="621">
        <v>1</v>
      </c>
      <c r="L643" s="621">
        <v>1</v>
      </c>
      <c r="M643" s="621">
        <v>1</v>
      </c>
      <c r="N643" s="621">
        <v>1</v>
      </c>
      <c r="O643" s="621">
        <v>1</v>
      </c>
      <c r="P643" s="621">
        <v>1</v>
      </c>
      <c r="Q643" s="621">
        <v>1</v>
      </c>
      <c r="R643" s="621">
        <v>1</v>
      </c>
      <c r="S643" s="621">
        <v>1</v>
      </c>
      <c r="T643" s="621">
        <v>1</v>
      </c>
      <c r="U643" s="621">
        <v>1</v>
      </c>
      <c r="V643" s="621">
        <v>1</v>
      </c>
      <c r="W643" s="621">
        <v>1</v>
      </c>
      <c r="X643" s="621">
        <v>1</v>
      </c>
      <c r="Y643" s="621">
        <v>1</v>
      </c>
      <c r="Z643" s="621">
        <v>1</v>
      </c>
      <c r="AA643" s="621">
        <v>1</v>
      </c>
      <c r="AB643" s="621">
        <v>1</v>
      </c>
      <c r="AC643" s="621">
        <v>1</v>
      </c>
      <c r="AD643" s="621">
        <v>1</v>
      </c>
      <c r="AE643" s="621">
        <v>1</v>
      </c>
      <c r="AF643" s="621">
        <v>1</v>
      </c>
      <c r="AG643" s="621">
        <v>1</v>
      </c>
      <c r="AH643" s="621">
        <v>1</v>
      </c>
      <c r="AI643" s="621">
        <v>1</v>
      </c>
      <c r="AJ643" s="621">
        <v>1</v>
      </c>
      <c r="AK643" s="621">
        <v>1</v>
      </c>
      <c r="AL643" s="621">
        <v>1</v>
      </c>
      <c r="AM643" s="621">
        <v>1</v>
      </c>
      <c r="AN643" s="621">
        <v>1</v>
      </c>
      <c r="AO643" s="621">
        <v>1</v>
      </c>
      <c r="AP643" s="621">
        <v>1</v>
      </c>
      <c r="AQ643" s="622">
        <v>1</v>
      </c>
    </row>
    <row r="644" spans="2:43" ht="19.95" hidden="1" customHeight="1" x14ac:dyDescent="0.4">
      <c r="B644" s="269">
        <v>641</v>
      </c>
      <c r="C644" s="270" t="s">
        <v>2144</v>
      </c>
      <c r="D644" s="270" t="s">
        <v>508</v>
      </c>
      <c r="E644" s="271">
        <v>3527</v>
      </c>
      <c r="F644" s="699"/>
      <c r="G644" s="422">
        <v>0</v>
      </c>
      <c r="H644" s="422"/>
      <c r="I644" s="624">
        <v>0</v>
      </c>
      <c r="J644" s="621">
        <v>0</v>
      </c>
      <c r="K644" s="621">
        <v>0</v>
      </c>
      <c r="L644" s="621">
        <v>0</v>
      </c>
      <c r="M644" s="621">
        <v>0</v>
      </c>
      <c r="N644" s="621">
        <v>0</v>
      </c>
      <c r="O644" s="621">
        <v>0</v>
      </c>
      <c r="P644" s="621">
        <v>0</v>
      </c>
      <c r="Q644" s="621">
        <v>0</v>
      </c>
      <c r="R644" s="621">
        <v>0</v>
      </c>
      <c r="S644" s="621">
        <v>0</v>
      </c>
      <c r="T644" s="621">
        <v>0</v>
      </c>
      <c r="U644" s="621">
        <v>0</v>
      </c>
      <c r="V644" s="621">
        <v>0</v>
      </c>
      <c r="W644" s="621">
        <v>0</v>
      </c>
      <c r="X644" s="621">
        <v>0</v>
      </c>
      <c r="Y644" s="621">
        <v>0</v>
      </c>
      <c r="Z644" s="621">
        <v>0</v>
      </c>
      <c r="AA644" s="621">
        <v>0</v>
      </c>
      <c r="AB644" s="621">
        <v>0</v>
      </c>
      <c r="AC644" s="621">
        <v>0</v>
      </c>
      <c r="AD644" s="621">
        <v>0</v>
      </c>
      <c r="AE644" s="621">
        <v>0</v>
      </c>
      <c r="AF644" s="621">
        <v>0</v>
      </c>
      <c r="AG644" s="621">
        <v>0</v>
      </c>
      <c r="AH644" s="621">
        <v>0</v>
      </c>
      <c r="AI644" s="621">
        <v>0</v>
      </c>
      <c r="AJ644" s="621">
        <v>0</v>
      </c>
      <c r="AK644" s="621">
        <v>0</v>
      </c>
      <c r="AL644" s="621">
        <v>0</v>
      </c>
      <c r="AM644" s="621">
        <v>0</v>
      </c>
      <c r="AN644" s="621">
        <v>0</v>
      </c>
      <c r="AO644" s="621">
        <v>0</v>
      </c>
      <c r="AP644" s="621">
        <v>0</v>
      </c>
      <c r="AQ644" s="622">
        <v>0</v>
      </c>
    </row>
    <row r="645" spans="2:43" ht="19.95" hidden="1" customHeight="1" x14ac:dyDescent="0.4">
      <c r="B645" s="269">
        <v>642</v>
      </c>
      <c r="C645" s="270" t="s">
        <v>2145</v>
      </c>
      <c r="D645" s="270" t="s">
        <v>509</v>
      </c>
      <c r="E645" s="271">
        <v>3528</v>
      </c>
      <c r="F645" s="699"/>
      <c r="G645" s="422">
        <v>0</v>
      </c>
      <c r="H645" s="422"/>
      <c r="I645" s="624">
        <v>0</v>
      </c>
      <c r="J645" s="621">
        <v>0</v>
      </c>
      <c r="K645" s="621">
        <v>0</v>
      </c>
      <c r="L645" s="621">
        <v>0</v>
      </c>
      <c r="M645" s="621">
        <v>0</v>
      </c>
      <c r="N645" s="621">
        <v>0</v>
      </c>
      <c r="O645" s="621">
        <v>0</v>
      </c>
      <c r="P645" s="621">
        <v>0</v>
      </c>
      <c r="Q645" s="621">
        <v>0</v>
      </c>
      <c r="R645" s="621">
        <v>0</v>
      </c>
      <c r="S645" s="621">
        <v>0</v>
      </c>
      <c r="T645" s="621">
        <v>0</v>
      </c>
      <c r="U645" s="621">
        <v>0</v>
      </c>
      <c r="V645" s="621">
        <v>0</v>
      </c>
      <c r="W645" s="621">
        <v>0</v>
      </c>
      <c r="X645" s="621">
        <v>0</v>
      </c>
      <c r="Y645" s="621">
        <v>0</v>
      </c>
      <c r="Z645" s="621">
        <v>0</v>
      </c>
      <c r="AA645" s="621">
        <v>0</v>
      </c>
      <c r="AB645" s="621">
        <v>0</v>
      </c>
      <c r="AC645" s="621">
        <v>0</v>
      </c>
      <c r="AD645" s="621">
        <v>0</v>
      </c>
      <c r="AE645" s="621">
        <v>0</v>
      </c>
      <c r="AF645" s="621">
        <v>0</v>
      </c>
      <c r="AG645" s="621">
        <v>0</v>
      </c>
      <c r="AH645" s="621">
        <v>0</v>
      </c>
      <c r="AI645" s="621">
        <v>0</v>
      </c>
      <c r="AJ645" s="621">
        <v>0</v>
      </c>
      <c r="AK645" s="621">
        <v>0</v>
      </c>
      <c r="AL645" s="621">
        <v>0</v>
      </c>
      <c r="AM645" s="621">
        <v>0</v>
      </c>
      <c r="AN645" s="621">
        <v>0</v>
      </c>
      <c r="AO645" s="621">
        <v>0</v>
      </c>
      <c r="AP645" s="621">
        <v>0</v>
      </c>
      <c r="AQ645" s="622">
        <v>0</v>
      </c>
    </row>
    <row r="646" spans="2:43" ht="19.95" hidden="1" customHeight="1" x14ac:dyDescent="0.4">
      <c r="B646" s="269">
        <v>643</v>
      </c>
      <c r="C646" s="270" t="s">
        <v>2146</v>
      </c>
      <c r="D646" s="270" t="s">
        <v>510</v>
      </c>
      <c r="E646" s="271">
        <v>3529</v>
      </c>
      <c r="F646" s="699"/>
      <c r="G646" s="422">
        <v>0</v>
      </c>
      <c r="H646" s="422"/>
      <c r="I646" s="624">
        <v>0</v>
      </c>
      <c r="J646" s="621">
        <v>0</v>
      </c>
      <c r="K646" s="621">
        <v>0</v>
      </c>
      <c r="L646" s="621">
        <v>0</v>
      </c>
      <c r="M646" s="621">
        <v>0</v>
      </c>
      <c r="N646" s="621">
        <v>0</v>
      </c>
      <c r="O646" s="621">
        <v>0</v>
      </c>
      <c r="P646" s="621">
        <v>0</v>
      </c>
      <c r="Q646" s="621">
        <v>0</v>
      </c>
      <c r="R646" s="621">
        <v>0</v>
      </c>
      <c r="S646" s="621">
        <v>0</v>
      </c>
      <c r="T646" s="621">
        <v>0</v>
      </c>
      <c r="U646" s="621">
        <v>0</v>
      </c>
      <c r="V646" s="621">
        <v>0</v>
      </c>
      <c r="W646" s="621">
        <v>0</v>
      </c>
      <c r="X646" s="621">
        <v>0</v>
      </c>
      <c r="Y646" s="621">
        <v>0</v>
      </c>
      <c r="Z646" s="621">
        <v>0</v>
      </c>
      <c r="AA646" s="621">
        <v>0</v>
      </c>
      <c r="AB646" s="621">
        <v>0</v>
      </c>
      <c r="AC646" s="621">
        <v>0</v>
      </c>
      <c r="AD646" s="621">
        <v>0</v>
      </c>
      <c r="AE646" s="621">
        <v>0</v>
      </c>
      <c r="AF646" s="621">
        <v>0</v>
      </c>
      <c r="AG646" s="621">
        <v>0</v>
      </c>
      <c r="AH646" s="621">
        <v>0</v>
      </c>
      <c r="AI646" s="621">
        <v>0</v>
      </c>
      <c r="AJ646" s="621">
        <v>0</v>
      </c>
      <c r="AK646" s="621">
        <v>0</v>
      </c>
      <c r="AL646" s="621">
        <v>0</v>
      </c>
      <c r="AM646" s="621">
        <v>0</v>
      </c>
      <c r="AN646" s="621">
        <v>0</v>
      </c>
      <c r="AO646" s="621">
        <v>0</v>
      </c>
      <c r="AP646" s="621">
        <v>0</v>
      </c>
      <c r="AQ646" s="622">
        <v>0</v>
      </c>
    </row>
    <row r="647" spans="2:43" ht="19.95" hidden="1" customHeight="1" x14ac:dyDescent="0.4">
      <c r="B647" s="269">
        <v>644</v>
      </c>
      <c r="C647" s="270" t="s">
        <v>2147</v>
      </c>
      <c r="D647" s="270" t="s">
        <v>511</v>
      </c>
      <c r="E647" s="271">
        <v>3530</v>
      </c>
      <c r="F647" s="699"/>
      <c r="G647" s="287" t="s">
        <v>512</v>
      </c>
      <c r="H647" s="298"/>
      <c r="I647" s="324" t="s">
        <v>512</v>
      </c>
      <c r="J647" s="325" t="s">
        <v>512</v>
      </c>
      <c r="K647" s="325" t="s">
        <v>512</v>
      </c>
      <c r="L647" s="325" t="s">
        <v>512</v>
      </c>
      <c r="M647" s="325" t="s">
        <v>512</v>
      </c>
      <c r="N647" s="325" t="s">
        <v>512</v>
      </c>
      <c r="O647" s="325" t="s">
        <v>512</v>
      </c>
      <c r="P647" s="325" t="s">
        <v>512</v>
      </c>
      <c r="Q647" s="325" t="s">
        <v>512</v>
      </c>
      <c r="R647" s="325" t="s">
        <v>512</v>
      </c>
      <c r="S647" s="325" t="s">
        <v>512</v>
      </c>
      <c r="T647" s="325" t="s">
        <v>512</v>
      </c>
      <c r="U647" s="325" t="s">
        <v>512</v>
      </c>
      <c r="V647" s="325" t="s">
        <v>512</v>
      </c>
      <c r="W647" s="325" t="s">
        <v>512</v>
      </c>
      <c r="X647" s="325" t="s">
        <v>512</v>
      </c>
      <c r="Y647" s="325" t="s">
        <v>512</v>
      </c>
      <c r="Z647" s="325" t="s">
        <v>512</v>
      </c>
      <c r="AA647" s="325" t="s">
        <v>512</v>
      </c>
      <c r="AB647" s="325" t="s">
        <v>512</v>
      </c>
      <c r="AC647" s="325" t="s">
        <v>512</v>
      </c>
      <c r="AD647" s="325" t="s">
        <v>512</v>
      </c>
      <c r="AE647" s="325" t="s">
        <v>512</v>
      </c>
      <c r="AF647" s="325" t="s">
        <v>512</v>
      </c>
      <c r="AG647" s="325" t="s">
        <v>512</v>
      </c>
      <c r="AH647" s="325" t="s">
        <v>512</v>
      </c>
      <c r="AI647" s="325" t="s">
        <v>512</v>
      </c>
      <c r="AJ647" s="325" t="s">
        <v>512</v>
      </c>
      <c r="AK647" s="325" t="s">
        <v>512</v>
      </c>
      <c r="AL647" s="325" t="s">
        <v>512</v>
      </c>
      <c r="AM647" s="325" t="s">
        <v>512</v>
      </c>
      <c r="AN647" s="325" t="s">
        <v>512</v>
      </c>
      <c r="AO647" s="325" t="s">
        <v>512</v>
      </c>
      <c r="AP647" s="325" t="s">
        <v>512</v>
      </c>
      <c r="AQ647" s="326" t="s">
        <v>512</v>
      </c>
    </row>
    <row r="648" spans="2:43" ht="19.95" hidden="1" customHeight="1" x14ac:dyDescent="0.4">
      <c r="B648" s="269">
        <v>645</v>
      </c>
      <c r="C648" s="270" t="s">
        <v>2148</v>
      </c>
      <c r="D648" s="270" t="s">
        <v>513</v>
      </c>
      <c r="E648" s="271">
        <v>3531</v>
      </c>
      <c r="F648" s="699"/>
      <c r="G648" s="287" t="s">
        <v>514</v>
      </c>
      <c r="H648" s="298"/>
      <c r="I648" s="324" t="s">
        <v>514</v>
      </c>
      <c r="J648" s="325" t="s">
        <v>514</v>
      </c>
      <c r="K648" s="325" t="s">
        <v>514</v>
      </c>
      <c r="L648" s="325" t="s">
        <v>514</v>
      </c>
      <c r="M648" s="325" t="s">
        <v>514</v>
      </c>
      <c r="N648" s="325" t="s">
        <v>514</v>
      </c>
      <c r="O648" s="325" t="s">
        <v>514</v>
      </c>
      <c r="P648" s="325" t="s">
        <v>514</v>
      </c>
      <c r="Q648" s="325" t="s">
        <v>514</v>
      </c>
      <c r="R648" s="325" t="s">
        <v>514</v>
      </c>
      <c r="S648" s="325" t="s">
        <v>514</v>
      </c>
      <c r="T648" s="325" t="s">
        <v>514</v>
      </c>
      <c r="U648" s="325" t="s">
        <v>514</v>
      </c>
      <c r="V648" s="325" t="s">
        <v>514</v>
      </c>
      <c r="W648" s="325" t="s">
        <v>514</v>
      </c>
      <c r="X648" s="325" t="s">
        <v>514</v>
      </c>
      <c r="Y648" s="325" t="s">
        <v>514</v>
      </c>
      <c r="Z648" s="325" t="s">
        <v>514</v>
      </c>
      <c r="AA648" s="325" t="s">
        <v>514</v>
      </c>
      <c r="AB648" s="325" t="s">
        <v>514</v>
      </c>
      <c r="AC648" s="325" t="s">
        <v>514</v>
      </c>
      <c r="AD648" s="325" t="s">
        <v>514</v>
      </c>
      <c r="AE648" s="325" t="s">
        <v>514</v>
      </c>
      <c r="AF648" s="325" t="s">
        <v>514</v>
      </c>
      <c r="AG648" s="325" t="s">
        <v>514</v>
      </c>
      <c r="AH648" s="325" t="s">
        <v>514</v>
      </c>
      <c r="AI648" s="325" t="s">
        <v>514</v>
      </c>
      <c r="AJ648" s="325" t="s">
        <v>514</v>
      </c>
      <c r="AK648" s="325" t="s">
        <v>514</v>
      </c>
      <c r="AL648" s="325" t="s">
        <v>514</v>
      </c>
      <c r="AM648" s="325" t="s">
        <v>514</v>
      </c>
      <c r="AN648" s="325" t="s">
        <v>514</v>
      </c>
      <c r="AO648" s="325" t="s">
        <v>514</v>
      </c>
      <c r="AP648" s="325" t="s">
        <v>514</v>
      </c>
      <c r="AQ648" s="326" t="s">
        <v>514</v>
      </c>
    </row>
    <row r="649" spans="2:43" ht="19.95" hidden="1" customHeight="1" x14ac:dyDescent="0.4">
      <c r="B649" s="269">
        <v>646</v>
      </c>
      <c r="C649" s="270" t="s">
        <v>2149</v>
      </c>
      <c r="D649" s="270" t="s">
        <v>515</v>
      </c>
      <c r="E649" s="271">
        <v>3532</v>
      </c>
      <c r="F649" s="699" t="s">
        <v>39</v>
      </c>
      <c r="G649" s="422">
        <v>0</v>
      </c>
      <c r="H649" s="422"/>
      <c r="I649" s="624">
        <v>0</v>
      </c>
      <c r="J649" s="621">
        <v>0</v>
      </c>
      <c r="K649" s="621">
        <v>0</v>
      </c>
      <c r="L649" s="621">
        <v>0</v>
      </c>
      <c r="M649" s="621">
        <v>0</v>
      </c>
      <c r="N649" s="621">
        <v>0</v>
      </c>
      <c r="O649" s="621">
        <v>0</v>
      </c>
      <c r="P649" s="621">
        <v>0</v>
      </c>
      <c r="Q649" s="621">
        <v>0</v>
      </c>
      <c r="R649" s="621">
        <v>0</v>
      </c>
      <c r="S649" s="621">
        <v>0</v>
      </c>
      <c r="T649" s="621">
        <v>0</v>
      </c>
      <c r="U649" s="621">
        <v>0</v>
      </c>
      <c r="V649" s="621">
        <v>0</v>
      </c>
      <c r="W649" s="621">
        <v>0</v>
      </c>
      <c r="X649" s="621">
        <v>0</v>
      </c>
      <c r="Y649" s="621">
        <v>0</v>
      </c>
      <c r="Z649" s="621">
        <v>0</v>
      </c>
      <c r="AA649" s="621">
        <v>0</v>
      </c>
      <c r="AB649" s="621">
        <v>0</v>
      </c>
      <c r="AC649" s="621">
        <v>0</v>
      </c>
      <c r="AD649" s="621">
        <v>0</v>
      </c>
      <c r="AE649" s="621">
        <v>0</v>
      </c>
      <c r="AF649" s="621">
        <v>0</v>
      </c>
      <c r="AG649" s="621">
        <v>0</v>
      </c>
      <c r="AH649" s="621">
        <v>0</v>
      </c>
      <c r="AI649" s="621">
        <v>0</v>
      </c>
      <c r="AJ649" s="621">
        <v>0</v>
      </c>
      <c r="AK649" s="621">
        <v>0</v>
      </c>
      <c r="AL649" s="621">
        <v>0</v>
      </c>
      <c r="AM649" s="621">
        <v>0</v>
      </c>
      <c r="AN649" s="621">
        <v>0</v>
      </c>
      <c r="AO649" s="621">
        <v>0</v>
      </c>
      <c r="AP649" s="621">
        <v>0</v>
      </c>
      <c r="AQ649" s="622">
        <v>0</v>
      </c>
    </row>
    <row r="650" spans="2:43" ht="19.95" hidden="1" customHeight="1" x14ac:dyDescent="0.4">
      <c r="B650" s="269">
        <v>647</v>
      </c>
      <c r="C650" s="270" t="s">
        <v>2150</v>
      </c>
      <c r="D650" s="270" t="s">
        <v>516</v>
      </c>
      <c r="E650" s="271">
        <v>3533</v>
      </c>
      <c r="F650" s="699" t="s">
        <v>5</v>
      </c>
      <c r="G650" s="422">
        <v>0</v>
      </c>
      <c r="H650" s="422"/>
      <c r="I650" s="624">
        <v>0</v>
      </c>
      <c r="J650" s="621">
        <v>0</v>
      </c>
      <c r="K650" s="621">
        <v>0</v>
      </c>
      <c r="L650" s="621">
        <v>0</v>
      </c>
      <c r="M650" s="621">
        <v>0</v>
      </c>
      <c r="N650" s="621">
        <v>0</v>
      </c>
      <c r="O650" s="621">
        <v>0</v>
      </c>
      <c r="P650" s="621">
        <v>0</v>
      </c>
      <c r="Q650" s="621">
        <v>0</v>
      </c>
      <c r="R650" s="621">
        <v>0</v>
      </c>
      <c r="S650" s="621">
        <v>0</v>
      </c>
      <c r="T650" s="621">
        <v>0</v>
      </c>
      <c r="U650" s="621">
        <v>0</v>
      </c>
      <c r="V650" s="621">
        <v>0</v>
      </c>
      <c r="W650" s="621">
        <v>0</v>
      </c>
      <c r="X650" s="621">
        <v>0</v>
      </c>
      <c r="Y650" s="621">
        <v>0</v>
      </c>
      <c r="Z650" s="621">
        <v>0</v>
      </c>
      <c r="AA650" s="621">
        <v>0</v>
      </c>
      <c r="AB650" s="621">
        <v>0</v>
      </c>
      <c r="AC650" s="621">
        <v>0</v>
      </c>
      <c r="AD650" s="621">
        <v>0</v>
      </c>
      <c r="AE650" s="621">
        <v>0</v>
      </c>
      <c r="AF650" s="621">
        <v>0</v>
      </c>
      <c r="AG650" s="621">
        <v>0</v>
      </c>
      <c r="AH650" s="621">
        <v>0</v>
      </c>
      <c r="AI650" s="621">
        <v>0</v>
      </c>
      <c r="AJ650" s="621">
        <v>0</v>
      </c>
      <c r="AK650" s="621">
        <v>0</v>
      </c>
      <c r="AL650" s="621">
        <v>0</v>
      </c>
      <c r="AM650" s="621">
        <v>0</v>
      </c>
      <c r="AN650" s="621">
        <v>0</v>
      </c>
      <c r="AO650" s="621">
        <v>0</v>
      </c>
      <c r="AP650" s="621">
        <v>0</v>
      </c>
      <c r="AQ650" s="622">
        <v>0</v>
      </c>
    </row>
    <row r="651" spans="2:43" ht="19.95" hidden="1" customHeight="1" x14ac:dyDescent="0.4">
      <c r="B651" s="269">
        <v>648</v>
      </c>
      <c r="C651" s="270" t="s">
        <v>2151</v>
      </c>
      <c r="D651" s="270" t="s">
        <v>517</v>
      </c>
      <c r="E651" s="271">
        <v>3534</v>
      </c>
      <c r="F651" s="699"/>
      <c r="G651" s="287" t="s">
        <v>514</v>
      </c>
      <c r="H651" s="298"/>
      <c r="I651" s="324" t="s">
        <v>514</v>
      </c>
      <c r="J651" s="325" t="s">
        <v>514</v>
      </c>
      <c r="K651" s="325" t="s">
        <v>514</v>
      </c>
      <c r="L651" s="325" t="s">
        <v>514</v>
      </c>
      <c r="M651" s="325" t="s">
        <v>514</v>
      </c>
      <c r="N651" s="325" t="s">
        <v>514</v>
      </c>
      <c r="O651" s="325" t="s">
        <v>514</v>
      </c>
      <c r="P651" s="325" t="s">
        <v>514</v>
      </c>
      <c r="Q651" s="325" t="s">
        <v>514</v>
      </c>
      <c r="R651" s="325" t="s">
        <v>514</v>
      </c>
      <c r="S651" s="325" t="s">
        <v>514</v>
      </c>
      <c r="T651" s="325" t="s">
        <v>514</v>
      </c>
      <c r="U651" s="325" t="s">
        <v>514</v>
      </c>
      <c r="V651" s="325" t="s">
        <v>514</v>
      </c>
      <c r="W651" s="325" t="s">
        <v>514</v>
      </c>
      <c r="X651" s="325" t="s">
        <v>514</v>
      </c>
      <c r="Y651" s="325" t="s">
        <v>514</v>
      </c>
      <c r="Z651" s="325" t="s">
        <v>514</v>
      </c>
      <c r="AA651" s="325" t="s">
        <v>514</v>
      </c>
      <c r="AB651" s="325" t="s">
        <v>514</v>
      </c>
      <c r="AC651" s="325" t="s">
        <v>514</v>
      </c>
      <c r="AD651" s="325" t="s">
        <v>514</v>
      </c>
      <c r="AE651" s="325" t="s">
        <v>514</v>
      </c>
      <c r="AF651" s="325" t="s">
        <v>514</v>
      </c>
      <c r="AG651" s="325" t="s">
        <v>514</v>
      </c>
      <c r="AH651" s="325" t="s">
        <v>514</v>
      </c>
      <c r="AI651" s="325" t="s">
        <v>514</v>
      </c>
      <c r="AJ651" s="325" t="s">
        <v>514</v>
      </c>
      <c r="AK651" s="325" t="s">
        <v>514</v>
      </c>
      <c r="AL651" s="325" t="s">
        <v>514</v>
      </c>
      <c r="AM651" s="325" t="s">
        <v>514</v>
      </c>
      <c r="AN651" s="325" t="s">
        <v>514</v>
      </c>
      <c r="AO651" s="325" t="s">
        <v>514</v>
      </c>
      <c r="AP651" s="325" t="s">
        <v>514</v>
      </c>
      <c r="AQ651" s="326" t="s">
        <v>514</v>
      </c>
    </row>
    <row r="652" spans="2:43" ht="19.95" hidden="1" customHeight="1" x14ac:dyDescent="0.4">
      <c r="B652" s="269">
        <v>649</v>
      </c>
      <c r="C652" s="270" t="s">
        <v>2152</v>
      </c>
      <c r="D652" s="270" t="s">
        <v>518</v>
      </c>
      <c r="E652" s="271">
        <v>3535</v>
      </c>
      <c r="F652" s="699" t="s">
        <v>39</v>
      </c>
      <c r="G652" s="422">
        <v>0</v>
      </c>
      <c r="H652" s="422"/>
      <c r="I652" s="624">
        <v>0</v>
      </c>
      <c r="J652" s="621">
        <v>0</v>
      </c>
      <c r="K652" s="621">
        <v>0</v>
      </c>
      <c r="L652" s="621">
        <v>0</v>
      </c>
      <c r="M652" s="621">
        <v>0</v>
      </c>
      <c r="N652" s="621">
        <v>0</v>
      </c>
      <c r="O652" s="621">
        <v>0</v>
      </c>
      <c r="P652" s="621">
        <v>0</v>
      </c>
      <c r="Q652" s="621">
        <v>0</v>
      </c>
      <c r="R652" s="621">
        <v>0</v>
      </c>
      <c r="S652" s="621">
        <v>0</v>
      </c>
      <c r="T652" s="621">
        <v>0</v>
      </c>
      <c r="U652" s="621">
        <v>0</v>
      </c>
      <c r="V652" s="621">
        <v>0</v>
      </c>
      <c r="W652" s="621">
        <v>0</v>
      </c>
      <c r="X652" s="621">
        <v>0</v>
      </c>
      <c r="Y652" s="621">
        <v>0</v>
      </c>
      <c r="Z652" s="621">
        <v>0</v>
      </c>
      <c r="AA652" s="621">
        <v>0</v>
      </c>
      <c r="AB652" s="621">
        <v>0</v>
      </c>
      <c r="AC652" s="621">
        <v>0</v>
      </c>
      <c r="AD652" s="621">
        <v>0</v>
      </c>
      <c r="AE652" s="621">
        <v>0</v>
      </c>
      <c r="AF652" s="621">
        <v>0</v>
      </c>
      <c r="AG652" s="621">
        <v>0</v>
      </c>
      <c r="AH652" s="621">
        <v>0</v>
      </c>
      <c r="AI652" s="621">
        <v>0</v>
      </c>
      <c r="AJ652" s="621">
        <v>0</v>
      </c>
      <c r="AK652" s="621">
        <v>0</v>
      </c>
      <c r="AL652" s="621">
        <v>0</v>
      </c>
      <c r="AM652" s="621">
        <v>0</v>
      </c>
      <c r="AN652" s="621">
        <v>0</v>
      </c>
      <c r="AO652" s="621">
        <v>0</v>
      </c>
      <c r="AP652" s="621">
        <v>0</v>
      </c>
      <c r="AQ652" s="622">
        <v>0</v>
      </c>
    </row>
    <row r="653" spans="2:43" ht="19.95" hidden="1" customHeight="1" x14ac:dyDescent="0.4">
      <c r="B653" s="269">
        <v>650</v>
      </c>
      <c r="C653" s="270" t="s">
        <v>2153</v>
      </c>
      <c r="D653" s="270" t="s">
        <v>519</v>
      </c>
      <c r="E653" s="271">
        <v>3536</v>
      </c>
      <c r="F653" s="699" t="s">
        <v>5</v>
      </c>
      <c r="G653" s="422">
        <v>0</v>
      </c>
      <c r="H653" s="422"/>
      <c r="I653" s="624">
        <v>0</v>
      </c>
      <c r="J653" s="621">
        <v>0</v>
      </c>
      <c r="K653" s="621">
        <v>0</v>
      </c>
      <c r="L653" s="621">
        <v>0</v>
      </c>
      <c r="M653" s="621">
        <v>0</v>
      </c>
      <c r="N653" s="621">
        <v>0</v>
      </c>
      <c r="O653" s="621">
        <v>0</v>
      </c>
      <c r="P653" s="621">
        <v>0</v>
      </c>
      <c r="Q653" s="621">
        <v>0</v>
      </c>
      <c r="R653" s="621">
        <v>0</v>
      </c>
      <c r="S653" s="621">
        <v>0</v>
      </c>
      <c r="T653" s="621">
        <v>0</v>
      </c>
      <c r="U653" s="621">
        <v>0</v>
      </c>
      <c r="V653" s="621">
        <v>0</v>
      </c>
      <c r="W653" s="621">
        <v>0</v>
      </c>
      <c r="X653" s="621">
        <v>0</v>
      </c>
      <c r="Y653" s="621">
        <v>0</v>
      </c>
      <c r="Z653" s="621">
        <v>0</v>
      </c>
      <c r="AA653" s="621">
        <v>0</v>
      </c>
      <c r="AB653" s="621">
        <v>0</v>
      </c>
      <c r="AC653" s="621">
        <v>0</v>
      </c>
      <c r="AD653" s="621">
        <v>0</v>
      </c>
      <c r="AE653" s="621">
        <v>0</v>
      </c>
      <c r="AF653" s="621">
        <v>0</v>
      </c>
      <c r="AG653" s="621">
        <v>0</v>
      </c>
      <c r="AH653" s="621">
        <v>0</v>
      </c>
      <c r="AI653" s="621">
        <v>0</v>
      </c>
      <c r="AJ653" s="621">
        <v>0</v>
      </c>
      <c r="AK653" s="621">
        <v>0</v>
      </c>
      <c r="AL653" s="621">
        <v>0</v>
      </c>
      <c r="AM653" s="621">
        <v>0</v>
      </c>
      <c r="AN653" s="621">
        <v>0</v>
      </c>
      <c r="AO653" s="621">
        <v>0</v>
      </c>
      <c r="AP653" s="621">
        <v>0</v>
      </c>
      <c r="AQ653" s="622">
        <v>0</v>
      </c>
    </row>
    <row r="654" spans="2:43" ht="19.95" hidden="1" customHeight="1" x14ac:dyDescent="0.4">
      <c r="B654" s="269">
        <v>651</v>
      </c>
      <c r="C654" s="270" t="s">
        <v>2154</v>
      </c>
      <c r="D654" s="270" t="s">
        <v>520</v>
      </c>
      <c r="E654" s="271">
        <v>3537</v>
      </c>
      <c r="F654" s="699"/>
      <c r="G654" s="287" t="s">
        <v>514</v>
      </c>
      <c r="H654" s="298"/>
      <c r="I654" s="324" t="s">
        <v>514</v>
      </c>
      <c r="J654" s="325" t="s">
        <v>514</v>
      </c>
      <c r="K654" s="325" t="s">
        <v>514</v>
      </c>
      <c r="L654" s="325" t="s">
        <v>514</v>
      </c>
      <c r="M654" s="325" t="s">
        <v>514</v>
      </c>
      <c r="N654" s="325" t="s">
        <v>514</v>
      </c>
      <c r="O654" s="325" t="s">
        <v>514</v>
      </c>
      <c r="P654" s="325" t="s">
        <v>514</v>
      </c>
      <c r="Q654" s="325" t="s">
        <v>514</v>
      </c>
      <c r="R654" s="325" t="s">
        <v>514</v>
      </c>
      <c r="S654" s="325" t="s">
        <v>514</v>
      </c>
      <c r="T654" s="325" t="s">
        <v>514</v>
      </c>
      <c r="U654" s="325" t="s">
        <v>514</v>
      </c>
      <c r="V654" s="325" t="s">
        <v>514</v>
      </c>
      <c r="W654" s="325" t="s">
        <v>514</v>
      </c>
      <c r="X654" s="325" t="s">
        <v>514</v>
      </c>
      <c r="Y654" s="325" t="s">
        <v>514</v>
      </c>
      <c r="Z654" s="325" t="s">
        <v>514</v>
      </c>
      <c r="AA654" s="325" t="s">
        <v>514</v>
      </c>
      <c r="AB654" s="325" t="s">
        <v>514</v>
      </c>
      <c r="AC654" s="325" t="s">
        <v>514</v>
      </c>
      <c r="AD654" s="325" t="s">
        <v>514</v>
      </c>
      <c r="AE654" s="325" t="s">
        <v>514</v>
      </c>
      <c r="AF654" s="325" t="s">
        <v>514</v>
      </c>
      <c r="AG654" s="325" t="s">
        <v>514</v>
      </c>
      <c r="AH654" s="325" t="s">
        <v>514</v>
      </c>
      <c r="AI654" s="325" t="s">
        <v>514</v>
      </c>
      <c r="AJ654" s="325" t="s">
        <v>514</v>
      </c>
      <c r="AK654" s="325" t="s">
        <v>514</v>
      </c>
      <c r="AL654" s="325" t="s">
        <v>514</v>
      </c>
      <c r="AM654" s="325" t="s">
        <v>514</v>
      </c>
      <c r="AN654" s="325" t="s">
        <v>514</v>
      </c>
      <c r="AO654" s="325" t="s">
        <v>514</v>
      </c>
      <c r="AP654" s="325" t="s">
        <v>514</v>
      </c>
      <c r="AQ654" s="326" t="s">
        <v>514</v>
      </c>
    </row>
    <row r="655" spans="2:43" ht="19.95" hidden="1" customHeight="1" x14ac:dyDescent="0.4">
      <c r="B655" s="269">
        <v>652</v>
      </c>
      <c r="C655" s="270" t="s">
        <v>2155</v>
      </c>
      <c r="D655" s="270" t="s">
        <v>521</v>
      </c>
      <c r="E655" s="271">
        <v>3538</v>
      </c>
      <c r="F655" s="699" t="s">
        <v>39</v>
      </c>
      <c r="G655" s="422">
        <v>0</v>
      </c>
      <c r="H655" s="422"/>
      <c r="I655" s="624">
        <v>0</v>
      </c>
      <c r="J655" s="621">
        <v>0</v>
      </c>
      <c r="K655" s="621">
        <v>0</v>
      </c>
      <c r="L655" s="621">
        <v>0</v>
      </c>
      <c r="M655" s="621">
        <v>0</v>
      </c>
      <c r="N655" s="621">
        <v>0</v>
      </c>
      <c r="O655" s="621">
        <v>0</v>
      </c>
      <c r="P655" s="621">
        <v>0</v>
      </c>
      <c r="Q655" s="621">
        <v>0</v>
      </c>
      <c r="R655" s="621">
        <v>0</v>
      </c>
      <c r="S655" s="621">
        <v>0</v>
      </c>
      <c r="T655" s="621">
        <v>0</v>
      </c>
      <c r="U655" s="621">
        <v>0</v>
      </c>
      <c r="V655" s="621">
        <v>0</v>
      </c>
      <c r="W655" s="621">
        <v>0</v>
      </c>
      <c r="X655" s="621">
        <v>0</v>
      </c>
      <c r="Y655" s="621">
        <v>0</v>
      </c>
      <c r="Z655" s="621">
        <v>0</v>
      </c>
      <c r="AA655" s="621">
        <v>0</v>
      </c>
      <c r="AB655" s="621">
        <v>0</v>
      </c>
      <c r="AC655" s="621">
        <v>0</v>
      </c>
      <c r="AD655" s="621">
        <v>0</v>
      </c>
      <c r="AE655" s="621">
        <v>0</v>
      </c>
      <c r="AF655" s="621">
        <v>0</v>
      </c>
      <c r="AG655" s="621">
        <v>0</v>
      </c>
      <c r="AH655" s="621">
        <v>0</v>
      </c>
      <c r="AI655" s="621">
        <v>0</v>
      </c>
      <c r="AJ655" s="621">
        <v>0</v>
      </c>
      <c r="AK655" s="621">
        <v>0</v>
      </c>
      <c r="AL655" s="621">
        <v>0</v>
      </c>
      <c r="AM655" s="621">
        <v>0</v>
      </c>
      <c r="AN655" s="621">
        <v>0</v>
      </c>
      <c r="AO655" s="621">
        <v>0</v>
      </c>
      <c r="AP655" s="621">
        <v>0</v>
      </c>
      <c r="AQ655" s="622">
        <v>0</v>
      </c>
    </row>
    <row r="656" spans="2:43" ht="19.95" hidden="1" customHeight="1" x14ac:dyDescent="0.4">
      <c r="B656" s="269">
        <v>653</v>
      </c>
      <c r="C656" s="270" t="s">
        <v>2156</v>
      </c>
      <c r="D656" s="270" t="s">
        <v>522</v>
      </c>
      <c r="E656" s="271">
        <v>3539</v>
      </c>
      <c r="F656" s="699" t="s">
        <v>5</v>
      </c>
      <c r="G656" s="422">
        <v>0</v>
      </c>
      <c r="H656" s="422"/>
      <c r="I656" s="624">
        <v>0</v>
      </c>
      <c r="J656" s="621">
        <v>0</v>
      </c>
      <c r="K656" s="621">
        <v>0</v>
      </c>
      <c r="L656" s="621">
        <v>0</v>
      </c>
      <c r="M656" s="621">
        <v>0</v>
      </c>
      <c r="N656" s="621">
        <v>0</v>
      </c>
      <c r="O656" s="621">
        <v>0</v>
      </c>
      <c r="P656" s="621">
        <v>0</v>
      </c>
      <c r="Q656" s="621">
        <v>0</v>
      </c>
      <c r="R656" s="621">
        <v>0</v>
      </c>
      <c r="S656" s="621">
        <v>0</v>
      </c>
      <c r="T656" s="621">
        <v>0</v>
      </c>
      <c r="U656" s="621">
        <v>0</v>
      </c>
      <c r="V656" s="621">
        <v>0</v>
      </c>
      <c r="W656" s="621">
        <v>0</v>
      </c>
      <c r="X656" s="621">
        <v>0</v>
      </c>
      <c r="Y656" s="621">
        <v>0</v>
      </c>
      <c r="Z656" s="621">
        <v>0</v>
      </c>
      <c r="AA656" s="621">
        <v>0</v>
      </c>
      <c r="AB656" s="621">
        <v>0</v>
      </c>
      <c r="AC656" s="621">
        <v>0</v>
      </c>
      <c r="AD656" s="621">
        <v>0</v>
      </c>
      <c r="AE656" s="621">
        <v>0</v>
      </c>
      <c r="AF656" s="621">
        <v>0</v>
      </c>
      <c r="AG656" s="621">
        <v>0</v>
      </c>
      <c r="AH656" s="621">
        <v>0</v>
      </c>
      <c r="AI656" s="621">
        <v>0</v>
      </c>
      <c r="AJ656" s="621">
        <v>0</v>
      </c>
      <c r="AK656" s="621">
        <v>0</v>
      </c>
      <c r="AL656" s="621">
        <v>0</v>
      </c>
      <c r="AM656" s="621">
        <v>0</v>
      </c>
      <c r="AN656" s="621">
        <v>0</v>
      </c>
      <c r="AO656" s="621">
        <v>0</v>
      </c>
      <c r="AP656" s="621">
        <v>0</v>
      </c>
      <c r="AQ656" s="622">
        <v>0</v>
      </c>
    </row>
    <row r="657" spans="2:43" ht="19.95" hidden="1" customHeight="1" x14ac:dyDescent="0.4">
      <c r="B657" s="269">
        <v>654</v>
      </c>
      <c r="C657" s="270" t="s">
        <v>2157</v>
      </c>
      <c r="D657" s="270" t="s">
        <v>523</v>
      </c>
      <c r="E657" s="271">
        <v>3546</v>
      </c>
      <c r="F657" s="699" t="s">
        <v>5</v>
      </c>
      <c r="G657" s="298">
        <v>0</v>
      </c>
      <c r="H657" s="298"/>
      <c r="I657" s="321">
        <v>0</v>
      </c>
      <c r="J657" s="322">
        <v>0</v>
      </c>
      <c r="K657" s="322">
        <v>0</v>
      </c>
      <c r="L657" s="322">
        <v>0</v>
      </c>
      <c r="M657" s="322">
        <v>0</v>
      </c>
      <c r="N657" s="322">
        <v>0</v>
      </c>
      <c r="O657" s="322">
        <v>0</v>
      </c>
      <c r="P657" s="322">
        <v>0</v>
      </c>
      <c r="Q657" s="322">
        <v>0</v>
      </c>
      <c r="R657" s="322">
        <v>0</v>
      </c>
      <c r="S657" s="322">
        <v>0</v>
      </c>
      <c r="T657" s="322">
        <v>0</v>
      </c>
      <c r="U657" s="322">
        <v>0</v>
      </c>
      <c r="V657" s="322">
        <v>0</v>
      </c>
      <c r="W657" s="322">
        <v>0</v>
      </c>
      <c r="X657" s="322">
        <v>0</v>
      </c>
      <c r="Y657" s="322">
        <v>0</v>
      </c>
      <c r="Z657" s="322">
        <v>0</v>
      </c>
      <c r="AA657" s="322">
        <v>0</v>
      </c>
      <c r="AB657" s="322">
        <v>0</v>
      </c>
      <c r="AC657" s="322">
        <v>0</v>
      </c>
      <c r="AD657" s="322">
        <v>0</v>
      </c>
      <c r="AE657" s="322">
        <v>0</v>
      </c>
      <c r="AF657" s="322">
        <v>0</v>
      </c>
      <c r="AG657" s="322">
        <v>0</v>
      </c>
      <c r="AH657" s="322">
        <v>0</v>
      </c>
      <c r="AI657" s="322">
        <v>0</v>
      </c>
      <c r="AJ657" s="322">
        <v>0</v>
      </c>
      <c r="AK657" s="322">
        <v>0</v>
      </c>
      <c r="AL657" s="322">
        <v>0</v>
      </c>
      <c r="AM657" s="322">
        <v>0</v>
      </c>
      <c r="AN657" s="322">
        <v>0</v>
      </c>
      <c r="AO657" s="322">
        <v>0</v>
      </c>
      <c r="AP657" s="322">
        <v>0</v>
      </c>
      <c r="AQ657" s="323">
        <v>0</v>
      </c>
    </row>
    <row r="658" spans="2:43" ht="19.95" hidden="1" customHeight="1" x14ac:dyDescent="0.4">
      <c r="B658" s="269">
        <v>655</v>
      </c>
      <c r="C658" s="270" t="s">
        <v>2158</v>
      </c>
      <c r="D658" s="270" t="s">
        <v>524</v>
      </c>
      <c r="E658" s="271">
        <v>3547</v>
      </c>
      <c r="F658" s="699" t="s">
        <v>5</v>
      </c>
      <c r="G658" s="298">
        <v>0</v>
      </c>
      <c r="H658" s="298"/>
      <c r="I658" s="321">
        <v>0</v>
      </c>
      <c r="J658" s="322">
        <v>0</v>
      </c>
      <c r="K658" s="322">
        <v>0</v>
      </c>
      <c r="L658" s="322">
        <v>0</v>
      </c>
      <c r="M658" s="322">
        <v>0</v>
      </c>
      <c r="N658" s="322">
        <v>0</v>
      </c>
      <c r="O658" s="322">
        <v>0</v>
      </c>
      <c r="P658" s="322">
        <v>0</v>
      </c>
      <c r="Q658" s="322">
        <v>0</v>
      </c>
      <c r="R658" s="322">
        <v>0</v>
      </c>
      <c r="S658" s="322">
        <v>0</v>
      </c>
      <c r="T658" s="322">
        <v>0</v>
      </c>
      <c r="U658" s="322">
        <v>0</v>
      </c>
      <c r="V658" s="322">
        <v>0</v>
      </c>
      <c r="W658" s="322">
        <v>0</v>
      </c>
      <c r="X658" s="322">
        <v>0</v>
      </c>
      <c r="Y658" s="322">
        <v>0</v>
      </c>
      <c r="Z658" s="322">
        <v>0</v>
      </c>
      <c r="AA658" s="322">
        <v>0</v>
      </c>
      <c r="AB658" s="322">
        <v>0</v>
      </c>
      <c r="AC658" s="322">
        <v>0</v>
      </c>
      <c r="AD658" s="322">
        <v>0</v>
      </c>
      <c r="AE658" s="322">
        <v>0</v>
      </c>
      <c r="AF658" s="322">
        <v>0</v>
      </c>
      <c r="AG658" s="322">
        <v>0</v>
      </c>
      <c r="AH658" s="322">
        <v>0</v>
      </c>
      <c r="AI658" s="322">
        <v>0</v>
      </c>
      <c r="AJ658" s="322">
        <v>0</v>
      </c>
      <c r="AK658" s="322">
        <v>0</v>
      </c>
      <c r="AL658" s="322">
        <v>0</v>
      </c>
      <c r="AM658" s="322">
        <v>0</v>
      </c>
      <c r="AN658" s="322">
        <v>0</v>
      </c>
      <c r="AO658" s="322">
        <v>0</v>
      </c>
      <c r="AP658" s="322">
        <v>0</v>
      </c>
      <c r="AQ658" s="323">
        <v>0</v>
      </c>
    </row>
    <row r="659" spans="2:43" ht="19.95" hidden="1" customHeight="1" x14ac:dyDescent="0.4">
      <c r="B659" s="269">
        <v>656</v>
      </c>
      <c r="C659" s="270" t="s">
        <v>2159</v>
      </c>
      <c r="D659" s="270" t="s">
        <v>525</v>
      </c>
      <c r="E659" s="271">
        <v>3548</v>
      </c>
      <c r="F659" s="699" t="s">
        <v>5</v>
      </c>
      <c r="G659" s="298">
        <v>0</v>
      </c>
      <c r="H659" s="298"/>
      <c r="I659" s="321">
        <v>0</v>
      </c>
      <c r="J659" s="322">
        <v>0</v>
      </c>
      <c r="K659" s="322">
        <v>0</v>
      </c>
      <c r="L659" s="322">
        <v>0</v>
      </c>
      <c r="M659" s="322">
        <v>0</v>
      </c>
      <c r="N659" s="322">
        <v>0</v>
      </c>
      <c r="O659" s="322">
        <v>0</v>
      </c>
      <c r="P659" s="322">
        <v>0</v>
      </c>
      <c r="Q659" s="322">
        <v>0</v>
      </c>
      <c r="R659" s="322">
        <v>0</v>
      </c>
      <c r="S659" s="322">
        <v>0</v>
      </c>
      <c r="T659" s="322">
        <v>0</v>
      </c>
      <c r="U659" s="322">
        <v>0</v>
      </c>
      <c r="V659" s="322">
        <v>0</v>
      </c>
      <c r="W659" s="322">
        <v>0</v>
      </c>
      <c r="X659" s="322">
        <v>0</v>
      </c>
      <c r="Y659" s="322">
        <v>0</v>
      </c>
      <c r="Z659" s="322">
        <v>0</v>
      </c>
      <c r="AA659" s="322">
        <v>0</v>
      </c>
      <c r="AB659" s="322">
        <v>0</v>
      </c>
      <c r="AC659" s="322">
        <v>0</v>
      </c>
      <c r="AD659" s="322">
        <v>0</v>
      </c>
      <c r="AE659" s="322">
        <v>0</v>
      </c>
      <c r="AF659" s="322">
        <v>0</v>
      </c>
      <c r="AG659" s="322">
        <v>0</v>
      </c>
      <c r="AH659" s="322">
        <v>0</v>
      </c>
      <c r="AI659" s="322">
        <v>0</v>
      </c>
      <c r="AJ659" s="322">
        <v>0</v>
      </c>
      <c r="AK659" s="322">
        <v>0</v>
      </c>
      <c r="AL659" s="322">
        <v>0</v>
      </c>
      <c r="AM659" s="322">
        <v>0</v>
      </c>
      <c r="AN659" s="322">
        <v>0</v>
      </c>
      <c r="AO659" s="322">
        <v>0</v>
      </c>
      <c r="AP659" s="322">
        <v>0</v>
      </c>
      <c r="AQ659" s="323">
        <v>0</v>
      </c>
    </row>
    <row r="660" spans="2:43" ht="19.95" hidden="1" customHeight="1" x14ac:dyDescent="0.4">
      <c r="B660" s="269">
        <v>657</v>
      </c>
      <c r="C660" s="270" t="s">
        <v>2160</v>
      </c>
      <c r="D660" s="270" t="s">
        <v>526</v>
      </c>
      <c r="E660" s="271">
        <v>3549</v>
      </c>
      <c r="F660" s="699" t="s">
        <v>5</v>
      </c>
      <c r="G660" s="334">
        <v>0</v>
      </c>
      <c r="H660" s="334"/>
      <c r="I660" s="335">
        <v>0</v>
      </c>
      <c r="J660" s="336">
        <v>0</v>
      </c>
      <c r="K660" s="336">
        <v>0</v>
      </c>
      <c r="L660" s="336">
        <v>0</v>
      </c>
      <c r="M660" s="336">
        <v>0</v>
      </c>
      <c r="N660" s="336">
        <v>0</v>
      </c>
      <c r="O660" s="336">
        <v>0</v>
      </c>
      <c r="P660" s="336">
        <v>0</v>
      </c>
      <c r="Q660" s="336">
        <v>0</v>
      </c>
      <c r="R660" s="336">
        <v>0</v>
      </c>
      <c r="S660" s="336">
        <v>0</v>
      </c>
      <c r="T660" s="336">
        <v>0</v>
      </c>
      <c r="U660" s="336">
        <v>0</v>
      </c>
      <c r="V660" s="336">
        <v>0</v>
      </c>
      <c r="W660" s="336">
        <v>0</v>
      </c>
      <c r="X660" s="336">
        <v>0</v>
      </c>
      <c r="Y660" s="336">
        <v>0</v>
      </c>
      <c r="Z660" s="336">
        <v>0</v>
      </c>
      <c r="AA660" s="336">
        <v>0</v>
      </c>
      <c r="AB660" s="336">
        <v>0</v>
      </c>
      <c r="AC660" s="336">
        <v>0</v>
      </c>
      <c r="AD660" s="336">
        <v>0</v>
      </c>
      <c r="AE660" s="336">
        <v>0</v>
      </c>
      <c r="AF660" s="336">
        <v>0</v>
      </c>
      <c r="AG660" s="336">
        <v>0</v>
      </c>
      <c r="AH660" s="336">
        <v>0</v>
      </c>
      <c r="AI660" s="336">
        <v>0</v>
      </c>
      <c r="AJ660" s="336">
        <v>0</v>
      </c>
      <c r="AK660" s="336">
        <v>0</v>
      </c>
      <c r="AL660" s="336">
        <v>0</v>
      </c>
      <c r="AM660" s="336">
        <v>0</v>
      </c>
      <c r="AN660" s="336">
        <v>0</v>
      </c>
      <c r="AO660" s="336">
        <v>0</v>
      </c>
      <c r="AP660" s="336">
        <v>0</v>
      </c>
      <c r="AQ660" s="337">
        <v>0</v>
      </c>
    </row>
    <row r="661" spans="2:43" ht="19.95" hidden="1" customHeight="1" x14ac:dyDescent="0.4">
      <c r="B661" s="269">
        <v>658</v>
      </c>
      <c r="C661" s="270" t="s">
        <v>2161</v>
      </c>
      <c r="D661" s="270" t="s">
        <v>527</v>
      </c>
      <c r="E661" s="271">
        <v>3587</v>
      </c>
      <c r="F661" s="699"/>
      <c r="G661" s="287" t="s">
        <v>37</v>
      </c>
      <c r="H661" s="298"/>
      <c r="I661" s="324" t="s">
        <v>37</v>
      </c>
      <c r="J661" s="325" t="s">
        <v>37</v>
      </c>
      <c r="K661" s="325" t="s">
        <v>37</v>
      </c>
      <c r="L661" s="325" t="s">
        <v>37</v>
      </c>
      <c r="M661" s="325" t="s">
        <v>37</v>
      </c>
      <c r="N661" s="325" t="s">
        <v>37</v>
      </c>
      <c r="O661" s="325" t="s">
        <v>37</v>
      </c>
      <c r="P661" s="325" t="s">
        <v>37</v>
      </c>
      <c r="Q661" s="325" t="s">
        <v>37</v>
      </c>
      <c r="R661" s="325" t="s">
        <v>37</v>
      </c>
      <c r="S661" s="325" t="s">
        <v>37</v>
      </c>
      <c r="T661" s="325" t="s">
        <v>37</v>
      </c>
      <c r="U661" s="325" t="s">
        <v>37</v>
      </c>
      <c r="V661" s="325" t="s">
        <v>37</v>
      </c>
      <c r="W661" s="325" t="s">
        <v>37</v>
      </c>
      <c r="X661" s="325" t="s">
        <v>37</v>
      </c>
      <c r="Y661" s="325" t="s">
        <v>37</v>
      </c>
      <c r="Z661" s="325" t="s">
        <v>37</v>
      </c>
      <c r="AA661" s="325" t="s">
        <v>37</v>
      </c>
      <c r="AB661" s="325" t="s">
        <v>37</v>
      </c>
      <c r="AC661" s="325" t="s">
        <v>37</v>
      </c>
      <c r="AD661" s="325" t="s">
        <v>37</v>
      </c>
      <c r="AE661" s="325" t="s">
        <v>37</v>
      </c>
      <c r="AF661" s="325" t="s">
        <v>37</v>
      </c>
      <c r="AG661" s="325" t="s">
        <v>37</v>
      </c>
      <c r="AH661" s="325" t="s">
        <v>37</v>
      </c>
      <c r="AI661" s="325" t="s">
        <v>37</v>
      </c>
      <c r="AJ661" s="325" t="s">
        <v>37</v>
      </c>
      <c r="AK661" s="325" t="s">
        <v>37</v>
      </c>
      <c r="AL661" s="325" t="s">
        <v>37</v>
      </c>
      <c r="AM661" s="325" t="s">
        <v>37</v>
      </c>
      <c r="AN661" s="325" t="s">
        <v>37</v>
      </c>
      <c r="AO661" s="325" t="s">
        <v>37</v>
      </c>
      <c r="AP661" s="325" t="s">
        <v>37</v>
      </c>
      <c r="AQ661" s="326" t="s">
        <v>37</v>
      </c>
    </row>
    <row r="662" spans="2:43" ht="19.95" hidden="1" customHeight="1" x14ac:dyDescent="0.4">
      <c r="B662" s="269">
        <v>659</v>
      </c>
      <c r="C662" s="270" t="s">
        <v>2162</v>
      </c>
      <c r="D662" s="270" t="s">
        <v>507</v>
      </c>
      <c r="E662" s="271">
        <v>3550</v>
      </c>
      <c r="F662" s="699"/>
      <c r="G662" s="422">
        <v>0</v>
      </c>
      <c r="H662" s="422"/>
      <c r="I662" s="624">
        <v>0</v>
      </c>
      <c r="J662" s="621">
        <v>0</v>
      </c>
      <c r="K662" s="621">
        <v>0</v>
      </c>
      <c r="L662" s="621">
        <v>0</v>
      </c>
      <c r="M662" s="621">
        <v>0</v>
      </c>
      <c r="N662" s="621">
        <v>0</v>
      </c>
      <c r="O662" s="621">
        <v>0</v>
      </c>
      <c r="P662" s="621">
        <v>0</v>
      </c>
      <c r="Q662" s="621">
        <v>0</v>
      </c>
      <c r="R662" s="621">
        <v>0</v>
      </c>
      <c r="S662" s="621">
        <v>0</v>
      </c>
      <c r="T662" s="621">
        <v>0</v>
      </c>
      <c r="U662" s="621">
        <v>0</v>
      </c>
      <c r="V662" s="621">
        <v>0</v>
      </c>
      <c r="W662" s="621">
        <v>0</v>
      </c>
      <c r="X662" s="621">
        <v>0</v>
      </c>
      <c r="Y662" s="621">
        <v>0</v>
      </c>
      <c r="Z662" s="621">
        <v>0</v>
      </c>
      <c r="AA662" s="621">
        <v>0</v>
      </c>
      <c r="AB662" s="621">
        <v>0</v>
      </c>
      <c r="AC662" s="621">
        <v>0</v>
      </c>
      <c r="AD662" s="621">
        <v>0</v>
      </c>
      <c r="AE662" s="621">
        <v>0</v>
      </c>
      <c r="AF662" s="621">
        <v>0</v>
      </c>
      <c r="AG662" s="621">
        <v>0</v>
      </c>
      <c r="AH662" s="621">
        <v>0</v>
      </c>
      <c r="AI662" s="621">
        <v>0</v>
      </c>
      <c r="AJ662" s="621">
        <v>0</v>
      </c>
      <c r="AK662" s="621">
        <v>0</v>
      </c>
      <c r="AL662" s="621">
        <v>0</v>
      </c>
      <c r="AM662" s="621">
        <v>0</v>
      </c>
      <c r="AN662" s="621">
        <v>0</v>
      </c>
      <c r="AO662" s="621">
        <v>0</v>
      </c>
      <c r="AP662" s="621">
        <v>0</v>
      </c>
      <c r="AQ662" s="622">
        <v>0</v>
      </c>
    </row>
    <row r="663" spans="2:43" ht="19.95" hidden="1" customHeight="1" x14ac:dyDescent="0.4">
      <c r="B663" s="269">
        <v>660</v>
      </c>
      <c r="C663" s="270" t="s">
        <v>2163</v>
      </c>
      <c r="D663" s="270" t="s">
        <v>508</v>
      </c>
      <c r="E663" s="271">
        <v>3551</v>
      </c>
      <c r="F663" s="699"/>
      <c r="G663" s="422">
        <v>0</v>
      </c>
      <c r="H663" s="422"/>
      <c r="I663" s="624">
        <v>0</v>
      </c>
      <c r="J663" s="621">
        <v>0</v>
      </c>
      <c r="K663" s="621">
        <v>0</v>
      </c>
      <c r="L663" s="621">
        <v>0</v>
      </c>
      <c r="M663" s="621">
        <v>0</v>
      </c>
      <c r="N663" s="621">
        <v>0</v>
      </c>
      <c r="O663" s="621">
        <v>0</v>
      </c>
      <c r="P663" s="621">
        <v>0</v>
      </c>
      <c r="Q663" s="621">
        <v>0</v>
      </c>
      <c r="R663" s="621">
        <v>0</v>
      </c>
      <c r="S663" s="621">
        <v>0</v>
      </c>
      <c r="T663" s="621">
        <v>0</v>
      </c>
      <c r="U663" s="621">
        <v>0</v>
      </c>
      <c r="V663" s="621">
        <v>0</v>
      </c>
      <c r="W663" s="621">
        <v>0</v>
      </c>
      <c r="X663" s="621">
        <v>0</v>
      </c>
      <c r="Y663" s="621">
        <v>0</v>
      </c>
      <c r="Z663" s="621">
        <v>0</v>
      </c>
      <c r="AA663" s="621">
        <v>0</v>
      </c>
      <c r="AB663" s="621">
        <v>0</v>
      </c>
      <c r="AC663" s="621">
        <v>0</v>
      </c>
      <c r="AD663" s="621">
        <v>0</v>
      </c>
      <c r="AE663" s="621">
        <v>0</v>
      </c>
      <c r="AF663" s="621">
        <v>0</v>
      </c>
      <c r="AG663" s="621">
        <v>0</v>
      </c>
      <c r="AH663" s="621">
        <v>0</v>
      </c>
      <c r="AI663" s="621">
        <v>0</v>
      </c>
      <c r="AJ663" s="621">
        <v>0</v>
      </c>
      <c r="AK663" s="621">
        <v>0</v>
      </c>
      <c r="AL663" s="621">
        <v>0</v>
      </c>
      <c r="AM663" s="621">
        <v>0</v>
      </c>
      <c r="AN663" s="621">
        <v>0</v>
      </c>
      <c r="AO663" s="621">
        <v>0</v>
      </c>
      <c r="AP663" s="621">
        <v>0</v>
      </c>
      <c r="AQ663" s="622">
        <v>0</v>
      </c>
    </row>
    <row r="664" spans="2:43" ht="19.95" hidden="1" customHeight="1" x14ac:dyDescent="0.4">
      <c r="B664" s="269">
        <v>661</v>
      </c>
      <c r="C664" s="270" t="s">
        <v>2164</v>
      </c>
      <c r="D664" s="270" t="s">
        <v>509</v>
      </c>
      <c r="E664" s="271">
        <v>3552</v>
      </c>
      <c r="F664" s="699"/>
      <c r="G664" s="422">
        <v>1</v>
      </c>
      <c r="H664" s="422"/>
      <c r="I664" s="624">
        <v>1</v>
      </c>
      <c r="J664" s="621">
        <v>1</v>
      </c>
      <c r="K664" s="621">
        <v>1</v>
      </c>
      <c r="L664" s="621">
        <v>1</v>
      </c>
      <c r="M664" s="621">
        <v>1</v>
      </c>
      <c r="N664" s="621">
        <v>1</v>
      </c>
      <c r="O664" s="621">
        <v>1</v>
      </c>
      <c r="P664" s="621">
        <v>1</v>
      </c>
      <c r="Q664" s="621">
        <v>1</v>
      </c>
      <c r="R664" s="621">
        <v>1</v>
      </c>
      <c r="S664" s="621">
        <v>1</v>
      </c>
      <c r="T664" s="621">
        <v>1</v>
      </c>
      <c r="U664" s="621">
        <v>1</v>
      </c>
      <c r="V664" s="621">
        <v>1</v>
      </c>
      <c r="W664" s="621">
        <v>1</v>
      </c>
      <c r="X664" s="621">
        <v>1</v>
      </c>
      <c r="Y664" s="621">
        <v>1</v>
      </c>
      <c r="Z664" s="621">
        <v>1</v>
      </c>
      <c r="AA664" s="621">
        <v>1</v>
      </c>
      <c r="AB664" s="621">
        <v>1</v>
      </c>
      <c r="AC664" s="621">
        <v>1</v>
      </c>
      <c r="AD664" s="621">
        <v>1</v>
      </c>
      <c r="AE664" s="621">
        <v>1</v>
      </c>
      <c r="AF664" s="621">
        <v>1</v>
      </c>
      <c r="AG664" s="621">
        <v>1</v>
      </c>
      <c r="AH664" s="621">
        <v>1</v>
      </c>
      <c r="AI664" s="621">
        <v>1</v>
      </c>
      <c r="AJ664" s="621">
        <v>1</v>
      </c>
      <c r="AK664" s="621">
        <v>1</v>
      </c>
      <c r="AL664" s="621">
        <v>1</v>
      </c>
      <c r="AM664" s="621">
        <v>1</v>
      </c>
      <c r="AN664" s="621">
        <v>1</v>
      </c>
      <c r="AO664" s="621">
        <v>1</v>
      </c>
      <c r="AP664" s="621">
        <v>1</v>
      </c>
      <c r="AQ664" s="622">
        <v>1</v>
      </c>
    </row>
    <row r="665" spans="2:43" ht="19.95" hidden="1" customHeight="1" x14ac:dyDescent="0.4">
      <c r="B665" s="269">
        <v>662</v>
      </c>
      <c r="C665" s="270" t="s">
        <v>2165</v>
      </c>
      <c r="D665" s="270" t="s">
        <v>510</v>
      </c>
      <c r="E665" s="271">
        <v>3553</v>
      </c>
      <c r="F665" s="699"/>
      <c r="G665" s="422">
        <v>0</v>
      </c>
      <c r="H665" s="422"/>
      <c r="I665" s="624">
        <v>0</v>
      </c>
      <c r="J665" s="621">
        <v>0</v>
      </c>
      <c r="K665" s="621">
        <v>0</v>
      </c>
      <c r="L665" s="621">
        <v>0</v>
      </c>
      <c r="M665" s="621">
        <v>0</v>
      </c>
      <c r="N665" s="621">
        <v>0</v>
      </c>
      <c r="O665" s="621">
        <v>0</v>
      </c>
      <c r="P665" s="621">
        <v>0</v>
      </c>
      <c r="Q665" s="621">
        <v>0</v>
      </c>
      <c r="R665" s="621">
        <v>0</v>
      </c>
      <c r="S665" s="621">
        <v>0</v>
      </c>
      <c r="T665" s="621">
        <v>0</v>
      </c>
      <c r="U665" s="621">
        <v>0</v>
      </c>
      <c r="V665" s="621">
        <v>0</v>
      </c>
      <c r="W665" s="621">
        <v>0</v>
      </c>
      <c r="X665" s="621">
        <v>0</v>
      </c>
      <c r="Y665" s="621">
        <v>0</v>
      </c>
      <c r="Z665" s="621">
        <v>0</v>
      </c>
      <c r="AA665" s="621">
        <v>0</v>
      </c>
      <c r="AB665" s="621">
        <v>0</v>
      </c>
      <c r="AC665" s="621">
        <v>0</v>
      </c>
      <c r="AD665" s="621">
        <v>0</v>
      </c>
      <c r="AE665" s="621">
        <v>0</v>
      </c>
      <c r="AF665" s="621">
        <v>0</v>
      </c>
      <c r="AG665" s="621">
        <v>0</v>
      </c>
      <c r="AH665" s="621">
        <v>0</v>
      </c>
      <c r="AI665" s="621">
        <v>0</v>
      </c>
      <c r="AJ665" s="621">
        <v>0</v>
      </c>
      <c r="AK665" s="621">
        <v>0</v>
      </c>
      <c r="AL665" s="621">
        <v>0</v>
      </c>
      <c r="AM665" s="621">
        <v>0</v>
      </c>
      <c r="AN665" s="621">
        <v>0</v>
      </c>
      <c r="AO665" s="621">
        <v>0</v>
      </c>
      <c r="AP665" s="621">
        <v>0</v>
      </c>
      <c r="AQ665" s="622">
        <v>0</v>
      </c>
    </row>
    <row r="666" spans="2:43" ht="19.95" hidden="1" customHeight="1" x14ac:dyDescent="0.4">
      <c r="B666" s="269">
        <v>663</v>
      </c>
      <c r="C666" s="270" t="s">
        <v>2166</v>
      </c>
      <c r="D666" s="270" t="s">
        <v>511</v>
      </c>
      <c r="E666" s="271">
        <v>3554</v>
      </c>
      <c r="F666" s="699"/>
      <c r="G666" s="287" t="s">
        <v>528</v>
      </c>
      <c r="H666" s="298"/>
      <c r="I666" s="324" t="s">
        <v>528</v>
      </c>
      <c r="J666" s="325" t="s">
        <v>528</v>
      </c>
      <c r="K666" s="325" t="s">
        <v>528</v>
      </c>
      <c r="L666" s="325" t="s">
        <v>528</v>
      </c>
      <c r="M666" s="325" t="s">
        <v>528</v>
      </c>
      <c r="N666" s="325" t="s">
        <v>528</v>
      </c>
      <c r="O666" s="325" t="s">
        <v>528</v>
      </c>
      <c r="P666" s="325" t="s">
        <v>528</v>
      </c>
      <c r="Q666" s="325" t="s">
        <v>528</v>
      </c>
      <c r="R666" s="325" t="s">
        <v>528</v>
      </c>
      <c r="S666" s="325" t="s">
        <v>528</v>
      </c>
      <c r="T666" s="325" t="s">
        <v>528</v>
      </c>
      <c r="U666" s="325" t="s">
        <v>528</v>
      </c>
      <c r="V666" s="325" t="s">
        <v>528</v>
      </c>
      <c r="W666" s="325" t="s">
        <v>528</v>
      </c>
      <c r="X666" s="325" t="s">
        <v>528</v>
      </c>
      <c r="Y666" s="325" t="s">
        <v>528</v>
      </c>
      <c r="Z666" s="325" t="s">
        <v>528</v>
      </c>
      <c r="AA666" s="325" t="s">
        <v>528</v>
      </c>
      <c r="AB666" s="325" t="s">
        <v>528</v>
      </c>
      <c r="AC666" s="325" t="s">
        <v>528</v>
      </c>
      <c r="AD666" s="325" t="s">
        <v>528</v>
      </c>
      <c r="AE666" s="325" t="s">
        <v>528</v>
      </c>
      <c r="AF666" s="325" t="s">
        <v>528</v>
      </c>
      <c r="AG666" s="325" t="s">
        <v>528</v>
      </c>
      <c r="AH666" s="325" t="s">
        <v>528</v>
      </c>
      <c r="AI666" s="325" t="s">
        <v>528</v>
      </c>
      <c r="AJ666" s="325" t="s">
        <v>528</v>
      </c>
      <c r="AK666" s="325" t="s">
        <v>528</v>
      </c>
      <c r="AL666" s="325" t="s">
        <v>528</v>
      </c>
      <c r="AM666" s="325" t="s">
        <v>528</v>
      </c>
      <c r="AN666" s="325" t="s">
        <v>528</v>
      </c>
      <c r="AO666" s="325" t="s">
        <v>528</v>
      </c>
      <c r="AP666" s="325" t="s">
        <v>528</v>
      </c>
      <c r="AQ666" s="326" t="s">
        <v>528</v>
      </c>
    </row>
    <row r="667" spans="2:43" ht="19.95" hidden="1" customHeight="1" x14ac:dyDescent="0.4">
      <c r="B667" s="269">
        <v>664</v>
      </c>
      <c r="C667" s="270" t="s">
        <v>2167</v>
      </c>
      <c r="D667" s="270" t="s">
        <v>513</v>
      </c>
      <c r="E667" s="271">
        <v>3555</v>
      </c>
      <c r="F667" s="699"/>
      <c r="G667" s="287" t="s">
        <v>514</v>
      </c>
      <c r="H667" s="298"/>
      <c r="I667" s="324" t="s">
        <v>514</v>
      </c>
      <c r="J667" s="325" t="s">
        <v>514</v>
      </c>
      <c r="K667" s="325" t="s">
        <v>514</v>
      </c>
      <c r="L667" s="325" t="s">
        <v>514</v>
      </c>
      <c r="M667" s="325" t="s">
        <v>514</v>
      </c>
      <c r="N667" s="325" t="s">
        <v>514</v>
      </c>
      <c r="O667" s="325" t="s">
        <v>514</v>
      </c>
      <c r="P667" s="325" t="s">
        <v>514</v>
      </c>
      <c r="Q667" s="325" t="s">
        <v>514</v>
      </c>
      <c r="R667" s="325" t="s">
        <v>514</v>
      </c>
      <c r="S667" s="325" t="s">
        <v>514</v>
      </c>
      <c r="T667" s="325" t="s">
        <v>514</v>
      </c>
      <c r="U667" s="325" t="s">
        <v>514</v>
      </c>
      <c r="V667" s="325" t="s">
        <v>514</v>
      </c>
      <c r="W667" s="325" t="s">
        <v>514</v>
      </c>
      <c r="X667" s="325" t="s">
        <v>514</v>
      </c>
      <c r="Y667" s="325" t="s">
        <v>514</v>
      </c>
      <c r="Z667" s="325" t="s">
        <v>514</v>
      </c>
      <c r="AA667" s="325" t="s">
        <v>514</v>
      </c>
      <c r="AB667" s="325" t="s">
        <v>514</v>
      </c>
      <c r="AC667" s="325" t="s">
        <v>514</v>
      </c>
      <c r="AD667" s="325" t="s">
        <v>514</v>
      </c>
      <c r="AE667" s="325" t="s">
        <v>514</v>
      </c>
      <c r="AF667" s="325" t="s">
        <v>514</v>
      </c>
      <c r="AG667" s="325" t="s">
        <v>514</v>
      </c>
      <c r="AH667" s="325" t="s">
        <v>514</v>
      </c>
      <c r="AI667" s="325" t="s">
        <v>514</v>
      </c>
      <c r="AJ667" s="325" t="s">
        <v>514</v>
      </c>
      <c r="AK667" s="325" t="s">
        <v>514</v>
      </c>
      <c r="AL667" s="325" t="s">
        <v>514</v>
      </c>
      <c r="AM667" s="325" t="s">
        <v>514</v>
      </c>
      <c r="AN667" s="325" t="s">
        <v>514</v>
      </c>
      <c r="AO667" s="325" t="s">
        <v>514</v>
      </c>
      <c r="AP667" s="325" t="s">
        <v>514</v>
      </c>
      <c r="AQ667" s="326" t="s">
        <v>514</v>
      </c>
    </row>
    <row r="668" spans="2:43" ht="19.95" hidden="1" customHeight="1" x14ac:dyDescent="0.4">
      <c r="B668" s="269">
        <v>665</v>
      </c>
      <c r="C668" s="270" t="s">
        <v>2168</v>
      </c>
      <c r="D668" s="270" t="s">
        <v>515</v>
      </c>
      <c r="E668" s="271">
        <v>3556</v>
      </c>
      <c r="F668" s="699" t="s">
        <v>39</v>
      </c>
      <c r="G668" s="422">
        <v>0</v>
      </c>
      <c r="H668" s="422"/>
      <c r="I668" s="624">
        <v>0</v>
      </c>
      <c r="J668" s="621">
        <v>0</v>
      </c>
      <c r="K668" s="621">
        <v>0</v>
      </c>
      <c r="L668" s="621">
        <v>0</v>
      </c>
      <c r="M668" s="621">
        <v>0</v>
      </c>
      <c r="N668" s="621">
        <v>0</v>
      </c>
      <c r="O668" s="621">
        <v>0</v>
      </c>
      <c r="P668" s="621">
        <v>0</v>
      </c>
      <c r="Q668" s="621">
        <v>0</v>
      </c>
      <c r="R668" s="621">
        <v>0</v>
      </c>
      <c r="S668" s="621">
        <v>0</v>
      </c>
      <c r="T668" s="621">
        <v>0</v>
      </c>
      <c r="U668" s="621">
        <v>0</v>
      </c>
      <c r="V668" s="621">
        <v>0</v>
      </c>
      <c r="W668" s="621">
        <v>0</v>
      </c>
      <c r="X668" s="621">
        <v>0</v>
      </c>
      <c r="Y668" s="621">
        <v>0</v>
      </c>
      <c r="Z668" s="621">
        <v>0</v>
      </c>
      <c r="AA668" s="621">
        <v>0</v>
      </c>
      <c r="AB668" s="621">
        <v>0</v>
      </c>
      <c r="AC668" s="621">
        <v>0</v>
      </c>
      <c r="AD668" s="621">
        <v>0</v>
      </c>
      <c r="AE668" s="621">
        <v>0</v>
      </c>
      <c r="AF668" s="621">
        <v>0</v>
      </c>
      <c r="AG668" s="621">
        <v>0</v>
      </c>
      <c r="AH668" s="621">
        <v>0</v>
      </c>
      <c r="AI668" s="621">
        <v>0</v>
      </c>
      <c r="AJ668" s="621">
        <v>0</v>
      </c>
      <c r="AK668" s="621">
        <v>0</v>
      </c>
      <c r="AL668" s="621">
        <v>0</v>
      </c>
      <c r="AM668" s="621">
        <v>0</v>
      </c>
      <c r="AN668" s="621">
        <v>0</v>
      </c>
      <c r="AO668" s="621">
        <v>0</v>
      </c>
      <c r="AP668" s="621">
        <v>0</v>
      </c>
      <c r="AQ668" s="622">
        <v>0</v>
      </c>
    </row>
    <row r="669" spans="2:43" ht="19.95" hidden="1" customHeight="1" x14ac:dyDescent="0.4">
      <c r="B669" s="269">
        <v>666</v>
      </c>
      <c r="C669" s="270" t="s">
        <v>2169</v>
      </c>
      <c r="D669" s="270" t="s">
        <v>516</v>
      </c>
      <c r="E669" s="271">
        <v>3557</v>
      </c>
      <c r="F669" s="699" t="s">
        <v>5</v>
      </c>
      <c r="G669" s="422">
        <v>0</v>
      </c>
      <c r="H669" s="422"/>
      <c r="I669" s="624">
        <v>0</v>
      </c>
      <c r="J669" s="621">
        <v>0</v>
      </c>
      <c r="K669" s="621">
        <v>0</v>
      </c>
      <c r="L669" s="621">
        <v>0</v>
      </c>
      <c r="M669" s="621">
        <v>0</v>
      </c>
      <c r="N669" s="621">
        <v>0</v>
      </c>
      <c r="O669" s="621">
        <v>0</v>
      </c>
      <c r="P669" s="621">
        <v>0</v>
      </c>
      <c r="Q669" s="621">
        <v>0</v>
      </c>
      <c r="R669" s="621">
        <v>0</v>
      </c>
      <c r="S669" s="621">
        <v>0</v>
      </c>
      <c r="T669" s="621">
        <v>0</v>
      </c>
      <c r="U669" s="621">
        <v>0</v>
      </c>
      <c r="V669" s="621">
        <v>0</v>
      </c>
      <c r="W669" s="621">
        <v>0</v>
      </c>
      <c r="X669" s="621">
        <v>0</v>
      </c>
      <c r="Y669" s="621">
        <v>0</v>
      </c>
      <c r="Z669" s="621">
        <v>0</v>
      </c>
      <c r="AA669" s="621">
        <v>0</v>
      </c>
      <c r="AB669" s="621">
        <v>0</v>
      </c>
      <c r="AC669" s="621">
        <v>0</v>
      </c>
      <c r="AD669" s="621">
        <v>0</v>
      </c>
      <c r="AE669" s="621">
        <v>0</v>
      </c>
      <c r="AF669" s="621">
        <v>0</v>
      </c>
      <c r="AG669" s="621">
        <v>0</v>
      </c>
      <c r="AH669" s="621">
        <v>0</v>
      </c>
      <c r="AI669" s="621">
        <v>0</v>
      </c>
      <c r="AJ669" s="621">
        <v>0</v>
      </c>
      <c r="AK669" s="621">
        <v>0</v>
      </c>
      <c r="AL669" s="621">
        <v>0</v>
      </c>
      <c r="AM669" s="621">
        <v>0</v>
      </c>
      <c r="AN669" s="621">
        <v>0</v>
      </c>
      <c r="AO669" s="621">
        <v>0</v>
      </c>
      <c r="AP669" s="621">
        <v>0</v>
      </c>
      <c r="AQ669" s="622">
        <v>0</v>
      </c>
    </row>
    <row r="670" spans="2:43" ht="19.95" hidden="1" customHeight="1" x14ac:dyDescent="0.4">
      <c r="B670" s="269">
        <v>667</v>
      </c>
      <c r="C670" s="270" t="s">
        <v>2170</v>
      </c>
      <c r="D670" s="270" t="s">
        <v>517</v>
      </c>
      <c r="E670" s="271">
        <v>3558</v>
      </c>
      <c r="F670" s="699"/>
      <c r="G670" s="287" t="s">
        <v>514</v>
      </c>
      <c r="H670" s="298"/>
      <c r="I670" s="324" t="s">
        <v>514</v>
      </c>
      <c r="J670" s="325" t="s">
        <v>514</v>
      </c>
      <c r="K670" s="325" t="s">
        <v>514</v>
      </c>
      <c r="L670" s="325" t="s">
        <v>514</v>
      </c>
      <c r="M670" s="325" t="s">
        <v>514</v>
      </c>
      <c r="N670" s="325" t="s">
        <v>514</v>
      </c>
      <c r="O670" s="325" t="s">
        <v>514</v>
      </c>
      <c r="P670" s="325" t="s">
        <v>514</v>
      </c>
      <c r="Q670" s="325" t="s">
        <v>514</v>
      </c>
      <c r="R670" s="325" t="s">
        <v>514</v>
      </c>
      <c r="S670" s="325" t="s">
        <v>514</v>
      </c>
      <c r="T670" s="325" t="s">
        <v>514</v>
      </c>
      <c r="U670" s="325" t="s">
        <v>514</v>
      </c>
      <c r="V670" s="325" t="s">
        <v>514</v>
      </c>
      <c r="W670" s="325" t="s">
        <v>514</v>
      </c>
      <c r="X670" s="325" t="s">
        <v>514</v>
      </c>
      <c r="Y670" s="325" t="s">
        <v>514</v>
      </c>
      <c r="Z670" s="325" t="s">
        <v>514</v>
      </c>
      <c r="AA670" s="325" t="s">
        <v>514</v>
      </c>
      <c r="AB670" s="325" t="s">
        <v>514</v>
      </c>
      <c r="AC670" s="325" t="s">
        <v>514</v>
      </c>
      <c r="AD670" s="325" t="s">
        <v>514</v>
      </c>
      <c r="AE670" s="325" t="s">
        <v>514</v>
      </c>
      <c r="AF670" s="325" t="s">
        <v>514</v>
      </c>
      <c r="AG670" s="325" t="s">
        <v>514</v>
      </c>
      <c r="AH670" s="325" t="s">
        <v>514</v>
      </c>
      <c r="AI670" s="325" t="s">
        <v>514</v>
      </c>
      <c r="AJ670" s="325" t="s">
        <v>514</v>
      </c>
      <c r="AK670" s="325" t="s">
        <v>514</v>
      </c>
      <c r="AL670" s="325" t="s">
        <v>514</v>
      </c>
      <c r="AM670" s="325" t="s">
        <v>514</v>
      </c>
      <c r="AN670" s="325" t="s">
        <v>514</v>
      </c>
      <c r="AO670" s="325" t="s">
        <v>514</v>
      </c>
      <c r="AP670" s="325" t="s">
        <v>514</v>
      </c>
      <c r="AQ670" s="326" t="s">
        <v>514</v>
      </c>
    </row>
    <row r="671" spans="2:43" ht="19.95" hidden="1" customHeight="1" x14ac:dyDescent="0.4">
      <c r="B671" s="269">
        <v>668</v>
      </c>
      <c r="C671" s="270" t="s">
        <v>2171</v>
      </c>
      <c r="D671" s="270" t="s">
        <v>518</v>
      </c>
      <c r="E671" s="271">
        <v>3559</v>
      </c>
      <c r="F671" s="699" t="s">
        <v>39</v>
      </c>
      <c r="G671" s="422">
        <v>0</v>
      </c>
      <c r="H671" s="422"/>
      <c r="I671" s="624">
        <v>0</v>
      </c>
      <c r="J671" s="621">
        <v>0</v>
      </c>
      <c r="K671" s="621">
        <v>0</v>
      </c>
      <c r="L671" s="621">
        <v>0</v>
      </c>
      <c r="M671" s="621">
        <v>0</v>
      </c>
      <c r="N671" s="621">
        <v>0</v>
      </c>
      <c r="O671" s="621">
        <v>0</v>
      </c>
      <c r="P671" s="621">
        <v>0</v>
      </c>
      <c r="Q671" s="621">
        <v>0</v>
      </c>
      <c r="R671" s="621">
        <v>0</v>
      </c>
      <c r="S671" s="621">
        <v>0</v>
      </c>
      <c r="T671" s="621">
        <v>0</v>
      </c>
      <c r="U671" s="621">
        <v>0</v>
      </c>
      <c r="V671" s="621">
        <v>0</v>
      </c>
      <c r="W671" s="621">
        <v>0</v>
      </c>
      <c r="X671" s="621">
        <v>0</v>
      </c>
      <c r="Y671" s="621">
        <v>0</v>
      </c>
      <c r="Z671" s="621">
        <v>0</v>
      </c>
      <c r="AA671" s="621">
        <v>0</v>
      </c>
      <c r="AB671" s="621">
        <v>0</v>
      </c>
      <c r="AC671" s="621">
        <v>0</v>
      </c>
      <c r="AD671" s="621">
        <v>0</v>
      </c>
      <c r="AE671" s="621">
        <v>0</v>
      </c>
      <c r="AF671" s="621">
        <v>0</v>
      </c>
      <c r="AG671" s="621">
        <v>0</v>
      </c>
      <c r="AH671" s="621">
        <v>0</v>
      </c>
      <c r="AI671" s="621">
        <v>0</v>
      </c>
      <c r="AJ671" s="621">
        <v>0</v>
      </c>
      <c r="AK671" s="621">
        <v>0</v>
      </c>
      <c r="AL671" s="621">
        <v>0</v>
      </c>
      <c r="AM671" s="621">
        <v>0</v>
      </c>
      <c r="AN671" s="621">
        <v>0</v>
      </c>
      <c r="AO671" s="621">
        <v>0</v>
      </c>
      <c r="AP671" s="621">
        <v>0</v>
      </c>
      <c r="AQ671" s="622">
        <v>0</v>
      </c>
    </row>
    <row r="672" spans="2:43" ht="19.95" hidden="1" customHeight="1" x14ac:dyDescent="0.4">
      <c r="B672" s="269">
        <v>669</v>
      </c>
      <c r="C672" s="270" t="s">
        <v>2172</v>
      </c>
      <c r="D672" s="270" t="s">
        <v>519</v>
      </c>
      <c r="E672" s="271">
        <v>3560</v>
      </c>
      <c r="F672" s="699" t="s">
        <v>5</v>
      </c>
      <c r="G672" s="422">
        <v>0</v>
      </c>
      <c r="H672" s="422"/>
      <c r="I672" s="624">
        <v>0</v>
      </c>
      <c r="J672" s="621">
        <v>0</v>
      </c>
      <c r="K672" s="621">
        <v>0</v>
      </c>
      <c r="L672" s="621">
        <v>0</v>
      </c>
      <c r="M672" s="621">
        <v>0</v>
      </c>
      <c r="N672" s="621">
        <v>0</v>
      </c>
      <c r="O672" s="621">
        <v>0</v>
      </c>
      <c r="P672" s="621">
        <v>0</v>
      </c>
      <c r="Q672" s="621">
        <v>0</v>
      </c>
      <c r="R672" s="621">
        <v>0</v>
      </c>
      <c r="S672" s="621">
        <v>0</v>
      </c>
      <c r="T672" s="621">
        <v>0</v>
      </c>
      <c r="U672" s="621">
        <v>0</v>
      </c>
      <c r="V672" s="621">
        <v>0</v>
      </c>
      <c r="W672" s="621">
        <v>0</v>
      </c>
      <c r="X672" s="621">
        <v>0</v>
      </c>
      <c r="Y672" s="621">
        <v>0</v>
      </c>
      <c r="Z672" s="621">
        <v>0</v>
      </c>
      <c r="AA672" s="621">
        <v>0</v>
      </c>
      <c r="AB672" s="621">
        <v>0</v>
      </c>
      <c r="AC672" s="621">
        <v>0</v>
      </c>
      <c r="AD672" s="621">
        <v>0</v>
      </c>
      <c r="AE672" s="621">
        <v>0</v>
      </c>
      <c r="AF672" s="621">
        <v>0</v>
      </c>
      <c r="AG672" s="621">
        <v>0</v>
      </c>
      <c r="AH672" s="621">
        <v>0</v>
      </c>
      <c r="AI672" s="621">
        <v>0</v>
      </c>
      <c r="AJ672" s="621">
        <v>0</v>
      </c>
      <c r="AK672" s="621">
        <v>0</v>
      </c>
      <c r="AL672" s="621">
        <v>0</v>
      </c>
      <c r="AM672" s="621">
        <v>0</v>
      </c>
      <c r="AN672" s="621">
        <v>0</v>
      </c>
      <c r="AO672" s="621">
        <v>0</v>
      </c>
      <c r="AP672" s="621">
        <v>0</v>
      </c>
      <c r="AQ672" s="622">
        <v>0</v>
      </c>
    </row>
    <row r="673" spans="2:43" ht="19.95" hidden="1" customHeight="1" x14ac:dyDescent="0.4">
      <c r="B673" s="269">
        <v>670</v>
      </c>
      <c r="C673" s="270" t="s">
        <v>2173</v>
      </c>
      <c r="D673" s="270" t="s">
        <v>520</v>
      </c>
      <c r="E673" s="271">
        <v>3561</v>
      </c>
      <c r="F673" s="699"/>
      <c r="G673" s="287" t="s">
        <v>514</v>
      </c>
      <c r="H673" s="298"/>
      <c r="I673" s="324" t="s">
        <v>514</v>
      </c>
      <c r="J673" s="325" t="s">
        <v>514</v>
      </c>
      <c r="K673" s="325" t="s">
        <v>514</v>
      </c>
      <c r="L673" s="325" t="s">
        <v>514</v>
      </c>
      <c r="M673" s="325" t="s">
        <v>514</v>
      </c>
      <c r="N673" s="325" t="s">
        <v>514</v>
      </c>
      <c r="O673" s="325" t="s">
        <v>514</v>
      </c>
      <c r="P673" s="325" t="s">
        <v>514</v>
      </c>
      <c r="Q673" s="325" t="s">
        <v>514</v>
      </c>
      <c r="R673" s="325" t="s">
        <v>514</v>
      </c>
      <c r="S673" s="325" t="s">
        <v>514</v>
      </c>
      <c r="T673" s="325" t="s">
        <v>514</v>
      </c>
      <c r="U673" s="325" t="s">
        <v>514</v>
      </c>
      <c r="V673" s="325" t="s">
        <v>514</v>
      </c>
      <c r="W673" s="325" t="s">
        <v>514</v>
      </c>
      <c r="X673" s="325" t="s">
        <v>514</v>
      </c>
      <c r="Y673" s="325" t="s">
        <v>514</v>
      </c>
      <c r="Z673" s="325" t="s">
        <v>514</v>
      </c>
      <c r="AA673" s="325" t="s">
        <v>514</v>
      </c>
      <c r="AB673" s="325" t="s">
        <v>514</v>
      </c>
      <c r="AC673" s="325" t="s">
        <v>514</v>
      </c>
      <c r="AD673" s="325" t="s">
        <v>514</v>
      </c>
      <c r="AE673" s="325" t="s">
        <v>514</v>
      </c>
      <c r="AF673" s="325" t="s">
        <v>514</v>
      </c>
      <c r="AG673" s="325" t="s">
        <v>514</v>
      </c>
      <c r="AH673" s="325" t="s">
        <v>514</v>
      </c>
      <c r="AI673" s="325" t="s">
        <v>514</v>
      </c>
      <c r="AJ673" s="325" t="s">
        <v>514</v>
      </c>
      <c r="AK673" s="325" t="s">
        <v>514</v>
      </c>
      <c r="AL673" s="325" t="s">
        <v>514</v>
      </c>
      <c r="AM673" s="325" t="s">
        <v>514</v>
      </c>
      <c r="AN673" s="325" t="s">
        <v>514</v>
      </c>
      <c r="AO673" s="325" t="s">
        <v>514</v>
      </c>
      <c r="AP673" s="325" t="s">
        <v>514</v>
      </c>
      <c r="AQ673" s="326" t="s">
        <v>514</v>
      </c>
    </row>
    <row r="674" spans="2:43" ht="19.95" hidden="1" customHeight="1" x14ac:dyDescent="0.4">
      <c r="B674" s="269">
        <v>671</v>
      </c>
      <c r="C674" s="270" t="s">
        <v>2174</v>
      </c>
      <c r="D674" s="270" t="s">
        <v>521</v>
      </c>
      <c r="E674" s="271">
        <v>3562</v>
      </c>
      <c r="F674" s="699" t="s">
        <v>39</v>
      </c>
      <c r="G674" s="422">
        <v>0</v>
      </c>
      <c r="H674" s="422"/>
      <c r="I674" s="624">
        <v>0</v>
      </c>
      <c r="J674" s="621">
        <v>0</v>
      </c>
      <c r="K674" s="621">
        <v>0</v>
      </c>
      <c r="L674" s="621">
        <v>0</v>
      </c>
      <c r="M674" s="621">
        <v>0</v>
      </c>
      <c r="N674" s="621">
        <v>0</v>
      </c>
      <c r="O674" s="621">
        <v>0</v>
      </c>
      <c r="P674" s="621">
        <v>0</v>
      </c>
      <c r="Q674" s="621">
        <v>0</v>
      </c>
      <c r="R674" s="621">
        <v>0</v>
      </c>
      <c r="S674" s="621">
        <v>0</v>
      </c>
      <c r="T674" s="621">
        <v>0</v>
      </c>
      <c r="U674" s="621">
        <v>0</v>
      </c>
      <c r="V674" s="621">
        <v>0</v>
      </c>
      <c r="W674" s="621">
        <v>0</v>
      </c>
      <c r="X674" s="621">
        <v>0</v>
      </c>
      <c r="Y674" s="621">
        <v>0</v>
      </c>
      <c r="Z674" s="621">
        <v>0</v>
      </c>
      <c r="AA674" s="621">
        <v>0</v>
      </c>
      <c r="AB674" s="621">
        <v>0</v>
      </c>
      <c r="AC674" s="621">
        <v>0</v>
      </c>
      <c r="AD674" s="621">
        <v>0</v>
      </c>
      <c r="AE674" s="621">
        <v>0</v>
      </c>
      <c r="AF674" s="621">
        <v>0</v>
      </c>
      <c r="AG674" s="621">
        <v>0</v>
      </c>
      <c r="AH674" s="621">
        <v>0</v>
      </c>
      <c r="AI674" s="621">
        <v>0</v>
      </c>
      <c r="AJ674" s="621">
        <v>0</v>
      </c>
      <c r="AK674" s="621">
        <v>0</v>
      </c>
      <c r="AL674" s="621">
        <v>0</v>
      </c>
      <c r="AM674" s="621">
        <v>0</v>
      </c>
      <c r="AN674" s="621">
        <v>0</v>
      </c>
      <c r="AO674" s="621">
        <v>0</v>
      </c>
      <c r="AP674" s="621">
        <v>0</v>
      </c>
      <c r="AQ674" s="622">
        <v>0</v>
      </c>
    </row>
    <row r="675" spans="2:43" ht="19.95" hidden="1" customHeight="1" x14ac:dyDescent="0.4">
      <c r="B675" s="269">
        <v>672</v>
      </c>
      <c r="C675" s="270" t="s">
        <v>2175</v>
      </c>
      <c r="D675" s="270" t="s">
        <v>522</v>
      </c>
      <c r="E675" s="271">
        <v>3563</v>
      </c>
      <c r="F675" s="699" t="s">
        <v>5</v>
      </c>
      <c r="G675" s="422">
        <v>0</v>
      </c>
      <c r="H675" s="422"/>
      <c r="I675" s="624">
        <v>0</v>
      </c>
      <c r="J675" s="621">
        <v>0</v>
      </c>
      <c r="K675" s="621">
        <v>0</v>
      </c>
      <c r="L675" s="621">
        <v>0</v>
      </c>
      <c r="M675" s="621">
        <v>0</v>
      </c>
      <c r="N675" s="621">
        <v>0</v>
      </c>
      <c r="O675" s="621">
        <v>0</v>
      </c>
      <c r="P675" s="621">
        <v>0</v>
      </c>
      <c r="Q675" s="621">
        <v>0</v>
      </c>
      <c r="R675" s="621">
        <v>0</v>
      </c>
      <c r="S675" s="621">
        <v>0</v>
      </c>
      <c r="T675" s="621">
        <v>0</v>
      </c>
      <c r="U675" s="621">
        <v>0</v>
      </c>
      <c r="V675" s="621">
        <v>0</v>
      </c>
      <c r="W675" s="621">
        <v>0</v>
      </c>
      <c r="X675" s="621">
        <v>0</v>
      </c>
      <c r="Y675" s="621">
        <v>0</v>
      </c>
      <c r="Z675" s="621">
        <v>0</v>
      </c>
      <c r="AA675" s="621">
        <v>0</v>
      </c>
      <c r="AB675" s="621">
        <v>0</v>
      </c>
      <c r="AC675" s="621">
        <v>0</v>
      </c>
      <c r="AD675" s="621">
        <v>0</v>
      </c>
      <c r="AE675" s="621">
        <v>0</v>
      </c>
      <c r="AF675" s="621">
        <v>0</v>
      </c>
      <c r="AG675" s="621">
        <v>0</v>
      </c>
      <c r="AH675" s="621">
        <v>0</v>
      </c>
      <c r="AI675" s="621">
        <v>0</v>
      </c>
      <c r="AJ675" s="621">
        <v>0</v>
      </c>
      <c r="AK675" s="621">
        <v>0</v>
      </c>
      <c r="AL675" s="621">
        <v>0</v>
      </c>
      <c r="AM675" s="621">
        <v>0</v>
      </c>
      <c r="AN675" s="621">
        <v>0</v>
      </c>
      <c r="AO675" s="621">
        <v>0</v>
      </c>
      <c r="AP675" s="621">
        <v>0</v>
      </c>
      <c r="AQ675" s="622">
        <v>0</v>
      </c>
    </row>
    <row r="676" spans="2:43" ht="19.95" hidden="1" customHeight="1" x14ac:dyDescent="0.4">
      <c r="B676" s="269">
        <v>673</v>
      </c>
      <c r="C676" s="270" t="s">
        <v>2176</v>
      </c>
      <c r="D676" s="270" t="s">
        <v>523</v>
      </c>
      <c r="E676" s="271">
        <v>3564</v>
      </c>
      <c r="F676" s="699" t="s">
        <v>5</v>
      </c>
      <c r="G676" s="298">
        <v>0</v>
      </c>
      <c r="H676" s="298"/>
      <c r="I676" s="321">
        <v>0</v>
      </c>
      <c r="J676" s="322">
        <v>0</v>
      </c>
      <c r="K676" s="322">
        <v>0</v>
      </c>
      <c r="L676" s="322">
        <v>0</v>
      </c>
      <c r="M676" s="322">
        <v>0</v>
      </c>
      <c r="N676" s="322">
        <v>0</v>
      </c>
      <c r="O676" s="322">
        <v>0</v>
      </c>
      <c r="P676" s="322">
        <v>0</v>
      </c>
      <c r="Q676" s="322">
        <v>0</v>
      </c>
      <c r="R676" s="322">
        <v>0</v>
      </c>
      <c r="S676" s="322">
        <v>0</v>
      </c>
      <c r="T676" s="322">
        <v>0</v>
      </c>
      <c r="U676" s="322">
        <v>0</v>
      </c>
      <c r="V676" s="322">
        <v>0</v>
      </c>
      <c r="W676" s="322">
        <v>0</v>
      </c>
      <c r="X676" s="322">
        <v>0</v>
      </c>
      <c r="Y676" s="322">
        <v>0</v>
      </c>
      <c r="Z676" s="322">
        <v>0</v>
      </c>
      <c r="AA676" s="322">
        <v>0</v>
      </c>
      <c r="AB676" s="322">
        <v>0</v>
      </c>
      <c r="AC676" s="322">
        <v>0</v>
      </c>
      <c r="AD676" s="322">
        <v>0</v>
      </c>
      <c r="AE676" s="322">
        <v>0</v>
      </c>
      <c r="AF676" s="322">
        <v>0</v>
      </c>
      <c r="AG676" s="322">
        <v>0</v>
      </c>
      <c r="AH676" s="322">
        <v>0</v>
      </c>
      <c r="AI676" s="322">
        <v>0</v>
      </c>
      <c r="AJ676" s="322">
        <v>0</v>
      </c>
      <c r="AK676" s="322">
        <v>0</v>
      </c>
      <c r="AL676" s="322">
        <v>0</v>
      </c>
      <c r="AM676" s="322">
        <v>0</v>
      </c>
      <c r="AN676" s="322">
        <v>0</v>
      </c>
      <c r="AO676" s="322">
        <v>0</v>
      </c>
      <c r="AP676" s="322">
        <v>0</v>
      </c>
      <c r="AQ676" s="323">
        <v>0</v>
      </c>
    </row>
    <row r="677" spans="2:43" ht="19.95" hidden="1" customHeight="1" x14ac:dyDescent="0.4">
      <c r="B677" s="269">
        <v>674</v>
      </c>
      <c r="C677" s="270" t="s">
        <v>2177</v>
      </c>
      <c r="D677" s="270" t="s">
        <v>524</v>
      </c>
      <c r="E677" s="271">
        <v>3565</v>
      </c>
      <c r="F677" s="699" t="s">
        <v>5</v>
      </c>
      <c r="G677" s="298">
        <v>0</v>
      </c>
      <c r="H677" s="298"/>
      <c r="I677" s="321">
        <v>0</v>
      </c>
      <c r="J677" s="322">
        <v>0</v>
      </c>
      <c r="K677" s="322">
        <v>0</v>
      </c>
      <c r="L677" s="322">
        <v>0</v>
      </c>
      <c r="M677" s="322">
        <v>0</v>
      </c>
      <c r="N677" s="322">
        <v>0</v>
      </c>
      <c r="O677" s="322">
        <v>0</v>
      </c>
      <c r="P677" s="322">
        <v>0</v>
      </c>
      <c r="Q677" s="322">
        <v>0</v>
      </c>
      <c r="R677" s="322">
        <v>0</v>
      </c>
      <c r="S677" s="322">
        <v>0</v>
      </c>
      <c r="T677" s="322">
        <v>0</v>
      </c>
      <c r="U677" s="322">
        <v>0</v>
      </c>
      <c r="V677" s="322">
        <v>0</v>
      </c>
      <c r="W677" s="322">
        <v>0</v>
      </c>
      <c r="X677" s="322">
        <v>0</v>
      </c>
      <c r="Y677" s="322">
        <v>0</v>
      </c>
      <c r="Z677" s="322">
        <v>0</v>
      </c>
      <c r="AA677" s="322">
        <v>0</v>
      </c>
      <c r="AB677" s="322">
        <v>0</v>
      </c>
      <c r="AC677" s="322">
        <v>0</v>
      </c>
      <c r="AD677" s="322">
        <v>0</v>
      </c>
      <c r="AE677" s="322">
        <v>0</v>
      </c>
      <c r="AF677" s="322">
        <v>0</v>
      </c>
      <c r="AG677" s="322">
        <v>0</v>
      </c>
      <c r="AH677" s="322">
        <v>0</v>
      </c>
      <c r="AI677" s="322">
        <v>0</v>
      </c>
      <c r="AJ677" s="322">
        <v>0</v>
      </c>
      <c r="AK677" s="322">
        <v>0</v>
      </c>
      <c r="AL677" s="322">
        <v>0</v>
      </c>
      <c r="AM677" s="322">
        <v>0</v>
      </c>
      <c r="AN677" s="322">
        <v>0</v>
      </c>
      <c r="AO677" s="322">
        <v>0</v>
      </c>
      <c r="AP677" s="322">
        <v>0</v>
      </c>
      <c r="AQ677" s="323">
        <v>0</v>
      </c>
    </row>
    <row r="678" spans="2:43" ht="19.95" hidden="1" customHeight="1" x14ac:dyDescent="0.4">
      <c r="B678" s="269">
        <v>675</v>
      </c>
      <c r="C678" s="270" t="s">
        <v>2178</v>
      </c>
      <c r="D678" s="270" t="s">
        <v>525</v>
      </c>
      <c r="E678" s="271">
        <v>3566</v>
      </c>
      <c r="F678" s="699" t="s">
        <v>5</v>
      </c>
      <c r="G678" s="298">
        <v>0</v>
      </c>
      <c r="H678" s="298"/>
      <c r="I678" s="321">
        <v>0</v>
      </c>
      <c r="J678" s="322">
        <v>0</v>
      </c>
      <c r="K678" s="322">
        <v>0</v>
      </c>
      <c r="L678" s="322">
        <v>0</v>
      </c>
      <c r="M678" s="322">
        <v>0</v>
      </c>
      <c r="N678" s="322">
        <v>0</v>
      </c>
      <c r="O678" s="322">
        <v>0</v>
      </c>
      <c r="P678" s="322">
        <v>0</v>
      </c>
      <c r="Q678" s="322">
        <v>0</v>
      </c>
      <c r="R678" s="322">
        <v>0</v>
      </c>
      <c r="S678" s="322">
        <v>0</v>
      </c>
      <c r="T678" s="322">
        <v>0</v>
      </c>
      <c r="U678" s="322">
        <v>0</v>
      </c>
      <c r="V678" s="322">
        <v>0</v>
      </c>
      <c r="W678" s="322">
        <v>0</v>
      </c>
      <c r="X678" s="322">
        <v>0</v>
      </c>
      <c r="Y678" s="322">
        <v>0</v>
      </c>
      <c r="Z678" s="322">
        <v>0</v>
      </c>
      <c r="AA678" s="322">
        <v>0</v>
      </c>
      <c r="AB678" s="322">
        <v>0</v>
      </c>
      <c r="AC678" s="322">
        <v>0</v>
      </c>
      <c r="AD678" s="322">
        <v>0</v>
      </c>
      <c r="AE678" s="322">
        <v>0</v>
      </c>
      <c r="AF678" s="322">
        <v>0</v>
      </c>
      <c r="AG678" s="322">
        <v>0</v>
      </c>
      <c r="AH678" s="322">
        <v>0</v>
      </c>
      <c r="AI678" s="322">
        <v>0</v>
      </c>
      <c r="AJ678" s="322">
        <v>0</v>
      </c>
      <c r="AK678" s="322">
        <v>0</v>
      </c>
      <c r="AL678" s="322">
        <v>0</v>
      </c>
      <c r="AM678" s="322">
        <v>0</v>
      </c>
      <c r="AN678" s="322">
        <v>0</v>
      </c>
      <c r="AO678" s="322">
        <v>0</v>
      </c>
      <c r="AP678" s="322">
        <v>0</v>
      </c>
      <c r="AQ678" s="323">
        <v>0</v>
      </c>
    </row>
    <row r="679" spans="2:43" ht="19.95" hidden="1" customHeight="1" x14ac:dyDescent="0.4">
      <c r="B679" s="269">
        <v>676</v>
      </c>
      <c r="C679" s="270" t="s">
        <v>2179</v>
      </c>
      <c r="D679" s="270" t="s">
        <v>526</v>
      </c>
      <c r="E679" s="271">
        <v>3549</v>
      </c>
      <c r="F679" s="699" t="s">
        <v>5</v>
      </c>
      <c r="G679" s="334">
        <v>0</v>
      </c>
      <c r="H679" s="334"/>
      <c r="I679" s="335">
        <v>0</v>
      </c>
      <c r="J679" s="336">
        <v>0</v>
      </c>
      <c r="K679" s="336">
        <v>0</v>
      </c>
      <c r="L679" s="336">
        <v>0</v>
      </c>
      <c r="M679" s="336">
        <v>0</v>
      </c>
      <c r="N679" s="336">
        <v>0</v>
      </c>
      <c r="O679" s="336">
        <v>0</v>
      </c>
      <c r="P679" s="336">
        <v>0</v>
      </c>
      <c r="Q679" s="336">
        <v>0</v>
      </c>
      <c r="R679" s="336">
        <v>0</v>
      </c>
      <c r="S679" s="336">
        <v>0</v>
      </c>
      <c r="T679" s="336">
        <v>0</v>
      </c>
      <c r="U679" s="336">
        <v>0</v>
      </c>
      <c r="V679" s="336">
        <v>0</v>
      </c>
      <c r="W679" s="336">
        <v>0</v>
      </c>
      <c r="X679" s="336">
        <v>0</v>
      </c>
      <c r="Y679" s="336">
        <v>0</v>
      </c>
      <c r="Z679" s="336">
        <v>0</v>
      </c>
      <c r="AA679" s="336">
        <v>0</v>
      </c>
      <c r="AB679" s="336">
        <v>0</v>
      </c>
      <c r="AC679" s="336">
        <v>0</v>
      </c>
      <c r="AD679" s="336">
        <v>0</v>
      </c>
      <c r="AE679" s="336">
        <v>0</v>
      </c>
      <c r="AF679" s="336">
        <v>0</v>
      </c>
      <c r="AG679" s="336">
        <v>0</v>
      </c>
      <c r="AH679" s="336">
        <v>0</v>
      </c>
      <c r="AI679" s="336">
        <v>0</v>
      </c>
      <c r="AJ679" s="336">
        <v>0</v>
      </c>
      <c r="AK679" s="336">
        <v>0</v>
      </c>
      <c r="AL679" s="336">
        <v>0</v>
      </c>
      <c r="AM679" s="336">
        <v>0</v>
      </c>
      <c r="AN679" s="336">
        <v>0</v>
      </c>
      <c r="AO679" s="336">
        <v>0</v>
      </c>
      <c r="AP679" s="336">
        <v>0</v>
      </c>
      <c r="AQ679" s="337">
        <v>0</v>
      </c>
    </row>
    <row r="680" spans="2:43" ht="19.95" hidden="1" customHeight="1" x14ac:dyDescent="0.4">
      <c r="B680" s="269">
        <v>677</v>
      </c>
      <c r="C680" s="270" t="s">
        <v>2180</v>
      </c>
      <c r="D680" s="270" t="s">
        <v>507</v>
      </c>
      <c r="E680" s="271">
        <v>3567</v>
      </c>
      <c r="F680" s="699"/>
      <c r="G680" s="422">
        <v>1</v>
      </c>
      <c r="H680" s="422"/>
      <c r="I680" s="624">
        <v>1</v>
      </c>
      <c r="J680" s="621">
        <v>1</v>
      </c>
      <c r="K680" s="621">
        <v>1</v>
      </c>
      <c r="L680" s="621">
        <v>1</v>
      </c>
      <c r="M680" s="621">
        <v>1</v>
      </c>
      <c r="N680" s="621">
        <v>1</v>
      </c>
      <c r="O680" s="621">
        <v>1</v>
      </c>
      <c r="P680" s="621">
        <v>1</v>
      </c>
      <c r="Q680" s="621">
        <v>1</v>
      </c>
      <c r="R680" s="621">
        <v>1</v>
      </c>
      <c r="S680" s="621">
        <v>1</v>
      </c>
      <c r="T680" s="621">
        <v>1</v>
      </c>
      <c r="U680" s="621">
        <v>1</v>
      </c>
      <c r="V680" s="621">
        <v>1</v>
      </c>
      <c r="W680" s="621">
        <v>1</v>
      </c>
      <c r="X680" s="621">
        <v>1</v>
      </c>
      <c r="Y680" s="621">
        <v>1</v>
      </c>
      <c r="Z680" s="621">
        <v>1</v>
      </c>
      <c r="AA680" s="621">
        <v>1</v>
      </c>
      <c r="AB680" s="621">
        <v>1</v>
      </c>
      <c r="AC680" s="621">
        <v>1</v>
      </c>
      <c r="AD680" s="621">
        <v>1</v>
      </c>
      <c r="AE680" s="621">
        <v>1</v>
      </c>
      <c r="AF680" s="621">
        <v>1</v>
      </c>
      <c r="AG680" s="621">
        <v>1</v>
      </c>
      <c r="AH680" s="621">
        <v>1</v>
      </c>
      <c r="AI680" s="621">
        <v>1</v>
      </c>
      <c r="AJ680" s="621">
        <v>1</v>
      </c>
      <c r="AK680" s="621">
        <v>1</v>
      </c>
      <c r="AL680" s="621">
        <v>1</v>
      </c>
      <c r="AM680" s="621">
        <v>1</v>
      </c>
      <c r="AN680" s="621">
        <v>1</v>
      </c>
      <c r="AO680" s="621">
        <v>1</v>
      </c>
      <c r="AP680" s="621">
        <v>1</v>
      </c>
      <c r="AQ680" s="622">
        <v>1</v>
      </c>
    </row>
    <row r="681" spans="2:43" ht="19.95" hidden="1" customHeight="1" x14ac:dyDescent="0.4">
      <c r="B681" s="269">
        <v>678</v>
      </c>
      <c r="C681" s="270" t="s">
        <v>2181</v>
      </c>
      <c r="D681" s="270" t="s">
        <v>508</v>
      </c>
      <c r="E681" s="271">
        <v>3568</v>
      </c>
      <c r="F681" s="699"/>
      <c r="G681" s="422">
        <v>0</v>
      </c>
      <c r="H681" s="422"/>
      <c r="I681" s="624">
        <v>0</v>
      </c>
      <c r="J681" s="621">
        <v>0</v>
      </c>
      <c r="K681" s="621">
        <v>0</v>
      </c>
      <c r="L681" s="621">
        <v>0</v>
      </c>
      <c r="M681" s="621">
        <v>0</v>
      </c>
      <c r="N681" s="621">
        <v>0</v>
      </c>
      <c r="O681" s="621">
        <v>0</v>
      </c>
      <c r="P681" s="621">
        <v>0</v>
      </c>
      <c r="Q681" s="621">
        <v>0</v>
      </c>
      <c r="R681" s="621">
        <v>0</v>
      </c>
      <c r="S681" s="621">
        <v>0</v>
      </c>
      <c r="T681" s="621">
        <v>0</v>
      </c>
      <c r="U681" s="621">
        <v>0</v>
      </c>
      <c r="V681" s="621">
        <v>0</v>
      </c>
      <c r="W681" s="621">
        <v>0</v>
      </c>
      <c r="X681" s="621">
        <v>0</v>
      </c>
      <c r="Y681" s="621">
        <v>0</v>
      </c>
      <c r="Z681" s="621">
        <v>0</v>
      </c>
      <c r="AA681" s="621">
        <v>0</v>
      </c>
      <c r="AB681" s="621">
        <v>0</v>
      </c>
      <c r="AC681" s="621">
        <v>0</v>
      </c>
      <c r="AD681" s="621">
        <v>0</v>
      </c>
      <c r="AE681" s="621">
        <v>0</v>
      </c>
      <c r="AF681" s="621">
        <v>0</v>
      </c>
      <c r="AG681" s="621">
        <v>0</v>
      </c>
      <c r="AH681" s="621">
        <v>0</v>
      </c>
      <c r="AI681" s="621">
        <v>0</v>
      </c>
      <c r="AJ681" s="621">
        <v>0</v>
      </c>
      <c r="AK681" s="621">
        <v>0</v>
      </c>
      <c r="AL681" s="621">
        <v>0</v>
      </c>
      <c r="AM681" s="621">
        <v>0</v>
      </c>
      <c r="AN681" s="621">
        <v>0</v>
      </c>
      <c r="AO681" s="621">
        <v>0</v>
      </c>
      <c r="AP681" s="621">
        <v>0</v>
      </c>
      <c r="AQ681" s="622">
        <v>0</v>
      </c>
    </row>
    <row r="682" spans="2:43" ht="19.95" hidden="1" customHeight="1" x14ac:dyDescent="0.4">
      <c r="B682" s="269">
        <v>679</v>
      </c>
      <c r="C682" s="270" t="s">
        <v>2182</v>
      </c>
      <c r="D682" s="270" t="s">
        <v>509</v>
      </c>
      <c r="E682" s="271">
        <v>3569</v>
      </c>
      <c r="F682" s="699"/>
      <c r="G682" s="422">
        <v>0</v>
      </c>
      <c r="H682" s="422"/>
      <c r="I682" s="624">
        <v>0</v>
      </c>
      <c r="J682" s="621">
        <v>0</v>
      </c>
      <c r="K682" s="621">
        <v>0</v>
      </c>
      <c r="L682" s="621">
        <v>0</v>
      </c>
      <c r="M682" s="621">
        <v>0</v>
      </c>
      <c r="N682" s="621">
        <v>0</v>
      </c>
      <c r="O682" s="621">
        <v>0</v>
      </c>
      <c r="P682" s="621">
        <v>0</v>
      </c>
      <c r="Q682" s="621">
        <v>0</v>
      </c>
      <c r="R682" s="621">
        <v>0</v>
      </c>
      <c r="S682" s="621">
        <v>0</v>
      </c>
      <c r="T682" s="621">
        <v>0</v>
      </c>
      <c r="U682" s="621">
        <v>0</v>
      </c>
      <c r="V682" s="621">
        <v>0</v>
      </c>
      <c r="W682" s="621">
        <v>0</v>
      </c>
      <c r="X682" s="621">
        <v>0</v>
      </c>
      <c r="Y682" s="621">
        <v>0</v>
      </c>
      <c r="Z682" s="621">
        <v>0</v>
      </c>
      <c r="AA682" s="621">
        <v>0</v>
      </c>
      <c r="AB682" s="621">
        <v>0</v>
      </c>
      <c r="AC682" s="621">
        <v>0</v>
      </c>
      <c r="AD682" s="621">
        <v>0</v>
      </c>
      <c r="AE682" s="621">
        <v>0</v>
      </c>
      <c r="AF682" s="621">
        <v>0</v>
      </c>
      <c r="AG682" s="621">
        <v>0</v>
      </c>
      <c r="AH682" s="621">
        <v>0</v>
      </c>
      <c r="AI682" s="621">
        <v>0</v>
      </c>
      <c r="AJ682" s="621">
        <v>0</v>
      </c>
      <c r="AK682" s="621">
        <v>0</v>
      </c>
      <c r="AL682" s="621">
        <v>0</v>
      </c>
      <c r="AM682" s="621">
        <v>0</v>
      </c>
      <c r="AN682" s="621">
        <v>0</v>
      </c>
      <c r="AO682" s="621">
        <v>0</v>
      </c>
      <c r="AP682" s="621">
        <v>0</v>
      </c>
      <c r="AQ682" s="622">
        <v>0</v>
      </c>
    </row>
    <row r="683" spans="2:43" ht="19.95" hidden="1" customHeight="1" x14ac:dyDescent="0.4">
      <c r="B683" s="269">
        <v>680</v>
      </c>
      <c r="C683" s="270" t="s">
        <v>2183</v>
      </c>
      <c r="D683" s="270" t="s">
        <v>510</v>
      </c>
      <c r="E683" s="271">
        <v>3570</v>
      </c>
      <c r="F683" s="699"/>
      <c r="G683" s="422">
        <v>0</v>
      </c>
      <c r="H683" s="422"/>
      <c r="I683" s="624">
        <v>0</v>
      </c>
      <c r="J683" s="621">
        <v>0</v>
      </c>
      <c r="K683" s="621">
        <v>0</v>
      </c>
      <c r="L683" s="621">
        <v>0</v>
      </c>
      <c r="M683" s="621">
        <v>0</v>
      </c>
      <c r="N683" s="621">
        <v>0</v>
      </c>
      <c r="O683" s="621">
        <v>0</v>
      </c>
      <c r="P683" s="621">
        <v>0</v>
      </c>
      <c r="Q683" s="621">
        <v>0</v>
      </c>
      <c r="R683" s="621">
        <v>0</v>
      </c>
      <c r="S683" s="621">
        <v>0</v>
      </c>
      <c r="T683" s="621">
        <v>0</v>
      </c>
      <c r="U683" s="621">
        <v>0</v>
      </c>
      <c r="V683" s="621">
        <v>0</v>
      </c>
      <c r="W683" s="621">
        <v>0</v>
      </c>
      <c r="X683" s="621">
        <v>0</v>
      </c>
      <c r="Y683" s="621">
        <v>0</v>
      </c>
      <c r="Z683" s="621">
        <v>0</v>
      </c>
      <c r="AA683" s="621">
        <v>0</v>
      </c>
      <c r="AB683" s="621">
        <v>0</v>
      </c>
      <c r="AC683" s="621">
        <v>0</v>
      </c>
      <c r="AD683" s="621">
        <v>0</v>
      </c>
      <c r="AE683" s="621">
        <v>0</v>
      </c>
      <c r="AF683" s="621">
        <v>0</v>
      </c>
      <c r="AG683" s="621">
        <v>0</v>
      </c>
      <c r="AH683" s="621">
        <v>0</v>
      </c>
      <c r="AI683" s="621">
        <v>0</v>
      </c>
      <c r="AJ683" s="621">
        <v>0</v>
      </c>
      <c r="AK683" s="621">
        <v>0</v>
      </c>
      <c r="AL683" s="621">
        <v>0</v>
      </c>
      <c r="AM683" s="621">
        <v>0</v>
      </c>
      <c r="AN683" s="621">
        <v>0</v>
      </c>
      <c r="AO683" s="621">
        <v>0</v>
      </c>
      <c r="AP683" s="621">
        <v>0</v>
      </c>
      <c r="AQ683" s="622">
        <v>0</v>
      </c>
    </row>
    <row r="684" spans="2:43" ht="19.95" hidden="1" customHeight="1" x14ac:dyDescent="0.4">
      <c r="B684" s="269">
        <v>681</v>
      </c>
      <c r="C684" s="270" t="s">
        <v>2184</v>
      </c>
      <c r="D684" s="270" t="s">
        <v>511</v>
      </c>
      <c r="E684" s="271">
        <v>3571</v>
      </c>
      <c r="F684" s="699"/>
      <c r="G684" s="287" t="s">
        <v>512</v>
      </c>
      <c r="H684" s="298"/>
      <c r="I684" s="324" t="s">
        <v>512</v>
      </c>
      <c r="J684" s="325" t="s">
        <v>512</v>
      </c>
      <c r="K684" s="325" t="s">
        <v>512</v>
      </c>
      <c r="L684" s="325" t="s">
        <v>512</v>
      </c>
      <c r="M684" s="325" t="s">
        <v>512</v>
      </c>
      <c r="N684" s="325" t="s">
        <v>512</v>
      </c>
      <c r="O684" s="325" t="s">
        <v>512</v>
      </c>
      <c r="P684" s="325" t="s">
        <v>512</v>
      </c>
      <c r="Q684" s="325" t="s">
        <v>512</v>
      </c>
      <c r="R684" s="325" t="s">
        <v>512</v>
      </c>
      <c r="S684" s="325" t="s">
        <v>512</v>
      </c>
      <c r="T684" s="325" t="s">
        <v>512</v>
      </c>
      <c r="U684" s="325" t="s">
        <v>512</v>
      </c>
      <c r="V684" s="325" t="s">
        <v>512</v>
      </c>
      <c r="W684" s="325" t="s">
        <v>512</v>
      </c>
      <c r="X684" s="325" t="s">
        <v>512</v>
      </c>
      <c r="Y684" s="325" t="s">
        <v>512</v>
      </c>
      <c r="Z684" s="325" t="s">
        <v>512</v>
      </c>
      <c r="AA684" s="325" t="s">
        <v>512</v>
      </c>
      <c r="AB684" s="325" t="s">
        <v>512</v>
      </c>
      <c r="AC684" s="325" t="s">
        <v>512</v>
      </c>
      <c r="AD684" s="325" t="s">
        <v>512</v>
      </c>
      <c r="AE684" s="325" t="s">
        <v>512</v>
      </c>
      <c r="AF684" s="325" t="s">
        <v>512</v>
      </c>
      <c r="AG684" s="325" t="s">
        <v>512</v>
      </c>
      <c r="AH684" s="325" t="s">
        <v>512</v>
      </c>
      <c r="AI684" s="325" t="s">
        <v>512</v>
      </c>
      <c r="AJ684" s="325" t="s">
        <v>512</v>
      </c>
      <c r="AK684" s="325" t="s">
        <v>512</v>
      </c>
      <c r="AL684" s="325" t="s">
        <v>512</v>
      </c>
      <c r="AM684" s="325" t="s">
        <v>512</v>
      </c>
      <c r="AN684" s="325" t="s">
        <v>512</v>
      </c>
      <c r="AO684" s="325" t="s">
        <v>512</v>
      </c>
      <c r="AP684" s="325" t="s">
        <v>512</v>
      </c>
      <c r="AQ684" s="326" t="s">
        <v>512</v>
      </c>
    </row>
    <row r="685" spans="2:43" ht="19.95" hidden="1" customHeight="1" x14ac:dyDescent="0.4">
      <c r="B685" s="269">
        <v>682</v>
      </c>
      <c r="C685" s="270" t="s">
        <v>2185</v>
      </c>
      <c r="D685" s="270" t="s">
        <v>513</v>
      </c>
      <c r="E685" s="271">
        <v>3572</v>
      </c>
      <c r="F685" s="699"/>
      <c r="G685" s="287" t="s">
        <v>514</v>
      </c>
      <c r="H685" s="298"/>
      <c r="I685" s="324" t="s">
        <v>514</v>
      </c>
      <c r="J685" s="325" t="s">
        <v>514</v>
      </c>
      <c r="K685" s="325" t="s">
        <v>514</v>
      </c>
      <c r="L685" s="325" t="s">
        <v>514</v>
      </c>
      <c r="M685" s="325" t="s">
        <v>514</v>
      </c>
      <c r="N685" s="325" t="s">
        <v>514</v>
      </c>
      <c r="O685" s="325" t="s">
        <v>514</v>
      </c>
      <c r="P685" s="325" t="s">
        <v>514</v>
      </c>
      <c r="Q685" s="325" t="s">
        <v>514</v>
      </c>
      <c r="R685" s="325" t="s">
        <v>514</v>
      </c>
      <c r="S685" s="325" t="s">
        <v>514</v>
      </c>
      <c r="T685" s="325" t="s">
        <v>514</v>
      </c>
      <c r="U685" s="325" t="s">
        <v>514</v>
      </c>
      <c r="V685" s="325" t="s">
        <v>514</v>
      </c>
      <c r="W685" s="325" t="s">
        <v>514</v>
      </c>
      <c r="X685" s="325" t="s">
        <v>514</v>
      </c>
      <c r="Y685" s="325" t="s">
        <v>514</v>
      </c>
      <c r="Z685" s="325" t="s">
        <v>514</v>
      </c>
      <c r="AA685" s="325" t="s">
        <v>514</v>
      </c>
      <c r="AB685" s="325" t="s">
        <v>514</v>
      </c>
      <c r="AC685" s="325" t="s">
        <v>514</v>
      </c>
      <c r="AD685" s="325" t="s">
        <v>514</v>
      </c>
      <c r="AE685" s="325" t="s">
        <v>514</v>
      </c>
      <c r="AF685" s="325" t="s">
        <v>514</v>
      </c>
      <c r="AG685" s="325" t="s">
        <v>514</v>
      </c>
      <c r="AH685" s="325" t="s">
        <v>514</v>
      </c>
      <c r="AI685" s="325" t="s">
        <v>514</v>
      </c>
      <c r="AJ685" s="325" t="s">
        <v>514</v>
      </c>
      <c r="AK685" s="325" t="s">
        <v>514</v>
      </c>
      <c r="AL685" s="325" t="s">
        <v>514</v>
      </c>
      <c r="AM685" s="325" t="s">
        <v>514</v>
      </c>
      <c r="AN685" s="325" t="s">
        <v>514</v>
      </c>
      <c r="AO685" s="325" t="s">
        <v>514</v>
      </c>
      <c r="AP685" s="325" t="s">
        <v>514</v>
      </c>
      <c r="AQ685" s="326" t="s">
        <v>514</v>
      </c>
    </row>
    <row r="686" spans="2:43" ht="19.95" hidden="1" customHeight="1" x14ac:dyDescent="0.4">
      <c r="B686" s="269">
        <v>683</v>
      </c>
      <c r="C686" s="270" t="s">
        <v>2186</v>
      </c>
      <c r="D686" s="270" t="s">
        <v>529</v>
      </c>
      <c r="E686" s="271">
        <v>3584</v>
      </c>
      <c r="F686" s="699" t="s">
        <v>39</v>
      </c>
      <c r="G686" s="422">
        <v>0</v>
      </c>
      <c r="H686" s="422"/>
      <c r="I686" s="624">
        <v>0</v>
      </c>
      <c r="J686" s="621">
        <v>0</v>
      </c>
      <c r="K686" s="621">
        <v>0</v>
      </c>
      <c r="L686" s="621">
        <v>0</v>
      </c>
      <c r="M686" s="621">
        <v>0</v>
      </c>
      <c r="N686" s="621">
        <v>0</v>
      </c>
      <c r="O686" s="621">
        <v>0</v>
      </c>
      <c r="P686" s="621">
        <v>0</v>
      </c>
      <c r="Q686" s="621">
        <v>0</v>
      </c>
      <c r="R686" s="621">
        <v>0</v>
      </c>
      <c r="S686" s="621">
        <v>0</v>
      </c>
      <c r="T686" s="621">
        <v>0</v>
      </c>
      <c r="U686" s="621">
        <v>0</v>
      </c>
      <c r="V686" s="621">
        <v>0</v>
      </c>
      <c r="W686" s="621">
        <v>0</v>
      </c>
      <c r="X686" s="621">
        <v>0</v>
      </c>
      <c r="Y686" s="621">
        <v>0</v>
      </c>
      <c r="Z686" s="621">
        <v>0</v>
      </c>
      <c r="AA686" s="621">
        <v>0</v>
      </c>
      <c r="AB686" s="621">
        <v>0</v>
      </c>
      <c r="AC686" s="621">
        <v>0</v>
      </c>
      <c r="AD686" s="621">
        <v>0</v>
      </c>
      <c r="AE686" s="621">
        <v>0</v>
      </c>
      <c r="AF686" s="621">
        <v>0</v>
      </c>
      <c r="AG686" s="621">
        <v>0</v>
      </c>
      <c r="AH686" s="621">
        <v>0</v>
      </c>
      <c r="AI686" s="621">
        <v>0</v>
      </c>
      <c r="AJ686" s="621">
        <v>0</v>
      </c>
      <c r="AK686" s="621">
        <v>0</v>
      </c>
      <c r="AL686" s="621">
        <v>0</v>
      </c>
      <c r="AM686" s="621">
        <v>0</v>
      </c>
      <c r="AN686" s="621">
        <v>0</v>
      </c>
      <c r="AO686" s="621">
        <v>0</v>
      </c>
      <c r="AP686" s="621">
        <v>0</v>
      </c>
      <c r="AQ686" s="622">
        <v>0</v>
      </c>
    </row>
    <row r="687" spans="2:43" ht="19.95" hidden="1" customHeight="1" x14ac:dyDescent="0.4">
      <c r="B687" s="269">
        <v>684</v>
      </c>
      <c r="C687" s="270" t="s">
        <v>2187</v>
      </c>
      <c r="D687" s="270" t="s">
        <v>515</v>
      </c>
      <c r="E687" s="271">
        <v>3573</v>
      </c>
      <c r="F687" s="699" t="s">
        <v>39</v>
      </c>
      <c r="G687" s="422">
        <v>0</v>
      </c>
      <c r="H687" s="422"/>
      <c r="I687" s="624">
        <v>0</v>
      </c>
      <c r="J687" s="621">
        <v>0</v>
      </c>
      <c r="K687" s="621">
        <v>0</v>
      </c>
      <c r="L687" s="621">
        <v>0</v>
      </c>
      <c r="M687" s="621">
        <v>0</v>
      </c>
      <c r="N687" s="621">
        <v>0</v>
      </c>
      <c r="O687" s="621">
        <v>0</v>
      </c>
      <c r="P687" s="621">
        <v>0</v>
      </c>
      <c r="Q687" s="621">
        <v>0</v>
      </c>
      <c r="R687" s="621">
        <v>0</v>
      </c>
      <c r="S687" s="621">
        <v>0</v>
      </c>
      <c r="T687" s="621">
        <v>0</v>
      </c>
      <c r="U687" s="621">
        <v>0</v>
      </c>
      <c r="V687" s="621">
        <v>0</v>
      </c>
      <c r="W687" s="621">
        <v>0</v>
      </c>
      <c r="X687" s="621">
        <v>0</v>
      </c>
      <c r="Y687" s="621">
        <v>0</v>
      </c>
      <c r="Z687" s="621">
        <v>0</v>
      </c>
      <c r="AA687" s="621">
        <v>0</v>
      </c>
      <c r="AB687" s="621">
        <v>0</v>
      </c>
      <c r="AC687" s="621">
        <v>0</v>
      </c>
      <c r="AD687" s="621">
        <v>0</v>
      </c>
      <c r="AE687" s="621">
        <v>0</v>
      </c>
      <c r="AF687" s="621">
        <v>0</v>
      </c>
      <c r="AG687" s="621">
        <v>0</v>
      </c>
      <c r="AH687" s="621">
        <v>0</v>
      </c>
      <c r="AI687" s="621">
        <v>0</v>
      </c>
      <c r="AJ687" s="621">
        <v>0</v>
      </c>
      <c r="AK687" s="621">
        <v>0</v>
      </c>
      <c r="AL687" s="621">
        <v>0</v>
      </c>
      <c r="AM687" s="621">
        <v>0</v>
      </c>
      <c r="AN687" s="621">
        <v>0</v>
      </c>
      <c r="AO687" s="621">
        <v>0</v>
      </c>
      <c r="AP687" s="621">
        <v>0</v>
      </c>
      <c r="AQ687" s="622">
        <v>0</v>
      </c>
    </row>
    <row r="688" spans="2:43" ht="19.95" hidden="1" customHeight="1" x14ac:dyDescent="0.4">
      <c r="B688" s="269">
        <v>685</v>
      </c>
      <c r="C688" s="270" t="s">
        <v>2188</v>
      </c>
      <c r="D688" s="270" t="s">
        <v>516</v>
      </c>
      <c r="E688" s="271">
        <v>3574</v>
      </c>
      <c r="F688" s="699" t="s">
        <v>5</v>
      </c>
      <c r="G688" s="422">
        <v>0</v>
      </c>
      <c r="H688" s="422"/>
      <c r="I688" s="624">
        <v>0</v>
      </c>
      <c r="J688" s="621">
        <v>0</v>
      </c>
      <c r="K688" s="621">
        <v>0</v>
      </c>
      <c r="L688" s="621">
        <v>0</v>
      </c>
      <c r="M688" s="621">
        <v>0</v>
      </c>
      <c r="N688" s="621">
        <v>0</v>
      </c>
      <c r="O688" s="621">
        <v>0</v>
      </c>
      <c r="P688" s="621">
        <v>0</v>
      </c>
      <c r="Q688" s="621">
        <v>0</v>
      </c>
      <c r="R688" s="621">
        <v>0</v>
      </c>
      <c r="S688" s="621">
        <v>0</v>
      </c>
      <c r="T688" s="621">
        <v>0</v>
      </c>
      <c r="U688" s="621">
        <v>0</v>
      </c>
      <c r="V688" s="621">
        <v>0</v>
      </c>
      <c r="W688" s="621">
        <v>0</v>
      </c>
      <c r="X688" s="621">
        <v>0</v>
      </c>
      <c r="Y688" s="621">
        <v>0</v>
      </c>
      <c r="Z688" s="621">
        <v>0</v>
      </c>
      <c r="AA688" s="621">
        <v>0</v>
      </c>
      <c r="AB688" s="621">
        <v>0</v>
      </c>
      <c r="AC688" s="621">
        <v>0</v>
      </c>
      <c r="AD688" s="621">
        <v>0</v>
      </c>
      <c r="AE688" s="621">
        <v>0</v>
      </c>
      <c r="AF688" s="621">
        <v>0</v>
      </c>
      <c r="AG688" s="621">
        <v>0</v>
      </c>
      <c r="AH688" s="621">
        <v>0</v>
      </c>
      <c r="AI688" s="621">
        <v>0</v>
      </c>
      <c r="AJ688" s="621">
        <v>0</v>
      </c>
      <c r="AK688" s="621">
        <v>0</v>
      </c>
      <c r="AL688" s="621">
        <v>0</v>
      </c>
      <c r="AM688" s="621">
        <v>0</v>
      </c>
      <c r="AN688" s="621">
        <v>0</v>
      </c>
      <c r="AO688" s="621">
        <v>0</v>
      </c>
      <c r="AP688" s="621">
        <v>0</v>
      </c>
      <c r="AQ688" s="622">
        <v>0</v>
      </c>
    </row>
    <row r="689" spans="2:43" ht="19.95" hidden="1" customHeight="1" x14ac:dyDescent="0.4">
      <c r="B689" s="269">
        <v>686</v>
      </c>
      <c r="C689" s="270" t="s">
        <v>2189</v>
      </c>
      <c r="D689" s="270" t="s">
        <v>517</v>
      </c>
      <c r="E689" s="271">
        <v>3575</v>
      </c>
      <c r="F689" s="699"/>
      <c r="G689" s="287" t="s">
        <v>514</v>
      </c>
      <c r="H689" s="298"/>
      <c r="I689" s="324" t="s">
        <v>514</v>
      </c>
      <c r="J689" s="325" t="s">
        <v>514</v>
      </c>
      <c r="K689" s="325" t="s">
        <v>514</v>
      </c>
      <c r="L689" s="325" t="s">
        <v>514</v>
      </c>
      <c r="M689" s="325" t="s">
        <v>514</v>
      </c>
      <c r="N689" s="325" t="s">
        <v>514</v>
      </c>
      <c r="O689" s="325" t="s">
        <v>514</v>
      </c>
      <c r="P689" s="325" t="s">
        <v>514</v>
      </c>
      <c r="Q689" s="325" t="s">
        <v>514</v>
      </c>
      <c r="R689" s="325" t="s">
        <v>514</v>
      </c>
      <c r="S689" s="325" t="s">
        <v>514</v>
      </c>
      <c r="T689" s="325" t="s">
        <v>514</v>
      </c>
      <c r="U689" s="325" t="s">
        <v>514</v>
      </c>
      <c r="V689" s="325" t="s">
        <v>514</v>
      </c>
      <c r="W689" s="325" t="s">
        <v>514</v>
      </c>
      <c r="X689" s="325" t="s">
        <v>514</v>
      </c>
      <c r="Y689" s="325" t="s">
        <v>514</v>
      </c>
      <c r="Z689" s="325" t="s">
        <v>514</v>
      </c>
      <c r="AA689" s="325" t="s">
        <v>514</v>
      </c>
      <c r="AB689" s="325" t="s">
        <v>514</v>
      </c>
      <c r="AC689" s="325" t="s">
        <v>514</v>
      </c>
      <c r="AD689" s="325" t="s">
        <v>514</v>
      </c>
      <c r="AE689" s="325" t="s">
        <v>514</v>
      </c>
      <c r="AF689" s="325" t="s">
        <v>514</v>
      </c>
      <c r="AG689" s="325" t="s">
        <v>514</v>
      </c>
      <c r="AH689" s="325" t="s">
        <v>514</v>
      </c>
      <c r="AI689" s="325" t="s">
        <v>514</v>
      </c>
      <c r="AJ689" s="325" t="s">
        <v>514</v>
      </c>
      <c r="AK689" s="325" t="s">
        <v>514</v>
      </c>
      <c r="AL689" s="325" t="s">
        <v>514</v>
      </c>
      <c r="AM689" s="325" t="s">
        <v>514</v>
      </c>
      <c r="AN689" s="325" t="s">
        <v>514</v>
      </c>
      <c r="AO689" s="325" t="s">
        <v>514</v>
      </c>
      <c r="AP689" s="325" t="s">
        <v>514</v>
      </c>
      <c r="AQ689" s="326" t="s">
        <v>514</v>
      </c>
    </row>
    <row r="690" spans="2:43" ht="19.95" hidden="1" customHeight="1" x14ac:dyDescent="0.4">
      <c r="B690" s="269">
        <v>687</v>
      </c>
      <c r="C690" s="270" t="s">
        <v>2190</v>
      </c>
      <c r="D690" s="270" t="s">
        <v>530</v>
      </c>
      <c r="E690" s="271">
        <v>3585</v>
      </c>
      <c r="F690" s="699" t="s">
        <v>39</v>
      </c>
      <c r="G690" s="422">
        <v>0</v>
      </c>
      <c r="H690" s="422"/>
      <c r="I690" s="624">
        <v>0</v>
      </c>
      <c r="J690" s="621">
        <v>0</v>
      </c>
      <c r="K690" s="621">
        <v>0</v>
      </c>
      <c r="L690" s="621">
        <v>0</v>
      </c>
      <c r="M690" s="621">
        <v>0</v>
      </c>
      <c r="N690" s="621">
        <v>0</v>
      </c>
      <c r="O690" s="621">
        <v>0</v>
      </c>
      <c r="P690" s="621">
        <v>0</v>
      </c>
      <c r="Q690" s="621">
        <v>0</v>
      </c>
      <c r="R690" s="621">
        <v>0</v>
      </c>
      <c r="S690" s="621">
        <v>0</v>
      </c>
      <c r="T690" s="621">
        <v>0</v>
      </c>
      <c r="U690" s="621">
        <v>0</v>
      </c>
      <c r="V690" s="621">
        <v>0</v>
      </c>
      <c r="W690" s="621">
        <v>0</v>
      </c>
      <c r="X690" s="621">
        <v>0</v>
      </c>
      <c r="Y690" s="621">
        <v>0</v>
      </c>
      <c r="Z690" s="621">
        <v>0</v>
      </c>
      <c r="AA690" s="621">
        <v>0</v>
      </c>
      <c r="AB690" s="621">
        <v>0</v>
      </c>
      <c r="AC690" s="621">
        <v>0</v>
      </c>
      <c r="AD690" s="621">
        <v>0</v>
      </c>
      <c r="AE690" s="621">
        <v>0</v>
      </c>
      <c r="AF690" s="621">
        <v>0</v>
      </c>
      <c r="AG690" s="621">
        <v>0</v>
      </c>
      <c r="AH690" s="621">
        <v>0</v>
      </c>
      <c r="AI690" s="621">
        <v>0</v>
      </c>
      <c r="AJ690" s="621">
        <v>0</v>
      </c>
      <c r="AK690" s="621">
        <v>0</v>
      </c>
      <c r="AL690" s="621">
        <v>0</v>
      </c>
      <c r="AM690" s="621">
        <v>0</v>
      </c>
      <c r="AN690" s="621">
        <v>0</v>
      </c>
      <c r="AO690" s="621">
        <v>0</v>
      </c>
      <c r="AP690" s="621">
        <v>0</v>
      </c>
      <c r="AQ690" s="622">
        <v>0</v>
      </c>
    </row>
    <row r="691" spans="2:43" ht="19.95" hidden="1" customHeight="1" x14ac:dyDescent="0.4">
      <c r="B691" s="269">
        <v>688</v>
      </c>
      <c r="C691" s="270" t="s">
        <v>2191</v>
      </c>
      <c r="D691" s="270" t="s">
        <v>518</v>
      </c>
      <c r="E691" s="271">
        <v>3576</v>
      </c>
      <c r="F691" s="699" t="s">
        <v>39</v>
      </c>
      <c r="G691" s="422">
        <v>0</v>
      </c>
      <c r="H691" s="422"/>
      <c r="I691" s="624">
        <v>0</v>
      </c>
      <c r="J691" s="621">
        <v>0</v>
      </c>
      <c r="K691" s="621">
        <v>0</v>
      </c>
      <c r="L691" s="621">
        <v>0</v>
      </c>
      <c r="M691" s="621">
        <v>0</v>
      </c>
      <c r="N691" s="621">
        <v>0</v>
      </c>
      <c r="O691" s="621">
        <v>0</v>
      </c>
      <c r="P691" s="621">
        <v>0</v>
      </c>
      <c r="Q691" s="621">
        <v>0</v>
      </c>
      <c r="R691" s="621">
        <v>0</v>
      </c>
      <c r="S691" s="621">
        <v>0</v>
      </c>
      <c r="T691" s="621">
        <v>0</v>
      </c>
      <c r="U691" s="621">
        <v>0</v>
      </c>
      <c r="V691" s="621">
        <v>0</v>
      </c>
      <c r="W691" s="621">
        <v>0</v>
      </c>
      <c r="X691" s="621">
        <v>0</v>
      </c>
      <c r="Y691" s="621">
        <v>0</v>
      </c>
      <c r="Z691" s="621">
        <v>0</v>
      </c>
      <c r="AA691" s="621">
        <v>0</v>
      </c>
      <c r="AB691" s="621">
        <v>0</v>
      </c>
      <c r="AC691" s="621">
        <v>0</v>
      </c>
      <c r="AD691" s="621">
        <v>0</v>
      </c>
      <c r="AE691" s="621">
        <v>0</v>
      </c>
      <c r="AF691" s="621">
        <v>0</v>
      </c>
      <c r="AG691" s="621">
        <v>0</v>
      </c>
      <c r="AH691" s="621">
        <v>0</v>
      </c>
      <c r="AI691" s="621">
        <v>0</v>
      </c>
      <c r="AJ691" s="621">
        <v>0</v>
      </c>
      <c r="AK691" s="621">
        <v>0</v>
      </c>
      <c r="AL691" s="621">
        <v>0</v>
      </c>
      <c r="AM691" s="621">
        <v>0</v>
      </c>
      <c r="AN691" s="621">
        <v>0</v>
      </c>
      <c r="AO691" s="621">
        <v>0</v>
      </c>
      <c r="AP691" s="621">
        <v>0</v>
      </c>
      <c r="AQ691" s="622">
        <v>0</v>
      </c>
    </row>
    <row r="692" spans="2:43" ht="19.95" hidden="1" customHeight="1" x14ac:dyDescent="0.4">
      <c r="B692" s="269">
        <v>689</v>
      </c>
      <c r="C692" s="270" t="s">
        <v>2192</v>
      </c>
      <c r="D692" s="270" t="s">
        <v>519</v>
      </c>
      <c r="E692" s="271">
        <v>3577</v>
      </c>
      <c r="F692" s="699" t="s">
        <v>5</v>
      </c>
      <c r="G692" s="422">
        <v>0</v>
      </c>
      <c r="H692" s="422"/>
      <c r="I692" s="624">
        <v>0</v>
      </c>
      <c r="J692" s="621">
        <v>0</v>
      </c>
      <c r="K692" s="621">
        <v>0</v>
      </c>
      <c r="L692" s="621">
        <v>0</v>
      </c>
      <c r="M692" s="621">
        <v>0</v>
      </c>
      <c r="N692" s="621">
        <v>0</v>
      </c>
      <c r="O692" s="621">
        <v>0</v>
      </c>
      <c r="P692" s="621">
        <v>0</v>
      </c>
      <c r="Q692" s="621">
        <v>0</v>
      </c>
      <c r="R692" s="621">
        <v>0</v>
      </c>
      <c r="S692" s="621">
        <v>0</v>
      </c>
      <c r="T692" s="621">
        <v>0</v>
      </c>
      <c r="U692" s="621">
        <v>0</v>
      </c>
      <c r="V692" s="621">
        <v>0</v>
      </c>
      <c r="W692" s="621">
        <v>0</v>
      </c>
      <c r="X692" s="621">
        <v>0</v>
      </c>
      <c r="Y692" s="621">
        <v>0</v>
      </c>
      <c r="Z692" s="621">
        <v>0</v>
      </c>
      <c r="AA692" s="621">
        <v>0</v>
      </c>
      <c r="AB692" s="621">
        <v>0</v>
      </c>
      <c r="AC692" s="621">
        <v>0</v>
      </c>
      <c r="AD692" s="621">
        <v>0</v>
      </c>
      <c r="AE692" s="621">
        <v>0</v>
      </c>
      <c r="AF692" s="621">
        <v>0</v>
      </c>
      <c r="AG692" s="621">
        <v>0</v>
      </c>
      <c r="AH692" s="621">
        <v>0</v>
      </c>
      <c r="AI692" s="621">
        <v>0</v>
      </c>
      <c r="AJ692" s="621">
        <v>0</v>
      </c>
      <c r="AK692" s="621">
        <v>0</v>
      </c>
      <c r="AL692" s="621">
        <v>0</v>
      </c>
      <c r="AM692" s="621">
        <v>0</v>
      </c>
      <c r="AN692" s="621">
        <v>0</v>
      </c>
      <c r="AO692" s="621">
        <v>0</v>
      </c>
      <c r="AP692" s="621">
        <v>0</v>
      </c>
      <c r="AQ692" s="622">
        <v>0</v>
      </c>
    </row>
    <row r="693" spans="2:43" ht="19.95" hidden="1" customHeight="1" x14ac:dyDescent="0.4">
      <c r="B693" s="269">
        <v>690</v>
      </c>
      <c r="C693" s="270" t="s">
        <v>2193</v>
      </c>
      <c r="D693" s="270" t="s">
        <v>520</v>
      </c>
      <c r="E693" s="271">
        <v>3578</v>
      </c>
      <c r="F693" s="699"/>
      <c r="G693" s="287" t="s">
        <v>514</v>
      </c>
      <c r="H693" s="298"/>
      <c r="I693" s="324" t="s">
        <v>514</v>
      </c>
      <c r="J693" s="325" t="s">
        <v>514</v>
      </c>
      <c r="K693" s="325" t="s">
        <v>514</v>
      </c>
      <c r="L693" s="325" t="s">
        <v>514</v>
      </c>
      <c r="M693" s="325" t="s">
        <v>514</v>
      </c>
      <c r="N693" s="325" t="s">
        <v>514</v>
      </c>
      <c r="O693" s="325" t="s">
        <v>514</v>
      </c>
      <c r="P693" s="325" t="s">
        <v>514</v>
      </c>
      <c r="Q693" s="325" t="s">
        <v>514</v>
      </c>
      <c r="R693" s="325" t="s">
        <v>514</v>
      </c>
      <c r="S693" s="325" t="s">
        <v>514</v>
      </c>
      <c r="T693" s="325" t="s">
        <v>514</v>
      </c>
      <c r="U693" s="325" t="s">
        <v>514</v>
      </c>
      <c r="V693" s="325" t="s">
        <v>514</v>
      </c>
      <c r="W693" s="325" t="s">
        <v>514</v>
      </c>
      <c r="X693" s="325" t="s">
        <v>514</v>
      </c>
      <c r="Y693" s="325" t="s">
        <v>514</v>
      </c>
      <c r="Z693" s="325" t="s">
        <v>514</v>
      </c>
      <c r="AA693" s="325" t="s">
        <v>514</v>
      </c>
      <c r="AB693" s="325" t="s">
        <v>514</v>
      </c>
      <c r="AC693" s="325" t="s">
        <v>514</v>
      </c>
      <c r="AD693" s="325" t="s">
        <v>514</v>
      </c>
      <c r="AE693" s="325" t="s">
        <v>514</v>
      </c>
      <c r="AF693" s="325" t="s">
        <v>514</v>
      </c>
      <c r="AG693" s="325" t="s">
        <v>514</v>
      </c>
      <c r="AH693" s="325" t="s">
        <v>514</v>
      </c>
      <c r="AI693" s="325" t="s">
        <v>514</v>
      </c>
      <c r="AJ693" s="325" t="s">
        <v>514</v>
      </c>
      <c r="AK693" s="325" t="s">
        <v>514</v>
      </c>
      <c r="AL693" s="325" t="s">
        <v>514</v>
      </c>
      <c r="AM693" s="325" t="s">
        <v>514</v>
      </c>
      <c r="AN693" s="325" t="s">
        <v>514</v>
      </c>
      <c r="AO693" s="325" t="s">
        <v>514</v>
      </c>
      <c r="AP693" s="325" t="s">
        <v>514</v>
      </c>
      <c r="AQ693" s="326" t="s">
        <v>514</v>
      </c>
    </row>
    <row r="694" spans="2:43" ht="19.95" hidden="1" customHeight="1" x14ac:dyDescent="0.4">
      <c r="B694" s="269">
        <v>691</v>
      </c>
      <c r="C694" s="270" t="s">
        <v>2194</v>
      </c>
      <c r="D694" s="270" t="s">
        <v>531</v>
      </c>
      <c r="E694" s="271">
        <v>3586</v>
      </c>
      <c r="F694" s="699" t="s">
        <v>39</v>
      </c>
      <c r="G694" s="422">
        <v>0</v>
      </c>
      <c r="H694" s="422"/>
      <c r="I694" s="624">
        <v>0</v>
      </c>
      <c r="J694" s="621">
        <v>0</v>
      </c>
      <c r="K694" s="621">
        <v>0</v>
      </c>
      <c r="L694" s="621">
        <v>0</v>
      </c>
      <c r="M694" s="621">
        <v>0</v>
      </c>
      <c r="N694" s="621">
        <v>0</v>
      </c>
      <c r="O694" s="621">
        <v>0</v>
      </c>
      <c r="P694" s="621">
        <v>0</v>
      </c>
      <c r="Q694" s="621">
        <v>0</v>
      </c>
      <c r="R694" s="621">
        <v>0</v>
      </c>
      <c r="S694" s="621">
        <v>0</v>
      </c>
      <c r="T694" s="621">
        <v>0</v>
      </c>
      <c r="U694" s="621">
        <v>0</v>
      </c>
      <c r="V694" s="621">
        <v>0</v>
      </c>
      <c r="W694" s="621">
        <v>0</v>
      </c>
      <c r="X694" s="621">
        <v>0</v>
      </c>
      <c r="Y694" s="621">
        <v>0</v>
      </c>
      <c r="Z694" s="621">
        <v>0</v>
      </c>
      <c r="AA694" s="621">
        <v>0</v>
      </c>
      <c r="AB694" s="621">
        <v>0</v>
      </c>
      <c r="AC694" s="621">
        <v>0</v>
      </c>
      <c r="AD694" s="621">
        <v>0</v>
      </c>
      <c r="AE694" s="621">
        <v>0</v>
      </c>
      <c r="AF694" s="621">
        <v>0</v>
      </c>
      <c r="AG694" s="621">
        <v>0</v>
      </c>
      <c r="AH694" s="621">
        <v>0</v>
      </c>
      <c r="AI694" s="621">
        <v>0</v>
      </c>
      <c r="AJ694" s="621">
        <v>0</v>
      </c>
      <c r="AK694" s="621">
        <v>0</v>
      </c>
      <c r="AL694" s="621">
        <v>0</v>
      </c>
      <c r="AM694" s="621">
        <v>0</v>
      </c>
      <c r="AN694" s="621">
        <v>0</v>
      </c>
      <c r="AO694" s="621">
        <v>0</v>
      </c>
      <c r="AP694" s="621">
        <v>0</v>
      </c>
      <c r="AQ694" s="622">
        <v>0</v>
      </c>
    </row>
    <row r="695" spans="2:43" ht="19.95" hidden="1" customHeight="1" x14ac:dyDescent="0.4">
      <c r="B695" s="269">
        <v>692</v>
      </c>
      <c r="C695" s="270" t="s">
        <v>2195</v>
      </c>
      <c r="D695" s="270" t="s">
        <v>521</v>
      </c>
      <c r="E695" s="271">
        <v>3579</v>
      </c>
      <c r="F695" s="699" t="s">
        <v>39</v>
      </c>
      <c r="G695" s="422">
        <v>0</v>
      </c>
      <c r="H695" s="422"/>
      <c r="I695" s="624">
        <v>0</v>
      </c>
      <c r="J695" s="621">
        <v>0</v>
      </c>
      <c r="K695" s="621">
        <v>0</v>
      </c>
      <c r="L695" s="621">
        <v>0</v>
      </c>
      <c r="M695" s="621">
        <v>0</v>
      </c>
      <c r="N695" s="621">
        <v>0</v>
      </c>
      <c r="O695" s="621">
        <v>0</v>
      </c>
      <c r="P695" s="621">
        <v>0</v>
      </c>
      <c r="Q695" s="621">
        <v>0</v>
      </c>
      <c r="R695" s="621">
        <v>0</v>
      </c>
      <c r="S695" s="621">
        <v>0</v>
      </c>
      <c r="T695" s="621">
        <v>0</v>
      </c>
      <c r="U695" s="621">
        <v>0</v>
      </c>
      <c r="V695" s="621">
        <v>0</v>
      </c>
      <c r="W695" s="621">
        <v>0</v>
      </c>
      <c r="X695" s="621">
        <v>0</v>
      </c>
      <c r="Y695" s="621">
        <v>0</v>
      </c>
      <c r="Z695" s="621">
        <v>0</v>
      </c>
      <c r="AA695" s="621">
        <v>0</v>
      </c>
      <c r="AB695" s="621">
        <v>0</v>
      </c>
      <c r="AC695" s="621">
        <v>0</v>
      </c>
      <c r="AD695" s="621">
        <v>0</v>
      </c>
      <c r="AE695" s="621">
        <v>0</v>
      </c>
      <c r="AF695" s="621">
        <v>0</v>
      </c>
      <c r="AG695" s="621">
        <v>0</v>
      </c>
      <c r="AH695" s="621">
        <v>0</v>
      </c>
      <c r="AI695" s="621">
        <v>0</v>
      </c>
      <c r="AJ695" s="621">
        <v>0</v>
      </c>
      <c r="AK695" s="621">
        <v>0</v>
      </c>
      <c r="AL695" s="621">
        <v>0</v>
      </c>
      <c r="AM695" s="621">
        <v>0</v>
      </c>
      <c r="AN695" s="621">
        <v>0</v>
      </c>
      <c r="AO695" s="621">
        <v>0</v>
      </c>
      <c r="AP695" s="621">
        <v>0</v>
      </c>
      <c r="AQ695" s="622">
        <v>0</v>
      </c>
    </row>
    <row r="696" spans="2:43" ht="19.95" hidden="1" customHeight="1" x14ac:dyDescent="0.4">
      <c r="B696" s="269">
        <v>693</v>
      </c>
      <c r="C696" s="270" t="s">
        <v>2196</v>
      </c>
      <c r="D696" s="270" t="s">
        <v>522</v>
      </c>
      <c r="E696" s="271">
        <v>3580</v>
      </c>
      <c r="F696" s="699" t="s">
        <v>5</v>
      </c>
      <c r="G696" s="422">
        <v>0</v>
      </c>
      <c r="H696" s="422"/>
      <c r="I696" s="624">
        <v>0</v>
      </c>
      <c r="J696" s="621">
        <v>0</v>
      </c>
      <c r="K696" s="621">
        <v>0</v>
      </c>
      <c r="L696" s="621">
        <v>0</v>
      </c>
      <c r="M696" s="621">
        <v>0</v>
      </c>
      <c r="N696" s="621">
        <v>0</v>
      </c>
      <c r="O696" s="621">
        <v>0</v>
      </c>
      <c r="P696" s="621">
        <v>0</v>
      </c>
      <c r="Q696" s="621">
        <v>0</v>
      </c>
      <c r="R696" s="621">
        <v>0</v>
      </c>
      <c r="S696" s="621">
        <v>0</v>
      </c>
      <c r="T696" s="621">
        <v>0</v>
      </c>
      <c r="U696" s="621">
        <v>0</v>
      </c>
      <c r="V696" s="621">
        <v>0</v>
      </c>
      <c r="W696" s="621">
        <v>0</v>
      </c>
      <c r="X696" s="621">
        <v>0</v>
      </c>
      <c r="Y696" s="621">
        <v>0</v>
      </c>
      <c r="Z696" s="621">
        <v>0</v>
      </c>
      <c r="AA696" s="621">
        <v>0</v>
      </c>
      <c r="AB696" s="621">
        <v>0</v>
      </c>
      <c r="AC696" s="621">
        <v>0</v>
      </c>
      <c r="AD696" s="621">
        <v>0</v>
      </c>
      <c r="AE696" s="621">
        <v>0</v>
      </c>
      <c r="AF696" s="621">
        <v>0</v>
      </c>
      <c r="AG696" s="621">
        <v>0</v>
      </c>
      <c r="AH696" s="621">
        <v>0</v>
      </c>
      <c r="AI696" s="621">
        <v>0</v>
      </c>
      <c r="AJ696" s="621">
        <v>0</v>
      </c>
      <c r="AK696" s="621">
        <v>0</v>
      </c>
      <c r="AL696" s="621">
        <v>0</v>
      </c>
      <c r="AM696" s="621">
        <v>0</v>
      </c>
      <c r="AN696" s="621">
        <v>0</v>
      </c>
      <c r="AO696" s="621">
        <v>0</v>
      </c>
      <c r="AP696" s="621">
        <v>0</v>
      </c>
      <c r="AQ696" s="622">
        <v>0</v>
      </c>
    </row>
    <row r="697" spans="2:43" ht="19.95" hidden="1" customHeight="1" x14ac:dyDescent="0.4">
      <c r="B697" s="269">
        <v>694</v>
      </c>
      <c r="C697" s="270" t="s">
        <v>2197</v>
      </c>
      <c r="D697" s="270" t="s">
        <v>523</v>
      </c>
      <c r="E697" s="271">
        <v>3581</v>
      </c>
      <c r="F697" s="699" t="s">
        <v>5</v>
      </c>
      <c r="G697" s="298">
        <v>0</v>
      </c>
      <c r="H697" s="298"/>
      <c r="I697" s="321">
        <v>0</v>
      </c>
      <c r="J697" s="322">
        <v>0</v>
      </c>
      <c r="K697" s="322">
        <v>0</v>
      </c>
      <c r="L697" s="322">
        <v>0</v>
      </c>
      <c r="M697" s="322">
        <v>0</v>
      </c>
      <c r="N697" s="322">
        <v>0</v>
      </c>
      <c r="O697" s="322">
        <v>0</v>
      </c>
      <c r="P697" s="322">
        <v>0</v>
      </c>
      <c r="Q697" s="322">
        <v>0</v>
      </c>
      <c r="R697" s="322">
        <v>0</v>
      </c>
      <c r="S697" s="322">
        <v>0</v>
      </c>
      <c r="T697" s="322">
        <v>0</v>
      </c>
      <c r="U697" s="322">
        <v>0</v>
      </c>
      <c r="V697" s="322">
        <v>0</v>
      </c>
      <c r="W697" s="322">
        <v>0</v>
      </c>
      <c r="X697" s="322">
        <v>0</v>
      </c>
      <c r="Y697" s="322">
        <v>0</v>
      </c>
      <c r="Z697" s="322">
        <v>0</v>
      </c>
      <c r="AA697" s="322">
        <v>0</v>
      </c>
      <c r="AB697" s="322">
        <v>0</v>
      </c>
      <c r="AC697" s="322">
        <v>0</v>
      </c>
      <c r="AD697" s="322">
        <v>0</v>
      </c>
      <c r="AE697" s="322">
        <v>0</v>
      </c>
      <c r="AF697" s="322">
        <v>0</v>
      </c>
      <c r="AG697" s="322">
        <v>0</v>
      </c>
      <c r="AH697" s="322">
        <v>0</v>
      </c>
      <c r="AI697" s="322">
        <v>0</v>
      </c>
      <c r="AJ697" s="322">
        <v>0</v>
      </c>
      <c r="AK697" s="322">
        <v>0</v>
      </c>
      <c r="AL697" s="322">
        <v>0</v>
      </c>
      <c r="AM697" s="322">
        <v>0</v>
      </c>
      <c r="AN697" s="322">
        <v>0</v>
      </c>
      <c r="AO697" s="322">
        <v>0</v>
      </c>
      <c r="AP697" s="322">
        <v>0</v>
      </c>
      <c r="AQ697" s="323">
        <v>0</v>
      </c>
    </row>
    <row r="698" spans="2:43" ht="19.95" hidden="1" customHeight="1" x14ac:dyDescent="0.4">
      <c r="B698" s="269">
        <v>695</v>
      </c>
      <c r="C698" s="270" t="s">
        <v>2198</v>
      </c>
      <c r="D698" s="270" t="s">
        <v>524</v>
      </c>
      <c r="E698" s="271">
        <v>3582</v>
      </c>
      <c r="F698" s="699" t="s">
        <v>5</v>
      </c>
      <c r="G698" s="298">
        <v>0</v>
      </c>
      <c r="H698" s="298"/>
      <c r="I698" s="321">
        <v>0</v>
      </c>
      <c r="J698" s="322">
        <v>0</v>
      </c>
      <c r="K698" s="322">
        <v>0</v>
      </c>
      <c r="L698" s="322">
        <v>0</v>
      </c>
      <c r="M698" s="322">
        <v>0</v>
      </c>
      <c r="N698" s="322">
        <v>0</v>
      </c>
      <c r="O698" s="322">
        <v>0</v>
      </c>
      <c r="P698" s="322">
        <v>0</v>
      </c>
      <c r="Q698" s="322">
        <v>0</v>
      </c>
      <c r="R698" s="322">
        <v>0</v>
      </c>
      <c r="S698" s="322">
        <v>0</v>
      </c>
      <c r="T698" s="322">
        <v>0</v>
      </c>
      <c r="U698" s="322">
        <v>0</v>
      </c>
      <c r="V698" s="322">
        <v>0</v>
      </c>
      <c r="W698" s="322">
        <v>0</v>
      </c>
      <c r="X698" s="322">
        <v>0</v>
      </c>
      <c r="Y698" s="322">
        <v>0</v>
      </c>
      <c r="Z698" s="322">
        <v>0</v>
      </c>
      <c r="AA698" s="322">
        <v>0</v>
      </c>
      <c r="AB698" s="322">
        <v>0</v>
      </c>
      <c r="AC698" s="322">
        <v>0</v>
      </c>
      <c r="AD698" s="322">
        <v>0</v>
      </c>
      <c r="AE698" s="322">
        <v>0</v>
      </c>
      <c r="AF698" s="322">
        <v>0</v>
      </c>
      <c r="AG698" s="322">
        <v>0</v>
      </c>
      <c r="AH698" s="322">
        <v>0</v>
      </c>
      <c r="AI698" s="322">
        <v>0</v>
      </c>
      <c r="AJ698" s="322">
        <v>0</v>
      </c>
      <c r="AK698" s="322">
        <v>0</v>
      </c>
      <c r="AL698" s="322">
        <v>0</v>
      </c>
      <c r="AM698" s="322">
        <v>0</v>
      </c>
      <c r="AN698" s="322">
        <v>0</v>
      </c>
      <c r="AO698" s="322">
        <v>0</v>
      </c>
      <c r="AP698" s="322">
        <v>0</v>
      </c>
      <c r="AQ698" s="323">
        <v>0</v>
      </c>
    </row>
    <row r="699" spans="2:43" ht="19.95" hidden="1" customHeight="1" x14ac:dyDescent="0.4">
      <c r="B699" s="269">
        <v>696</v>
      </c>
      <c r="C699" s="270" t="s">
        <v>2199</v>
      </c>
      <c r="D699" s="270" t="s">
        <v>525</v>
      </c>
      <c r="E699" s="271">
        <v>3583</v>
      </c>
      <c r="F699" s="699" t="s">
        <v>5</v>
      </c>
      <c r="G699" s="298">
        <v>0</v>
      </c>
      <c r="H699" s="298"/>
      <c r="I699" s="321">
        <v>0</v>
      </c>
      <c r="J699" s="322">
        <v>0</v>
      </c>
      <c r="K699" s="322">
        <v>0</v>
      </c>
      <c r="L699" s="322">
        <v>0</v>
      </c>
      <c r="M699" s="322">
        <v>0</v>
      </c>
      <c r="N699" s="322">
        <v>0</v>
      </c>
      <c r="O699" s="322">
        <v>0</v>
      </c>
      <c r="P699" s="322">
        <v>0</v>
      </c>
      <c r="Q699" s="322">
        <v>0</v>
      </c>
      <c r="R699" s="322">
        <v>0</v>
      </c>
      <c r="S699" s="322">
        <v>0</v>
      </c>
      <c r="T699" s="322">
        <v>0</v>
      </c>
      <c r="U699" s="322">
        <v>0</v>
      </c>
      <c r="V699" s="322">
        <v>0</v>
      </c>
      <c r="W699" s="322">
        <v>0</v>
      </c>
      <c r="X699" s="322">
        <v>0</v>
      </c>
      <c r="Y699" s="322">
        <v>0</v>
      </c>
      <c r="Z699" s="322">
        <v>0</v>
      </c>
      <c r="AA699" s="322">
        <v>0</v>
      </c>
      <c r="AB699" s="322">
        <v>0</v>
      </c>
      <c r="AC699" s="322">
        <v>0</v>
      </c>
      <c r="AD699" s="322">
        <v>0</v>
      </c>
      <c r="AE699" s="322">
        <v>0</v>
      </c>
      <c r="AF699" s="322">
        <v>0</v>
      </c>
      <c r="AG699" s="322">
        <v>0</v>
      </c>
      <c r="AH699" s="322">
        <v>0</v>
      </c>
      <c r="AI699" s="322">
        <v>0</v>
      </c>
      <c r="AJ699" s="322">
        <v>0</v>
      </c>
      <c r="AK699" s="322">
        <v>0</v>
      </c>
      <c r="AL699" s="322">
        <v>0</v>
      </c>
      <c r="AM699" s="322">
        <v>0</v>
      </c>
      <c r="AN699" s="322">
        <v>0</v>
      </c>
      <c r="AO699" s="322">
        <v>0</v>
      </c>
      <c r="AP699" s="322">
        <v>0</v>
      </c>
      <c r="AQ699" s="323">
        <v>0</v>
      </c>
    </row>
    <row r="700" spans="2:43" ht="19.95" hidden="1" customHeight="1" x14ac:dyDescent="0.4">
      <c r="B700" s="269">
        <v>697</v>
      </c>
      <c r="C700" s="270" t="s">
        <v>2200</v>
      </c>
      <c r="D700" s="270" t="s">
        <v>526</v>
      </c>
      <c r="E700" s="271">
        <v>3549</v>
      </c>
      <c r="F700" s="699" t="s">
        <v>5</v>
      </c>
      <c r="G700" s="334">
        <v>0</v>
      </c>
      <c r="H700" s="334"/>
      <c r="I700" s="335">
        <v>0</v>
      </c>
      <c r="J700" s="336">
        <v>0</v>
      </c>
      <c r="K700" s="336">
        <v>0</v>
      </c>
      <c r="L700" s="336">
        <v>0</v>
      </c>
      <c r="M700" s="336">
        <v>0</v>
      </c>
      <c r="N700" s="336">
        <v>0</v>
      </c>
      <c r="O700" s="336">
        <v>0</v>
      </c>
      <c r="P700" s="336">
        <v>0</v>
      </c>
      <c r="Q700" s="336">
        <v>0</v>
      </c>
      <c r="R700" s="336">
        <v>0</v>
      </c>
      <c r="S700" s="336">
        <v>0</v>
      </c>
      <c r="T700" s="336">
        <v>0</v>
      </c>
      <c r="U700" s="336">
        <v>0</v>
      </c>
      <c r="V700" s="336">
        <v>0</v>
      </c>
      <c r="W700" s="336">
        <v>0</v>
      </c>
      <c r="X700" s="336">
        <v>0</v>
      </c>
      <c r="Y700" s="336">
        <v>0</v>
      </c>
      <c r="Z700" s="336">
        <v>0</v>
      </c>
      <c r="AA700" s="336">
        <v>0</v>
      </c>
      <c r="AB700" s="336">
        <v>0</v>
      </c>
      <c r="AC700" s="336">
        <v>0</v>
      </c>
      <c r="AD700" s="336">
        <v>0</v>
      </c>
      <c r="AE700" s="336">
        <v>0</v>
      </c>
      <c r="AF700" s="336">
        <v>0</v>
      </c>
      <c r="AG700" s="336">
        <v>0</v>
      </c>
      <c r="AH700" s="336">
        <v>0</v>
      </c>
      <c r="AI700" s="336">
        <v>0</v>
      </c>
      <c r="AJ700" s="336">
        <v>0</v>
      </c>
      <c r="AK700" s="336">
        <v>0</v>
      </c>
      <c r="AL700" s="336">
        <v>0</v>
      </c>
      <c r="AM700" s="336">
        <v>0</v>
      </c>
      <c r="AN700" s="336">
        <v>0</v>
      </c>
      <c r="AO700" s="336">
        <v>0</v>
      </c>
      <c r="AP700" s="336">
        <v>0</v>
      </c>
      <c r="AQ700" s="337">
        <v>0</v>
      </c>
    </row>
    <row r="701" spans="2:43" ht="19.95" hidden="1" customHeight="1" x14ac:dyDescent="0.4">
      <c r="B701" s="269">
        <v>698</v>
      </c>
      <c r="C701" s="270" t="s">
        <v>2201</v>
      </c>
      <c r="D701" s="270" t="s">
        <v>532</v>
      </c>
      <c r="E701" s="271">
        <v>4001</v>
      </c>
      <c r="F701" s="699"/>
      <c r="G701" s="422">
        <v>0</v>
      </c>
      <c r="H701" s="422"/>
      <c r="I701" s="624">
        <v>0</v>
      </c>
      <c r="J701" s="621">
        <v>0</v>
      </c>
      <c r="K701" s="621">
        <v>0</v>
      </c>
      <c r="L701" s="621">
        <v>0</v>
      </c>
      <c r="M701" s="621">
        <v>0</v>
      </c>
      <c r="N701" s="621">
        <v>0</v>
      </c>
      <c r="O701" s="621">
        <v>0</v>
      </c>
      <c r="P701" s="621">
        <v>0</v>
      </c>
      <c r="Q701" s="621">
        <v>0</v>
      </c>
      <c r="R701" s="621">
        <v>0</v>
      </c>
      <c r="S701" s="621">
        <v>0</v>
      </c>
      <c r="T701" s="621">
        <v>0</v>
      </c>
      <c r="U701" s="621">
        <v>0</v>
      </c>
      <c r="V701" s="621">
        <v>0</v>
      </c>
      <c r="W701" s="621">
        <v>0</v>
      </c>
      <c r="X701" s="621">
        <v>0</v>
      </c>
      <c r="Y701" s="621">
        <v>0</v>
      </c>
      <c r="Z701" s="621">
        <v>0</v>
      </c>
      <c r="AA701" s="621">
        <v>0</v>
      </c>
      <c r="AB701" s="621">
        <v>0</v>
      </c>
      <c r="AC701" s="621">
        <v>0</v>
      </c>
      <c r="AD701" s="621">
        <v>0</v>
      </c>
      <c r="AE701" s="621">
        <v>0</v>
      </c>
      <c r="AF701" s="621">
        <v>0</v>
      </c>
      <c r="AG701" s="621">
        <v>0</v>
      </c>
      <c r="AH701" s="621">
        <v>0</v>
      </c>
      <c r="AI701" s="621">
        <v>0</v>
      </c>
      <c r="AJ701" s="621">
        <v>0</v>
      </c>
      <c r="AK701" s="621">
        <v>0</v>
      </c>
      <c r="AL701" s="621">
        <v>0</v>
      </c>
      <c r="AM701" s="621">
        <v>0</v>
      </c>
      <c r="AN701" s="621">
        <v>0</v>
      </c>
      <c r="AO701" s="621">
        <v>0</v>
      </c>
      <c r="AP701" s="621">
        <v>0</v>
      </c>
      <c r="AQ701" s="622">
        <v>0</v>
      </c>
    </row>
    <row r="702" spans="2:43" ht="19.95" hidden="1" customHeight="1" x14ac:dyDescent="0.4">
      <c r="B702" s="269">
        <v>699</v>
      </c>
      <c r="C702" s="270" t="s">
        <v>2202</v>
      </c>
      <c r="D702" s="270" t="s">
        <v>533</v>
      </c>
      <c r="E702" s="271">
        <v>4002</v>
      </c>
      <c r="F702" s="699"/>
      <c r="G702" s="422">
        <v>0</v>
      </c>
      <c r="H702" s="422"/>
      <c r="I702" s="624">
        <v>0</v>
      </c>
      <c r="J702" s="621">
        <v>0</v>
      </c>
      <c r="K702" s="621">
        <v>0</v>
      </c>
      <c r="L702" s="621">
        <v>0</v>
      </c>
      <c r="M702" s="621">
        <v>0</v>
      </c>
      <c r="N702" s="621">
        <v>0</v>
      </c>
      <c r="O702" s="621">
        <v>0</v>
      </c>
      <c r="P702" s="621">
        <v>0</v>
      </c>
      <c r="Q702" s="621">
        <v>0</v>
      </c>
      <c r="R702" s="621">
        <v>0</v>
      </c>
      <c r="S702" s="621">
        <v>0</v>
      </c>
      <c r="T702" s="621">
        <v>0</v>
      </c>
      <c r="U702" s="621">
        <v>0</v>
      </c>
      <c r="V702" s="621">
        <v>0</v>
      </c>
      <c r="W702" s="621">
        <v>0</v>
      </c>
      <c r="X702" s="621">
        <v>0</v>
      </c>
      <c r="Y702" s="621">
        <v>0</v>
      </c>
      <c r="Z702" s="621">
        <v>0</v>
      </c>
      <c r="AA702" s="621">
        <v>0</v>
      </c>
      <c r="AB702" s="621">
        <v>0</v>
      </c>
      <c r="AC702" s="621">
        <v>0</v>
      </c>
      <c r="AD702" s="621">
        <v>0</v>
      </c>
      <c r="AE702" s="621">
        <v>0</v>
      </c>
      <c r="AF702" s="621">
        <v>0</v>
      </c>
      <c r="AG702" s="621">
        <v>0</v>
      </c>
      <c r="AH702" s="621">
        <v>0</v>
      </c>
      <c r="AI702" s="621">
        <v>0</v>
      </c>
      <c r="AJ702" s="621">
        <v>0</v>
      </c>
      <c r="AK702" s="621">
        <v>0</v>
      </c>
      <c r="AL702" s="621">
        <v>0</v>
      </c>
      <c r="AM702" s="621">
        <v>0</v>
      </c>
      <c r="AN702" s="621">
        <v>0</v>
      </c>
      <c r="AO702" s="621">
        <v>0</v>
      </c>
      <c r="AP702" s="621">
        <v>0</v>
      </c>
      <c r="AQ702" s="622">
        <v>0</v>
      </c>
    </row>
    <row r="703" spans="2:43" ht="19.95" hidden="1" customHeight="1" x14ac:dyDescent="0.4">
      <c r="B703" s="269">
        <v>700</v>
      </c>
      <c r="C703" s="270" t="s">
        <v>2203</v>
      </c>
      <c r="D703" s="270" t="s">
        <v>534</v>
      </c>
      <c r="E703" s="271">
        <v>4003</v>
      </c>
      <c r="F703" s="699"/>
      <c r="G703" s="422">
        <v>0</v>
      </c>
      <c r="H703" s="422"/>
      <c r="I703" s="624">
        <v>0</v>
      </c>
      <c r="J703" s="621">
        <v>0</v>
      </c>
      <c r="K703" s="621">
        <v>0</v>
      </c>
      <c r="L703" s="621">
        <v>0</v>
      </c>
      <c r="M703" s="621">
        <v>0</v>
      </c>
      <c r="N703" s="621">
        <v>0</v>
      </c>
      <c r="O703" s="621">
        <v>0</v>
      </c>
      <c r="P703" s="621">
        <v>0</v>
      </c>
      <c r="Q703" s="621">
        <v>0</v>
      </c>
      <c r="R703" s="621">
        <v>0</v>
      </c>
      <c r="S703" s="621">
        <v>0</v>
      </c>
      <c r="T703" s="621">
        <v>0</v>
      </c>
      <c r="U703" s="621">
        <v>0</v>
      </c>
      <c r="V703" s="621">
        <v>0</v>
      </c>
      <c r="W703" s="621">
        <v>0</v>
      </c>
      <c r="X703" s="621">
        <v>0</v>
      </c>
      <c r="Y703" s="621">
        <v>0</v>
      </c>
      <c r="Z703" s="621">
        <v>0</v>
      </c>
      <c r="AA703" s="621">
        <v>0</v>
      </c>
      <c r="AB703" s="621">
        <v>0</v>
      </c>
      <c r="AC703" s="621">
        <v>0</v>
      </c>
      <c r="AD703" s="621">
        <v>0</v>
      </c>
      <c r="AE703" s="621">
        <v>0</v>
      </c>
      <c r="AF703" s="621">
        <v>0</v>
      </c>
      <c r="AG703" s="621">
        <v>0</v>
      </c>
      <c r="AH703" s="621">
        <v>0</v>
      </c>
      <c r="AI703" s="621">
        <v>0</v>
      </c>
      <c r="AJ703" s="621">
        <v>0</v>
      </c>
      <c r="AK703" s="621">
        <v>0</v>
      </c>
      <c r="AL703" s="621">
        <v>0</v>
      </c>
      <c r="AM703" s="621">
        <v>0</v>
      </c>
      <c r="AN703" s="621">
        <v>0</v>
      </c>
      <c r="AO703" s="621">
        <v>0</v>
      </c>
      <c r="AP703" s="621">
        <v>0</v>
      </c>
      <c r="AQ703" s="622">
        <v>0</v>
      </c>
    </row>
    <row r="704" spans="2:43" ht="19.95" hidden="1" customHeight="1" x14ac:dyDescent="0.4">
      <c r="B704" s="269">
        <v>701</v>
      </c>
      <c r="C704" s="270" t="s">
        <v>2204</v>
      </c>
      <c r="D704" s="270" t="s">
        <v>535</v>
      </c>
      <c r="E704" s="271">
        <v>4004</v>
      </c>
      <c r="F704" s="699"/>
      <c r="G704" s="422">
        <v>0</v>
      </c>
      <c r="H704" s="422"/>
      <c r="I704" s="624">
        <v>0</v>
      </c>
      <c r="J704" s="621">
        <v>0</v>
      </c>
      <c r="K704" s="621">
        <v>0</v>
      </c>
      <c r="L704" s="621">
        <v>0</v>
      </c>
      <c r="M704" s="621">
        <v>0</v>
      </c>
      <c r="N704" s="621">
        <v>0</v>
      </c>
      <c r="O704" s="621">
        <v>0</v>
      </c>
      <c r="P704" s="621">
        <v>0</v>
      </c>
      <c r="Q704" s="621">
        <v>0</v>
      </c>
      <c r="R704" s="621">
        <v>0</v>
      </c>
      <c r="S704" s="621">
        <v>0</v>
      </c>
      <c r="T704" s="621">
        <v>0</v>
      </c>
      <c r="U704" s="621">
        <v>0</v>
      </c>
      <c r="V704" s="621">
        <v>0</v>
      </c>
      <c r="W704" s="621">
        <v>0</v>
      </c>
      <c r="X704" s="621">
        <v>0</v>
      </c>
      <c r="Y704" s="621">
        <v>0</v>
      </c>
      <c r="Z704" s="621">
        <v>0</v>
      </c>
      <c r="AA704" s="621">
        <v>0</v>
      </c>
      <c r="AB704" s="621">
        <v>0</v>
      </c>
      <c r="AC704" s="621">
        <v>0</v>
      </c>
      <c r="AD704" s="621">
        <v>0</v>
      </c>
      <c r="AE704" s="621">
        <v>0</v>
      </c>
      <c r="AF704" s="621">
        <v>0</v>
      </c>
      <c r="AG704" s="621">
        <v>0</v>
      </c>
      <c r="AH704" s="621">
        <v>0</v>
      </c>
      <c r="AI704" s="621">
        <v>0</v>
      </c>
      <c r="AJ704" s="621">
        <v>0</v>
      </c>
      <c r="AK704" s="621">
        <v>0</v>
      </c>
      <c r="AL704" s="621">
        <v>0</v>
      </c>
      <c r="AM704" s="621">
        <v>0</v>
      </c>
      <c r="AN704" s="621">
        <v>0</v>
      </c>
      <c r="AO704" s="621">
        <v>0</v>
      </c>
      <c r="AP704" s="621">
        <v>0</v>
      </c>
      <c r="AQ704" s="622">
        <v>0</v>
      </c>
    </row>
    <row r="705" spans="2:43" ht="19.95" hidden="1" customHeight="1" x14ac:dyDescent="0.4">
      <c r="B705" s="269">
        <v>702</v>
      </c>
      <c r="C705" s="270" t="s">
        <v>2205</v>
      </c>
      <c r="D705" s="270" t="s">
        <v>536</v>
      </c>
      <c r="E705" s="271">
        <v>4005</v>
      </c>
      <c r="F705" s="699"/>
      <c r="G705" s="422">
        <v>0</v>
      </c>
      <c r="H705" s="422"/>
      <c r="I705" s="624">
        <v>0</v>
      </c>
      <c r="J705" s="621">
        <v>0</v>
      </c>
      <c r="K705" s="621">
        <v>0</v>
      </c>
      <c r="L705" s="621">
        <v>0</v>
      </c>
      <c r="M705" s="621">
        <v>0</v>
      </c>
      <c r="N705" s="621">
        <v>0</v>
      </c>
      <c r="O705" s="621">
        <v>0</v>
      </c>
      <c r="P705" s="621">
        <v>0</v>
      </c>
      <c r="Q705" s="621">
        <v>0</v>
      </c>
      <c r="R705" s="621">
        <v>0</v>
      </c>
      <c r="S705" s="621">
        <v>0</v>
      </c>
      <c r="T705" s="621">
        <v>0</v>
      </c>
      <c r="U705" s="621">
        <v>0</v>
      </c>
      <c r="V705" s="621">
        <v>0</v>
      </c>
      <c r="W705" s="621">
        <v>0</v>
      </c>
      <c r="X705" s="621">
        <v>0</v>
      </c>
      <c r="Y705" s="621">
        <v>0</v>
      </c>
      <c r="Z705" s="621">
        <v>0</v>
      </c>
      <c r="AA705" s="621">
        <v>0</v>
      </c>
      <c r="AB705" s="621">
        <v>0</v>
      </c>
      <c r="AC705" s="621">
        <v>0</v>
      </c>
      <c r="AD705" s="621">
        <v>0</v>
      </c>
      <c r="AE705" s="621">
        <v>0</v>
      </c>
      <c r="AF705" s="621">
        <v>0</v>
      </c>
      <c r="AG705" s="621">
        <v>0</v>
      </c>
      <c r="AH705" s="621">
        <v>0</v>
      </c>
      <c r="AI705" s="621">
        <v>0</v>
      </c>
      <c r="AJ705" s="621">
        <v>0</v>
      </c>
      <c r="AK705" s="621">
        <v>0</v>
      </c>
      <c r="AL705" s="621">
        <v>0</v>
      </c>
      <c r="AM705" s="621">
        <v>0</v>
      </c>
      <c r="AN705" s="621">
        <v>0</v>
      </c>
      <c r="AO705" s="621">
        <v>0</v>
      </c>
      <c r="AP705" s="621">
        <v>0</v>
      </c>
      <c r="AQ705" s="622">
        <v>0</v>
      </c>
    </row>
    <row r="706" spans="2:43" ht="19.95" hidden="1" customHeight="1" x14ac:dyDescent="0.4">
      <c r="B706" s="269">
        <v>703</v>
      </c>
      <c r="C706" s="270" t="s">
        <v>2206</v>
      </c>
      <c r="D706" s="270" t="s">
        <v>537</v>
      </c>
      <c r="E706" s="271">
        <v>4006</v>
      </c>
      <c r="F706" s="699"/>
      <c r="G706" s="422">
        <v>0</v>
      </c>
      <c r="H706" s="422"/>
      <c r="I706" s="624">
        <v>0</v>
      </c>
      <c r="J706" s="621">
        <v>0</v>
      </c>
      <c r="K706" s="621">
        <v>0</v>
      </c>
      <c r="L706" s="621">
        <v>0</v>
      </c>
      <c r="M706" s="621">
        <v>0</v>
      </c>
      <c r="N706" s="621">
        <v>0</v>
      </c>
      <c r="O706" s="621">
        <v>0</v>
      </c>
      <c r="P706" s="621">
        <v>0</v>
      </c>
      <c r="Q706" s="621">
        <v>0</v>
      </c>
      <c r="R706" s="621">
        <v>0</v>
      </c>
      <c r="S706" s="621">
        <v>0</v>
      </c>
      <c r="T706" s="621">
        <v>0</v>
      </c>
      <c r="U706" s="621">
        <v>0</v>
      </c>
      <c r="V706" s="621">
        <v>0</v>
      </c>
      <c r="W706" s="621">
        <v>0</v>
      </c>
      <c r="X706" s="621">
        <v>0</v>
      </c>
      <c r="Y706" s="621">
        <v>0</v>
      </c>
      <c r="Z706" s="621">
        <v>0</v>
      </c>
      <c r="AA706" s="621">
        <v>0</v>
      </c>
      <c r="AB706" s="621">
        <v>0</v>
      </c>
      <c r="AC706" s="621">
        <v>0</v>
      </c>
      <c r="AD706" s="621">
        <v>0</v>
      </c>
      <c r="AE706" s="621">
        <v>0</v>
      </c>
      <c r="AF706" s="621">
        <v>0</v>
      </c>
      <c r="AG706" s="621">
        <v>0</v>
      </c>
      <c r="AH706" s="621">
        <v>0</v>
      </c>
      <c r="AI706" s="621">
        <v>0</v>
      </c>
      <c r="AJ706" s="621">
        <v>0</v>
      </c>
      <c r="AK706" s="621">
        <v>0</v>
      </c>
      <c r="AL706" s="621">
        <v>0</v>
      </c>
      <c r="AM706" s="621">
        <v>0</v>
      </c>
      <c r="AN706" s="621">
        <v>0</v>
      </c>
      <c r="AO706" s="621">
        <v>0</v>
      </c>
      <c r="AP706" s="621">
        <v>0</v>
      </c>
      <c r="AQ706" s="622">
        <v>0</v>
      </c>
    </row>
    <row r="707" spans="2:43" ht="19.95" hidden="1" customHeight="1" x14ac:dyDescent="0.4">
      <c r="B707" s="269">
        <v>704</v>
      </c>
      <c r="C707" s="270" t="s">
        <v>2207</v>
      </c>
      <c r="D707" s="270" t="s">
        <v>538</v>
      </c>
      <c r="E707" s="271">
        <v>4007</v>
      </c>
      <c r="F707" s="699"/>
      <c r="G707" s="422">
        <v>0</v>
      </c>
      <c r="H707" s="422"/>
      <c r="I707" s="624">
        <v>0</v>
      </c>
      <c r="J707" s="621">
        <v>0</v>
      </c>
      <c r="K707" s="621">
        <v>0</v>
      </c>
      <c r="L707" s="621">
        <v>0</v>
      </c>
      <c r="M707" s="621">
        <v>0</v>
      </c>
      <c r="N707" s="621">
        <v>0</v>
      </c>
      <c r="O707" s="621">
        <v>0</v>
      </c>
      <c r="P707" s="621">
        <v>0</v>
      </c>
      <c r="Q707" s="621">
        <v>0</v>
      </c>
      <c r="R707" s="621">
        <v>0</v>
      </c>
      <c r="S707" s="621">
        <v>0</v>
      </c>
      <c r="T707" s="621">
        <v>0</v>
      </c>
      <c r="U707" s="621">
        <v>0</v>
      </c>
      <c r="V707" s="621">
        <v>0</v>
      </c>
      <c r="W707" s="621">
        <v>0</v>
      </c>
      <c r="X707" s="621">
        <v>0</v>
      </c>
      <c r="Y707" s="621">
        <v>0</v>
      </c>
      <c r="Z707" s="621">
        <v>0</v>
      </c>
      <c r="AA707" s="621">
        <v>0</v>
      </c>
      <c r="AB707" s="621">
        <v>0</v>
      </c>
      <c r="AC707" s="621">
        <v>0</v>
      </c>
      <c r="AD707" s="621">
        <v>0</v>
      </c>
      <c r="AE707" s="621">
        <v>0</v>
      </c>
      <c r="AF707" s="621">
        <v>0</v>
      </c>
      <c r="AG707" s="621">
        <v>0</v>
      </c>
      <c r="AH707" s="621">
        <v>0</v>
      </c>
      <c r="AI707" s="621">
        <v>0</v>
      </c>
      <c r="AJ707" s="621">
        <v>0</v>
      </c>
      <c r="AK707" s="621">
        <v>0</v>
      </c>
      <c r="AL707" s="621">
        <v>0</v>
      </c>
      <c r="AM707" s="621">
        <v>0</v>
      </c>
      <c r="AN707" s="621">
        <v>0</v>
      </c>
      <c r="AO707" s="621">
        <v>0</v>
      </c>
      <c r="AP707" s="621">
        <v>0</v>
      </c>
      <c r="AQ707" s="622">
        <v>0</v>
      </c>
    </row>
    <row r="708" spans="2:43" ht="19.95" hidden="1" customHeight="1" x14ac:dyDescent="0.4">
      <c r="B708" s="269">
        <v>705</v>
      </c>
      <c r="C708" s="270" t="s">
        <v>2208</v>
      </c>
      <c r="D708" s="270" t="s">
        <v>539</v>
      </c>
      <c r="E708" s="271">
        <v>4008</v>
      </c>
      <c r="F708" s="699"/>
      <c r="G708" s="422">
        <v>0</v>
      </c>
      <c r="H708" s="422"/>
      <c r="I708" s="624">
        <v>0</v>
      </c>
      <c r="J708" s="621">
        <v>0</v>
      </c>
      <c r="K708" s="621">
        <v>0</v>
      </c>
      <c r="L708" s="621">
        <v>0</v>
      </c>
      <c r="M708" s="621">
        <v>0</v>
      </c>
      <c r="N708" s="621">
        <v>0</v>
      </c>
      <c r="O708" s="621">
        <v>0</v>
      </c>
      <c r="P708" s="621">
        <v>0</v>
      </c>
      <c r="Q708" s="621">
        <v>0</v>
      </c>
      <c r="R708" s="621">
        <v>0</v>
      </c>
      <c r="S708" s="621">
        <v>0</v>
      </c>
      <c r="T708" s="621">
        <v>0</v>
      </c>
      <c r="U708" s="621">
        <v>0</v>
      </c>
      <c r="V708" s="621">
        <v>0</v>
      </c>
      <c r="W708" s="621">
        <v>0</v>
      </c>
      <c r="X708" s="621">
        <v>0</v>
      </c>
      <c r="Y708" s="621">
        <v>0</v>
      </c>
      <c r="Z708" s="621">
        <v>0</v>
      </c>
      <c r="AA708" s="621">
        <v>0</v>
      </c>
      <c r="AB708" s="621">
        <v>0</v>
      </c>
      <c r="AC708" s="621">
        <v>0</v>
      </c>
      <c r="AD708" s="621">
        <v>0</v>
      </c>
      <c r="AE708" s="621">
        <v>0</v>
      </c>
      <c r="AF708" s="621">
        <v>0</v>
      </c>
      <c r="AG708" s="621">
        <v>0</v>
      </c>
      <c r="AH708" s="621">
        <v>0</v>
      </c>
      <c r="AI708" s="621">
        <v>0</v>
      </c>
      <c r="AJ708" s="621">
        <v>0</v>
      </c>
      <c r="AK708" s="621">
        <v>0</v>
      </c>
      <c r="AL708" s="621">
        <v>0</v>
      </c>
      <c r="AM708" s="621">
        <v>0</v>
      </c>
      <c r="AN708" s="621">
        <v>0</v>
      </c>
      <c r="AO708" s="621">
        <v>0</v>
      </c>
      <c r="AP708" s="621">
        <v>0</v>
      </c>
      <c r="AQ708" s="622">
        <v>0</v>
      </c>
    </row>
    <row r="709" spans="2:43" ht="19.95" hidden="1" customHeight="1" x14ac:dyDescent="0.4">
      <c r="B709" s="269">
        <v>706</v>
      </c>
      <c r="C709" s="270" t="s">
        <v>2209</v>
      </c>
      <c r="D709" s="270" t="s">
        <v>540</v>
      </c>
      <c r="E709" s="271">
        <v>4009</v>
      </c>
      <c r="F709" s="699"/>
      <c r="G709" s="422">
        <v>0</v>
      </c>
      <c r="H709" s="422"/>
      <c r="I709" s="624">
        <v>0</v>
      </c>
      <c r="J709" s="621">
        <v>0</v>
      </c>
      <c r="K709" s="621">
        <v>0</v>
      </c>
      <c r="L709" s="621">
        <v>0</v>
      </c>
      <c r="M709" s="621">
        <v>0</v>
      </c>
      <c r="N709" s="621">
        <v>0</v>
      </c>
      <c r="O709" s="621">
        <v>0</v>
      </c>
      <c r="P709" s="621">
        <v>0</v>
      </c>
      <c r="Q709" s="621">
        <v>0</v>
      </c>
      <c r="R709" s="621">
        <v>0</v>
      </c>
      <c r="S709" s="621">
        <v>0</v>
      </c>
      <c r="T709" s="621">
        <v>0</v>
      </c>
      <c r="U709" s="621">
        <v>0</v>
      </c>
      <c r="V709" s="621">
        <v>0</v>
      </c>
      <c r="W709" s="621">
        <v>0</v>
      </c>
      <c r="X709" s="621">
        <v>0</v>
      </c>
      <c r="Y709" s="621">
        <v>0</v>
      </c>
      <c r="Z709" s="621">
        <v>0</v>
      </c>
      <c r="AA709" s="621">
        <v>0</v>
      </c>
      <c r="AB709" s="621">
        <v>0</v>
      </c>
      <c r="AC709" s="621">
        <v>0</v>
      </c>
      <c r="AD709" s="621">
        <v>0</v>
      </c>
      <c r="AE709" s="621">
        <v>0</v>
      </c>
      <c r="AF709" s="621">
        <v>0</v>
      </c>
      <c r="AG709" s="621">
        <v>0</v>
      </c>
      <c r="AH709" s="621">
        <v>0</v>
      </c>
      <c r="AI709" s="621">
        <v>0</v>
      </c>
      <c r="AJ709" s="621">
        <v>0</v>
      </c>
      <c r="AK709" s="621">
        <v>0</v>
      </c>
      <c r="AL709" s="621">
        <v>0</v>
      </c>
      <c r="AM709" s="621">
        <v>0</v>
      </c>
      <c r="AN709" s="621">
        <v>0</v>
      </c>
      <c r="AO709" s="621">
        <v>0</v>
      </c>
      <c r="AP709" s="621">
        <v>0</v>
      </c>
      <c r="AQ709" s="622">
        <v>0</v>
      </c>
    </row>
    <row r="710" spans="2:43" ht="19.95" hidden="1" customHeight="1" x14ac:dyDescent="0.4">
      <c r="B710" s="269">
        <v>707</v>
      </c>
      <c r="C710" s="270" t="s">
        <v>2210</v>
      </c>
      <c r="D710" s="270" t="s">
        <v>541</v>
      </c>
      <c r="E710" s="271">
        <v>4010</v>
      </c>
      <c r="F710" s="699"/>
      <c r="G710" s="422">
        <v>0</v>
      </c>
      <c r="H710" s="422"/>
      <c r="I710" s="624">
        <v>0</v>
      </c>
      <c r="J710" s="621">
        <v>0</v>
      </c>
      <c r="K710" s="621">
        <v>0</v>
      </c>
      <c r="L710" s="621">
        <v>0</v>
      </c>
      <c r="M710" s="621">
        <v>0</v>
      </c>
      <c r="N710" s="621">
        <v>0</v>
      </c>
      <c r="O710" s="621">
        <v>0</v>
      </c>
      <c r="P710" s="621">
        <v>0</v>
      </c>
      <c r="Q710" s="621">
        <v>0</v>
      </c>
      <c r="R710" s="621">
        <v>0</v>
      </c>
      <c r="S710" s="621">
        <v>0</v>
      </c>
      <c r="T710" s="621">
        <v>0</v>
      </c>
      <c r="U710" s="621">
        <v>0</v>
      </c>
      <c r="V710" s="621">
        <v>0</v>
      </c>
      <c r="W710" s="621">
        <v>0</v>
      </c>
      <c r="X710" s="621">
        <v>0</v>
      </c>
      <c r="Y710" s="621">
        <v>0</v>
      </c>
      <c r="Z710" s="621">
        <v>0</v>
      </c>
      <c r="AA710" s="621">
        <v>0</v>
      </c>
      <c r="AB710" s="621">
        <v>0</v>
      </c>
      <c r="AC710" s="621">
        <v>0</v>
      </c>
      <c r="AD710" s="621">
        <v>0</v>
      </c>
      <c r="AE710" s="621">
        <v>0</v>
      </c>
      <c r="AF710" s="621">
        <v>0</v>
      </c>
      <c r="AG710" s="621">
        <v>0</v>
      </c>
      <c r="AH710" s="621">
        <v>0</v>
      </c>
      <c r="AI710" s="621">
        <v>0</v>
      </c>
      <c r="AJ710" s="621">
        <v>0</v>
      </c>
      <c r="AK710" s="621">
        <v>0</v>
      </c>
      <c r="AL710" s="621">
        <v>0</v>
      </c>
      <c r="AM710" s="621">
        <v>0</v>
      </c>
      <c r="AN710" s="621">
        <v>0</v>
      </c>
      <c r="AO710" s="621">
        <v>0</v>
      </c>
      <c r="AP710" s="621">
        <v>0</v>
      </c>
      <c r="AQ710" s="622">
        <v>0</v>
      </c>
    </row>
    <row r="711" spans="2:43" ht="19.95" hidden="1" customHeight="1" x14ac:dyDescent="0.4">
      <c r="B711" s="269">
        <v>708</v>
      </c>
      <c r="C711" s="270" t="s">
        <v>2211</v>
      </c>
      <c r="D711" s="270" t="s">
        <v>542</v>
      </c>
      <c r="E711" s="271">
        <v>4011</v>
      </c>
      <c r="F711" s="699"/>
      <c r="G711" s="422">
        <v>0</v>
      </c>
      <c r="H711" s="422"/>
      <c r="I711" s="624">
        <v>0</v>
      </c>
      <c r="J711" s="621">
        <v>0</v>
      </c>
      <c r="K711" s="621">
        <v>0</v>
      </c>
      <c r="L711" s="621">
        <v>0</v>
      </c>
      <c r="M711" s="621">
        <v>0</v>
      </c>
      <c r="N711" s="621">
        <v>0</v>
      </c>
      <c r="O711" s="621">
        <v>0</v>
      </c>
      <c r="P711" s="621">
        <v>0</v>
      </c>
      <c r="Q711" s="621">
        <v>0</v>
      </c>
      <c r="R711" s="621">
        <v>0</v>
      </c>
      <c r="S711" s="621">
        <v>0</v>
      </c>
      <c r="T711" s="621">
        <v>0</v>
      </c>
      <c r="U711" s="621">
        <v>0</v>
      </c>
      <c r="V711" s="621">
        <v>0</v>
      </c>
      <c r="W711" s="621">
        <v>0</v>
      </c>
      <c r="X711" s="621">
        <v>0</v>
      </c>
      <c r="Y711" s="621">
        <v>0</v>
      </c>
      <c r="Z711" s="621">
        <v>0</v>
      </c>
      <c r="AA711" s="621">
        <v>0</v>
      </c>
      <c r="AB711" s="621">
        <v>0</v>
      </c>
      <c r="AC711" s="621">
        <v>0</v>
      </c>
      <c r="AD711" s="621">
        <v>0</v>
      </c>
      <c r="AE711" s="621">
        <v>0</v>
      </c>
      <c r="AF711" s="621">
        <v>0</v>
      </c>
      <c r="AG711" s="621">
        <v>0</v>
      </c>
      <c r="AH711" s="621">
        <v>0</v>
      </c>
      <c r="AI711" s="621">
        <v>0</v>
      </c>
      <c r="AJ711" s="621">
        <v>0</v>
      </c>
      <c r="AK711" s="621">
        <v>0</v>
      </c>
      <c r="AL711" s="621">
        <v>0</v>
      </c>
      <c r="AM711" s="621">
        <v>0</v>
      </c>
      <c r="AN711" s="621">
        <v>0</v>
      </c>
      <c r="AO711" s="621">
        <v>0</v>
      </c>
      <c r="AP711" s="621">
        <v>0</v>
      </c>
      <c r="AQ711" s="622">
        <v>0</v>
      </c>
    </row>
    <row r="712" spans="2:43" ht="19.95" hidden="1" customHeight="1" x14ac:dyDescent="0.4">
      <c r="B712" s="269">
        <v>709</v>
      </c>
      <c r="C712" s="270" t="s">
        <v>2212</v>
      </c>
      <c r="D712" s="270" t="s">
        <v>543</v>
      </c>
      <c r="E712" s="271">
        <v>4012</v>
      </c>
      <c r="F712" s="699"/>
      <c r="G712" s="422">
        <v>0</v>
      </c>
      <c r="H712" s="422"/>
      <c r="I712" s="624">
        <v>0</v>
      </c>
      <c r="J712" s="621">
        <v>0</v>
      </c>
      <c r="K712" s="621">
        <v>0</v>
      </c>
      <c r="L712" s="621">
        <v>0</v>
      </c>
      <c r="M712" s="621">
        <v>0</v>
      </c>
      <c r="N712" s="621">
        <v>0</v>
      </c>
      <c r="O712" s="621">
        <v>0</v>
      </c>
      <c r="P712" s="621">
        <v>0</v>
      </c>
      <c r="Q712" s="621">
        <v>0</v>
      </c>
      <c r="R712" s="621">
        <v>0</v>
      </c>
      <c r="S712" s="621">
        <v>0</v>
      </c>
      <c r="T712" s="621">
        <v>0</v>
      </c>
      <c r="U712" s="621">
        <v>0</v>
      </c>
      <c r="V712" s="621">
        <v>0</v>
      </c>
      <c r="W712" s="621">
        <v>0</v>
      </c>
      <c r="X712" s="621">
        <v>0</v>
      </c>
      <c r="Y712" s="621">
        <v>0</v>
      </c>
      <c r="Z712" s="621">
        <v>0</v>
      </c>
      <c r="AA712" s="621">
        <v>0</v>
      </c>
      <c r="AB712" s="621">
        <v>0</v>
      </c>
      <c r="AC712" s="621">
        <v>0</v>
      </c>
      <c r="AD712" s="621">
        <v>0</v>
      </c>
      <c r="AE712" s="621">
        <v>0</v>
      </c>
      <c r="AF712" s="621">
        <v>0</v>
      </c>
      <c r="AG712" s="621">
        <v>0</v>
      </c>
      <c r="AH712" s="621">
        <v>0</v>
      </c>
      <c r="AI712" s="621">
        <v>0</v>
      </c>
      <c r="AJ712" s="621">
        <v>0</v>
      </c>
      <c r="AK712" s="621">
        <v>0</v>
      </c>
      <c r="AL712" s="621">
        <v>0</v>
      </c>
      <c r="AM712" s="621">
        <v>0</v>
      </c>
      <c r="AN712" s="621">
        <v>0</v>
      </c>
      <c r="AO712" s="621">
        <v>0</v>
      </c>
      <c r="AP712" s="621">
        <v>0</v>
      </c>
      <c r="AQ712" s="622">
        <v>0</v>
      </c>
    </row>
    <row r="713" spans="2:43" ht="19.95" hidden="1" customHeight="1" x14ac:dyDescent="0.4">
      <c r="B713" s="269">
        <v>710</v>
      </c>
      <c r="C713" s="270" t="s">
        <v>2213</v>
      </c>
      <c r="D713" s="270" t="s">
        <v>544</v>
      </c>
      <c r="E713" s="271">
        <v>4013</v>
      </c>
      <c r="F713" s="699"/>
      <c r="G713" s="422">
        <v>0</v>
      </c>
      <c r="H713" s="422"/>
      <c r="I713" s="624">
        <v>0</v>
      </c>
      <c r="J713" s="621">
        <v>0</v>
      </c>
      <c r="K713" s="621">
        <v>0</v>
      </c>
      <c r="L713" s="621">
        <v>0</v>
      </c>
      <c r="M713" s="621">
        <v>0</v>
      </c>
      <c r="N713" s="621">
        <v>0</v>
      </c>
      <c r="O713" s="621">
        <v>0</v>
      </c>
      <c r="P713" s="621">
        <v>0</v>
      </c>
      <c r="Q713" s="621">
        <v>0</v>
      </c>
      <c r="R713" s="621">
        <v>0</v>
      </c>
      <c r="S713" s="621">
        <v>0</v>
      </c>
      <c r="T713" s="621">
        <v>0</v>
      </c>
      <c r="U713" s="621">
        <v>0</v>
      </c>
      <c r="V713" s="621">
        <v>0</v>
      </c>
      <c r="W713" s="621">
        <v>0</v>
      </c>
      <c r="X713" s="621">
        <v>0</v>
      </c>
      <c r="Y713" s="621">
        <v>0</v>
      </c>
      <c r="Z713" s="621">
        <v>0</v>
      </c>
      <c r="AA713" s="621">
        <v>0</v>
      </c>
      <c r="AB713" s="621">
        <v>0</v>
      </c>
      <c r="AC713" s="621">
        <v>0</v>
      </c>
      <c r="AD713" s="621">
        <v>0</v>
      </c>
      <c r="AE713" s="621">
        <v>0</v>
      </c>
      <c r="AF713" s="621">
        <v>0</v>
      </c>
      <c r="AG713" s="621">
        <v>0</v>
      </c>
      <c r="AH713" s="621">
        <v>0</v>
      </c>
      <c r="AI713" s="621">
        <v>0</v>
      </c>
      <c r="AJ713" s="621">
        <v>0</v>
      </c>
      <c r="AK713" s="621">
        <v>0</v>
      </c>
      <c r="AL713" s="621">
        <v>0</v>
      </c>
      <c r="AM713" s="621">
        <v>0</v>
      </c>
      <c r="AN713" s="621">
        <v>0</v>
      </c>
      <c r="AO713" s="621">
        <v>0</v>
      </c>
      <c r="AP713" s="621">
        <v>0</v>
      </c>
      <c r="AQ713" s="622">
        <v>0</v>
      </c>
    </row>
    <row r="714" spans="2:43" ht="19.95" hidden="1" customHeight="1" x14ac:dyDescent="0.4">
      <c r="B714" s="269">
        <v>711</v>
      </c>
      <c r="C714" s="270" t="s">
        <v>2214</v>
      </c>
      <c r="D714" s="270" t="s">
        <v>545</v>
      </c>
      <c r="E714" s="271">
        <v>4014</v>
      </c>
      <c r="F714" s="699"/>
      <c r="G714" s="422">
        <v>0</v>
      </c>
      <c r="H714" s="422"/>
      <c r="I714" s="624">
        <v>0</v>
      </c>
      <c r="J714" s="621">
        <v>0</v>
      </c>
      <c r="K714" s="621">
        <v>0</v>
      </c>
      <c r="L714" s="621">
        <v>0</v>
      </c>
      <c r="M714" s="621">
        <v>0</v>
      </c>
      <c r="N714" s="621">
        <v>0</v>
      </c>
      <c r="O714" s="621">
        <v>0</v>
      </c>
      <c r="P714" s="621">
        <v>0</v>
      </c>
      <c r="Q714" s="621">
        <v>0</v>
      </c>
      <c r="R714" s="621">
        <v>0</v>
      </c>
      <c r="S714" s="621">
        <v>0</v>
      </c>
      <c r="T714" s="621">
        <v>0</v>
      </c>
      <c r="U714" s="621">
        <v>0</v>
      </c>
      <c r="V714" s="621">
        <v>0</v>
      </c>
      <c r="W714" s="621">
        <v>0</v>
      </c>
      <c r="X714" s="621">
        <v>0</v>
      </c>
      <c r="Y714" s="621">
        <v>0</v>
      </c>
      <c r="Z714" s="621">
        <v>0</v>
      </c>
      <c r="AA714" s="621">
        <v>0</v>
      </c>
      <c r="AB714" s="621">
        <v>0</v>
      </c>
      <c r="AC714" s="621">
        <v>0</v>
      </c>
      <c r="AD714" s="621">
        <v>0</v>
      </c>
      <c r="AE714" s="621">
        <v>0</v>
      </c>
      <c r="AF714" s="621">
        <v>0</v>
      </c>
      <c r="AG714" s="621">
        <v>0</v>
      </c>
      <c r="AH714" s="621">
        <v>0</v>
      </c>
      <c r="AI714" s="621">
        <v>0</v>
      </c>
      <c r="AJ714" s="621">
        <v>0</v>
      </c>
      <c r="AK714" s="621">
        <v>0</v>
      </c>
      <c r="AL714" s="621">
        <v>0</v>
      </c>
      <c r="AM714" s="621">
        <v>0</v>
      </c>
      <c r="AN714" s="621">
        <v>0</v>
      </c>
      <c r="AO714" s="621">
        <v>0</v>
      </c>
      <c r="AP714" s="621">
        <v>0</v>
      </c>
      <c r="AQ714" s="622">
        <v>0</v>
      </c>
    </row>
    <row r="715" spans="2:43" ht="19.95" hidden="1" customHeight="1" x14ac:dyDescent="0.4">
      <c r="B715" s="269">
        <v>712</v>
      </c>
      <c r="C715" s="270" t="s">
        <v>2215</v>
      </c>
      <c r="D715" s="270" t="s">
        <v>546</v>
      </c>
      <c r="E715" s="271">
        <v>4015</v>
      </c>
      <c r="F715" s="699"/>
      <c r="G715" s="422">
        <v>0</v>
      </c>
      <c r="H715" s="422"/>
      <c r="I715" s="624">
        <v>0</v>
      </c>
      <c r="J715" s="621">
        <v>0</v>
      </c>
      <c r="K715" s="621">
        <v>0</v>
      </c>
      <c r="L715" s="621">
        <v>0</v>
      </c>
      <c r="M715" s="621">
        <v>0</v>
      </c>
      <c r="N715" s="621">
        <v>0</v>
      </c>
      <c r="O715" s="621">
        <v>0</v>
      </c>
      <c r="P715" s="621">
        <v>0</v>
      </c>
      <c r="Q715" s="621">
        <v>0</v>
      </c>
      <c r="R715" s="621">
        <v>0</v>
      </c>
      <c r="S715" s="621">
        <v>0</v>
      </c>
      <c r="T715" s="621">
        <v>0</v>
      </c>
      <c r="U715" s="621">
        <v>0</v>
      </c>
      <c r="V715" s="621">
        <v>0</v>
      </c>
      <c r="W715" s="621">
        <v>0</v>
      </c>
      <c r="X715" s="621">
        <v>0</v>
      </c>
      <c r="Y715" s="621">
        <v>0</v>
      </c>
      <c r="Z715" s="621">
        <v>0</v>
      </c>
      <c r="AA715" s="621">
        <v>0</v>
      </c>
      <c r="AB715" s="621">
        <v>0</v>
      </c>
      <c r="AC715" s="621">
        <v>0</v>
      </c>
      <c r="AD715" s="621">
        <v>0</v>
      </c>
      <c r="AE715" s="621">
        <v>0</v>
      </c>
      <c r="AF715" s="621">
        <v>0</v>
      </c>
      <c r="AG715" s="621">
        <v>0</v>
      </c>
      <c r="AH715" s="621">
        <v>0</v>
      </c>
      <c r="AI715" s="621">
        <v>0</v>
      </c>
      <c r="AJ715" s="621">
        <v>0</v>
      </c>
      <c r="AK715" s="621">
        <v>0</v>
      </c>
      <c r="AL715" s="621">
        <v>0</v>
      </c>
      <c r="AM715" s="621">
        <v>0</v>
      </c>
      <c r="AN715" s="621">
        <v>0</v>
      </c>
      <c r="AO715" s="621">
        <v>0</v>
      </c>
      <c r="AP715" s="621">
        <v>0</v>
      </c>
      <c r="AQ715" s="622">
        <v>0</v>
      </c>
    </row>
    <row r="716" spans="2:43" ht="19.95" hidden="1" customHeight="1" x14ac:dyDescent="0.4">
      <c r="B716" s="269">
        <v>713</v>
      </c>
      <c r="C716" s="270" t="s">
        <v>2216</v>
      </c>
      <c r="D716" s="270" t="s">
        <v>547</v>
      </c>
      <c r="E716" s="271">
        <v>4016</v>
      </c>
      <c r="F716" s="699"/>
      <c r="G716" s="422">
        <v>0</v>
      </c>
      <c r="H716" s="422"/>
      <c r="I716" s="624">
        <v>0</v>
      </c>
      <c r="J716" s="621">
        <v>0</v>
      </c>
      <c r="K716" s="621">
        <v>0</v>
      </c>
      <c r="L716" s="621">
        <v>0</v>
      </c>
      <c r="M716" s="621">
        <v>0</v>
      </c>
      <c r="N716" s="621">
        <v>0</v>
      </c>
      <c r="O716" s="621">
        <v>0</v>
      </c>
      <c r="P716" s="621">
        <v>0</v>
      </c>
      <c r="Q716" s="621">
        <v>0</v>
      </c>
      <c r="R716" s="621">
        <v>0</v>
      </c>
      <c r="S716" s="621">
        <v>0</v>
      </c>
      <c r="T716" s="621">
        <v>0</v>
      </c>
      <c r="U716" s="621">
        <v>0</v>
      </c>
      <c r="V716" s="621">
        <v>0</v>
      </c>
      <c r="W716" s="621">
        <v>0</v>
      </c>
      <c r="X716" s="621">
        <v>0</v>
      </c>
      <c r="Y716" s="621">
        <v>0</v>
      </c>
      <c r="Z716" s="621">
        <v>0</v>
      </c>
      <c r="AA716" s="621">
        <v>0</v>
      </c>
      <c r="AB716" s="621">
        <v>0</v>
      </c>
      <c r="AC716" s="621">
        <v>0</v>
      </c>
      <c r="AD716" s="621">
        <v>0</v>
      </c>
      <c r="AE716" s="621">
        <v>0</v>
      </c>
      <c r="AF716" s="621">
        <v>0</v>
      </c>
      <c r="AG716" s="621">
        <v>0</v>
      </c>
      <c r="AH716" s="621">
        <v>0</v>
      </c>
      <c r="AI716" s="621">
        <v>0</v>
      </c>
      <c r="AJ716" s="621">
        <v>0</v>
      </c>
      <c r="AK716" s="621">
        <v>0</v>
      </c>
      <c r="AL716" s="621">
        <v>0</v>
      </c>
      <c r="AM716" s="621">
        <v>0</v>
      </c>
      <c r="AN716" s="621">
        <v>0</v>
      </c>
      <c r="AO716" s="621">
        <v>0</v>
      </c>
      <c r="AP716" s="621">
        <v>0</v>
      </c>
      <c r="AQ716" s="622">
        <v>0</v>
      </c>
    </row>
    <row r="717" spans="2:43" ht="19.95" hidden="1" customHeight="1" x14ac:dyDescent="0.4">
      <c r="B717" s="269">
        <v>714</v>
      </c>
      <c r="C717" s="270" t="s">
        <v>2217</v>
      </c>
      <c r="D717" s="270" t="s">
        <v>548</v>
      </c>
      <c r="E717" s="271">
        <v>4017</v>
      </c>
      <c r="F717" s="699"/>
      <c r="G717" s="422">
        <v>0</v>
      </c>
      <c r="H717" s="422"/>
      <c r="I717" s="624">
        <v>0</v>
      </c>
      <c r="J717" s="621">
        <v>0</v>
      </c>
      <c r="K717" s="621">
        <v>0</v>
      </c>
      <c r="L717" s="621">
        <v>0</v>
      </c>
      <c r="M717" s="621">
        <v>0</v>
      </c>
      <c r="N717" s="621">
        <v>0</v>
      </c>
      <c r="O717" s="621">
        <v>0</v>
      </c>
      <c r="P717" s="621">
        <v>0</v>
      </c>
      <c r="Q717" s="621">
        <v>0</v>
      </c>
      <c r="R717" s="621">
        <v>0</v>
      </c>
      <c r="S717" s="621">
        <v>0</v>
      </c>
      <c r="T717" s="621">
        <v>0</v>
      </c>
      <c r="U717" s="621">
        <v>0</v>
      </c>
      <c r="V717" s="621">
        <v>0</v>
      </c>
      <c r="W717" s="621">
        <v>0</v>
      </c>
      <c r="X717" s="621">
        <v>0</v>
      </c>
      <c r="Y717" s="621">
        <v>0</v>
      </c>
      <c r="Z717" s="621">
        <v>0</v>
      </c>
      <c r="AA717" s="621">
        <v>0</v>
      </c>
      <c r="AB717" s="621">
        <v>0</v>
      </c>
      <c r="AC717" s="621">
        <v>0</v>
      </c>
      <c r="AD717" s="621">
        <v>0</v>
      </c>
      <c r="AE717" s="621">
        <v>0</v>
      </c>
      <c r="AF717" s="621">
        <v>0</v>
      </c>
      <c r="AG717" s="621">
        <v>0</v>
      </c>
      <c r="AH717" s="621">
        <v>0</v>
      </c>
      <c r="AI717" s="621">
        <v>0</v>
      </c>
      <c r="AJ717" s="621">
        <v>0</v>
      </c>
      <c r="AK717" s="621">
        <v>0</v>
      </c>
      <c r="AL717" s="621">
        <v>0</v>
      </c>
      <c r="AM717" s="621">
        <v>0</v>
      </c>
      <c r="AN717" s="621">
        <v>0</v>
      </c>
      <c r="AO717" s="621">
        <v>0</v>
      </c>
      <c r="AP717" s="621">
        <v>0</v>
      </c>
      <c r="AQ717" s="622">
        <v>0</v>
      </c>
    </row>
    <row r="718" spans="2:43" ht="19.95" hidden="1" customHeight="1" x14ac:dyDescent="0.4">
      <c r="B718" s="269">
        <v>715</v>
      </c>
      <c r="C718" s="270" t="s">
        <v>2218</v>
      </c>
      <c r="D718" s="270" t="s">
        <v>549</v>
      </c>
      <c r="E718" s="271">
        <v>4018</v>
      </c>
      <c r="F718" s="699"/>
      <c r="G718" s="422">
        <v>0</v>
      </c>
      <c r="H718" s="422"/>
      <c r="I718" s="624">
        <v>0</v>
      </c>
      <c r="J718" s="621">
        <v>0</v>
      </c>
      <c r="K718" s="621">
        <v>0</v>
      </c>
      <c r="L718" s="621">
        <v>0</v>
      </c>
      <c r="M718" s="621">
        <v>0</v>
      </c>
      <c r="N718" s="621">
        <v>0</v>
      </c>
      <c r="O718" s="621">
        <v>0</v>
      </c>
      <c r="P718" s="621">
        <v>0</v>
      </c>
      <c r="Q718" s="621">
        <v>0</v>
      </c>
      <c r="R718" s="621">
        <v>0</v>
      </c>
      <c r="S718" s="621">
        <v>0</v>
      </c>
      <c r="T718" s="621">
        <v>0</v>
      </c>
      <c r="U718" s="621">
        <v>0</v>
      </c>
      <c r="V718" s="621">
        <v>0</v>
      </c>
      <c r="W718" s="621">
        <v>0</v>
      </c>
      <c r="X718" s="621">
        <v>0</v>
      </c>
      <c r="Y718" s="621">
        <v>0</v>
      </c>
      <c r="Z718" s="621">
        <v>0</v>
      </c>
      <c r="AA718" s="621">
        <v>0</v>
      </c>
      <c r="AB718" s="621">
        <v>0</v>
      </c>
      <c r="AC718" s="621">
        <v>0</v>
      </c>
      <c r="AD718" s="621">
        <v>0</v>
      </c>
      <c r="AE718" s="621">
        <v>0</v>
      </c>
      <c r="AF718" s="621">
        <v>0</v>
      </c>
      <c r="AG718" s="621">
        <v>0</v>
      </c>
      <c r="AH718" s="621">
        <v>0</v>
      </c>
      <c r="AI718" s="621">
        <v>0</v>
      </c>
      <c r="AJ718" s="621">
        <v>0</v>
      </c>
      <c r="AK718" s="621">
        <v>0</v>
      </c>
      <c r="AL718" s="621">
        <v>0</v>
      </c>
      <c r="AM718" s="621">
        <v>0</v>
      </c>
      <c r="AN718" s="621">
        <v>0</v>
      </c>
      <c r="AO718" s="621">
        <v>0</v>
      </c>
      <c r="AP718" s="621">
        <v>0</v>
      </c>
      <c r="AQ718" s="622">
        <v>0</v>
      </c>
    </row>
    <row r="719" spans="2:43" ht="19.95" hidden="1" customHeight="1" x14ac:dyDescent="0.4">
      <c r="B719" s="269">
        <v>716</v>
      </c>
      <c r="C719" s="270" t="s">
        <v>2219</v>
      </c>
      <c r="D719" s="270" t="s">
        <v>550</v>
      </c>
      <c r="E719" s="271">
        <v>4019</v>
      </c>
      <c r="F719" s="699"/>
      <c r="G719" s="422">
        <v>0</v>
      </c>
      <c r="H719" s="422"/>
      <c r="I719" s="624">
        <v>0</v>
      </c>
      <c r="J719" s="621">
        <v>0</v>
      </c>
      <c r="K719" s="621">
        <v>0</v>
      </c>
      <c r="L719" s="621">
        <v>0</v>
      </c>
      <c r="M719" s="621">
        <v>0</v>
      </c>
      <c r="N719" s="621">
        <v>0</v>
      </c>
      <c r="O719" s="621">
        <v>0</v>
      </c>
      <c r="P719" s="621">
        <v>0</v>
      </c>
      <c r="Q719" s="621">
        <v>0</v>
      </c>
      <c r="R719" s="621">
        <v>0</v>
      </c>
      <c r="S719" s="621">
        <v>0</v>
      </c>
      <c r="T719" s="621">
        <v>0</v>
      </c>
      <c r="U719" s="621">
        <v>0</v>
      </c>
      <c r="V719" s="621">
        <v>0</v>
      </c>
      <c r="W719" s="621">
        <v>0</v>
      </c>
      <c r="X719" s="621">
        <v>0</v>
      </c>
      <c r="Y719" s="621">
        <v>0</v>
      </c>
      <c r="Z719" s="621">
        <v>0</v>
      </c>
      <c r="AA719" s="621">
        <v>0</v>
      </c>
      <c r="AB719" s="621">
        <v>0</v>
      </c>
      <c r="AC719" s="621">
        <v>0</v>
      </c>
      <c r="AD719" s="621">
        <v>0</v>
      </c>
      <c r="AE719" s="621">
        <v>0</v>
      </c>
      <c r="AF719" s="621">
        <v>0</v>
      </c>
      <c r="AG719" s="621">
        <v>0</v>
      </c>
      <c r="AH719" s="621">
        <v>0</v>
      </c>
      <c r="AI719" s="621">
        <v>0</v>
      </c>
      <c r="AJ719" s="621">
        <v>0</v>
      </c>
      <c r="AK719" s="621">
        <v>0</v>
      </c>
      <c r="AL719" s="621">
        <v>0</v>
      </c>
      <c r="AM719" s="621">
        <v>0</v>
      </c>
      <c r="AN719" s="621">
        <v>0</v>
      </c>
      <c r="AO719" s="621">
        <v>0</v>
      </c>
      <c r="AP719" s="621">
        <v>0</v>
      </c>
      <c r="AQ719" s="622">
        <v>0</v>
      </c>
    </row>
    <row r="720" spans="2:43" ht="19.95" hidden="1" customHeight="1" x14ac:dyDescent="0.4">
      <c r="B720" s="269">
        <v>717</v>
      </c>
      <c r="C720" s="270" t="s">
        <v>2220</v>
      </c>
      <c r="D720" s="270" t="s">
        <v>551</v>
      </c>
      <c r="E720" s="271">
        <v>4020</v>
      </c>
      <c r="F720" s="699"/>
      <c r="G720" s="422">
        <v>0</v>
      </c>
      <c r="H720" s="422"/>
      <c r="I720" s="624">
        <v>0</v>
      </c>
      <c r="J720" s="621">
        <v>0</v>
      </c>
      <c r="K720" s="621">
        <v>0</v>
      </c>
      <c r="L720" s="621">
        <v>0</v>
      </c>
      <c r="M720" s="621">
        <v>0</v>
      </c>
      <c r="N720" s="621">
        <v>0</v>
      </c>
      <c r="O720" s="621">
        <v>0</v>
      </c>
      <c r="P720" s="621">
        <v>0</v>
      </c>
      <c r="Q720" s="621">
        <v>0</v>
      </c>
      <c r="R720" s="621">
        <v>0</v>
      </c>
      <c r="S720" s="621">
        <v>0</v>
      </c>
      <c r="T720" s="621">
        <v>0</v>
      </c>
      <c r="U720" s="621">
        <v>0</v>
      </c>
      <c r="V720" s="621">
        <v>0</v>
      </c>
      <c r="W720" s="621">
        <v>0</v>
      </c>
      <c r="X720" s="621">
        <v>0</v>
      </c>
      <c r="Y720" s="621">
        <v>0</v>
      </c>
      <c r="Z720" s="621">
        <v>0</v>
      </c>
      <c r="AA720" s="621">
        <v>0</v>
      </c>
      <c r="AB720" s="621">
        <v>0</v>
      </c>
      <c r="AC720" s="621">
        <v>0</v>
      </c>
      <c r="AD720" s="621">
        <v>0</v>
      </c>
      <c r="AE720" s="621">
        <v>0</v>
      </c>
      <c r="AF720" s="621">
        <v>0</v>
      </c>
      <c r="AG720" s="621">
        <v>0</v>
      </c>
      <c r="AH720" s="621">
        <v>0</v>
      </c>
      <c r="AI720" s="621">
        <v>0</v>
      </c>
      <c r="AJ720" s="621">
        <v>0</v>
      </c>
      <c r="AK720" s="621">
        <v>0</v>
      </c>
      <c r="AL720" s="621">
        <v>0</v>
      </c>
      <c r="AM720" s="621">
        <v>0</v>
      </c>
      <c r="AN720" s="621">
        <v>0</v>
      </c>
      <c r="AO720" s="621">
        <v>0</v>
      </c>
      <c r="AP720" s="621">
        <v>0</v>
      </c>
      <c r="AQ720" s="622">
        <v>0</v>
      </c>
    </row>
    <row r="721" spans="2:43" ht="19.95" hidden="1" customHeight="1" x14ac:dyDescent="0.4">
      <c r="B721" s="269">
        <v>718</v>
      </c>
      <c r="C721" s="270" t="s">
        <v>2221</v>
      </c>
      <c r="D721" s="270" t="s">
        <v>552</v>
      </c>
      <c r="E721" s="271">
        <v>4021</v>
      </c>
      <c r="F721" s="699"/>
      <c r="G721" s="422">
        <v>0</v>
      </c>
      <c r="H721" s="422"/>
      <c r="I721" s="624">
        <v>0</v>
      </c>
      <c r="J721" s="621">
        <v>0</v>
      </c>
      <c r="K721" s="621">
        <v>0</v>
      </c>
      <c r="L721" s="621">
        <v>0</v>
      </c>
      <c r="M721" s="621">
        <v>0</v>
      </c>
      <c r="N721" s="621">
        <v>0</v>
      </c>
      <c r="O721" s="621">
        <v>0</v>
      </c>
      <c r="P721" s="621">
        <v>0</v>
      </c>
      <c r="Q721" s="621">
        <v>0</v>
      </c>
      <c r="R721" s="621">
        <v>0</v>
      </c>
      <c r="S721" s="621">
        <v>0</v>
      </c>
      <c r="T721" s="621">
        <v>0</v>
      </c>
      <c r="U721" s="621">
        <v>0</v>
      </c>
      <c r="V721" s="621">
        <v>0</v>
      </c>
      <c r="W721" s="621">
        <v>0</v>
      </c>
      <c r="X721" s="621">
        <v>0</v>
      </c>
      <c r="Y721" s="621">
        <v>0</v>
      </c>
      <c r="Z721" s="621">
        <v>0</v>
      </c>
      <c r="AA721" s="621">
        <v>0</v>
      </c>
      <c r="AB721" s="621">
        <v>0</v>
      </c>
      <c r="AC721" s="621">
        <v>0</v>
      </c>
      <c r="AD721" s="621">
        <v>0</v>
      </c>
      <c r="AE721" s="621">
        <v>0</v>
      </c>
      <c r="AF721" s="621">
        <v>0</v>
      </c>
      <c r="AG721" s="621">
        <v>0</v>
      </c>
      <c r="AH721" s="621">
        <v>0</v>
      </c>
      <c r="AI721" s="621">
        <v>0</v>
      </c>
      <c r="AJ721" s="621">
        <v>0</v>
      </c>
      <c r="AK721" s="621">
        <v>0</v>
      </c>
      <c r="AL721" s="621">
        <v>0</v>
      </c>
      <c r="AM721" s="621">
        <v>0</v>
      </c>
      <c r="AN721" s="621">
        <v>0</v>
      </c>
      <c r="AO721" s="621">
        <v>0</v>
      </c>
      <c r="AP721" s="621">
        <v>0</v>
      </c>
      <c r="AQ721" s="622">
        <v>0</v>
      </c>
    </row>
    <row r="722" spans="2:43" ht="19.95" hidden="1" customHeight="1" x14ac:dyDescent="0.4">
      <c r="B722" s="269">
        <v>719</v>
      </c>
      <c r="C722" s="270" t="s">
        <v>2222</v>
      </c>
      <c r="D722" s="270" t="s">
        <v>553</v>
      </c>
      <c r="E722" s="271">
        <v>4022</v>
      </c>
      <c r="F722" s="699"/>
      <c r="G722" s="422">
        <v>0</v>
      </c>
      <c r="H722" s="422"/>
      <c r="I722" s="624">
        <v>0</v>
      </c>
      <c r="J722" s="621">
        <v>0</v>
      </c>
      <c r="K722" s="621">
        <v>0</v>
      </c>
      <c r="L722" s="621">
        <v>0</v>
      </c>
      <c r="M722" s="621">
        <v>0</v>
      </c>
      <c r="N722" s="621">
        <v>0</v>
      </c>
      <c r="O722" s="621">
        <v>0</v>
      </c>
      <c r="P722" s="621">
        <v>0</v>
      </c>
      <c r="Q722" s="621">
        <v>0</v>
      </c>
      <c r="R722" s="621">
        <v>0</v>
      </c>
      <c r="S722" s="621">
        <v>0</v>
      </c>
      <c r="T722" s="621">
        <v>0</v>
      </c>
      <c r="U722" s="621">
        <v>0</v>
      </c>
      <c r="V722" s="621">
        <v>0</v>
      </c>
      <c r="W722" s="621">
        <v>0</v>
      </c>
      <c r="X722" s="621">
        <v>0</v>
      </c>
      <c r="Y722" s="621">
        <v>0</v>
      </c>
      <c r="Z722" s="621">
        <v>0</v>
      </c>
      <c r="AA722" s="621">
        <v>0</v>
      </c>
      <c r="AB722" s="621">
        <v>0</v>
      </c>
      <c r="AC722" s="621">
        <v>0</v>
      </c>
      <c r="AD722" s="621">
        <v>0</v>
      </c>
      <c r="AE722" s="621">
        <v>0</v>
      </c>
      <c r="AF722" s="621">
        <v>0</v>
      </c>
      <c r="AG722" s="621">
        <v>0</v>
      </c>
      <c r="AH722" s="621">
        <v>0</v>
      </c>
      <c r="AI722" s="621">
        <v>0</v>
      </c>
      <c r="AJ722" s="621">
        <v>0</v>
      </c>
      <c r="AK722" s="621">
        <v>0</v>
      </c>
      <c r="AL722" s="621">
        <v>0</v>
      </c>
      <c r="AM722" s="621">
        <v>0</v>
      </c>
      <c r="AN722" s="621">
        <v>0</v>
      </c>
      <c r="AO722" s="621">
        <v>0</v>
      </c>
      <c r="AP722" s="621">
        <v>0</v>
      </c>
      <c r="AQ722" s="622">
        <v>0</v>
      </c>
    </row>
    <row r="723" spans="2:43" ht="19.95" hidden="1" customHeight="1" x14ac:dyDescent="0.4">
      <c r="B723" s="269">
        <v>720</v>
      </c>
      <c r="C723" s="270" t="s">
        <v>2223</v>
      </c>
      <c r="D723" s="270" t="s">
        <v>554</v>
      </c>
      <c r="E723" s="271">
        <v>4023</v>
      </c>
      <c r="F723" s="699"/>
      <c r="G723" s="422">
        <v>0</v>
      </c>
      <c r="H723" s="422"/>
      <c r="I723" s="624">
        <v>0</v>
      </c>
      <c r="J723" s="621">
        <v>0</v>
      </c>
      <c r="K723" s="621">
        <v>0</v>
      </c>
      <c r="L723" s="621">
        <v>0</v>
      </c>
      <c r="M723" s="621">
        <v>0</v>
      </c>
      <c r="N723" s="621">
        <v>0</v>
      </c>
      <c r="O723" s="621">
        <v>0</v>
      </c>
      <c r="P723" s="621">
        <v>0</v>
      </c>
      <c r="Q723" s="621">
        <v>0</v>
      </c>
      <c r="R723" s="621">
        <v>0</v>
      </c>
      <c r="S723" s="621">
        <v>0</v>
      </c>
      <c r="T723" s="621">
        <v>0</v>
      </c>
      <c r="U723" s="621">
        <v>0</v>
      </c>
      <c r="V723" s="621">
        <v>0</v>
      </c>
      <c r="W723" s="621">
        <v>0</v>
      </c>
      <c r="X723" s="621">
        <v>0</v>
      </c>
      <c r="Y723" s="621">
        <v>0</v>
      </c>
      <c r="Z723" s="621">
        <v>0</v>
      </c>
      <c r="AA723" s="621">
        <v>0</v>
      </c>
      <c r="AB723" s="621">
        <v>0</v>
      </c>
      <c r="AC723" s="621">
        <v>0</v>
      </c>
      <c r="AD723" s="621">
        <v>0</v>
      </c>
      <c r="AE723" s="621">
        <v>0</v>
      </c>
      <c r="AF723" s="621">
        <v>0</v>
      </c>
      <c r="AG723" s="621">
        <v>0</v>
      </c>
      <c r="AH723" s="621">
        <v>0</v>
      </c>
      <c r="AI723" s="621">
        <v>0</v>
      </c>
      <c r="AJ723" s="621">
        <v>0</v>
      </c>
      <c r="AK723" s="621">
        <v>0</v>
      </c>
      <c r="AL723" s="621">
        <v>0</v>
      </c>
      <c r="AM723" s="621">
        <v>0</v>
      </c>
      <c r="AN723" s="621">
        <v>0</v>
      </c>
      <c r="AO723" s="621">
        <v>0</v>
      </c>
      <c r="AP723" s="621">
        <v>0</v>
      </c>
      <c r="AQ723" s="622">
        <v>0</v>
      </c>
    </row>
    <row r="724" spans="2:43" ht="19.95" hidden="1" customHeight="1" x14ac:dyDescent="0.4">
      <c r="B724" s="269">
        <v>721</v>
      </c>
      <c r="C724" s="270" t="s">
        <v>2224</v>
      </c>
      <c r="D724" s="270" t="s">
        <v>555</v>
      </c>
      <c r="E724" s="271">
        <v>4024</v>
      </c>
      <c r="F724" s="699"/>
      <c r="G724" s="422">
        <v>0</v>
      </c>
      <c r="H724" s="422"/>
      <c r="I724" s="624">
        <v>0</v>
      </c>
      <c r="J724" s="621">
        <v>0</v>
      </c>
      <c r="K724" s="621">
        <v>0</v>
      </c>
      <c r="L724" s="621">
        <v>0</v>
      </c>
      <c r="M724" s="621">
        <v>0</v>
      </c>
      <c r="N724" s="621">
        <v>0</v>
      </c>
      <c r="O724" s="621">
        <v>0</v>
      </c>
      <c r="P724" s="621">
        <v>0</v>
      </c>
      <c r="Q724" s="621">
        <v>0</v>
      </c>
      <c r="R724" s="621">
        <v>0</v>
      </c>
      <c r="S724" s="621">
        <v>0</v>
      </c>
      <c r="T724" s="621">
        <v>0</v>
      </c>
      <c r="U724" s="621">
        <v>0</v>
      </c>
      <c r="V724" s="621">
        <v>0</v>
      </c>
      <c r="W724" s="621">
        <v>0</v>
      </c>
      <c r="X724" s="621">
        <v>0</v>
      </c>
      <c r="Y724" s="621">
        <v>0</v>
      </c>
      <c r="Z724" s="621">
        <v>0</v>
      </c>
      <c r="AA724" s="621">
        <v>0</v>
      </c>
      <c r="AB724" s="621">
        <v>0</v>
      </c>
      <c r="AC724" s="621">
        <v>0</v>
      </c>
      <c r="AD724" s="621">
        <v>0</v>
      </c>
      <c r="AE724" s="621">
        <v>0</v>
      </c>
      <c r="AF724" s="621">
        <v>0</v>
      </c>
      <c r="AG724" s="621">
        <v>0</v>
      </c>
      <c r="AH724" s="621">
        <v>0</v>
      </c>
      <c r="AI724" s="621">
        <v>0</v>
      </c>
      <c r="AJ724" s="621">
        <v>0</v>
      </c>
      <c r="AK724" s="621">
        <v>0</v>
      </c>
      <c r="AL724" s="621">
        <v>0</v>
      </c>
      <c r="AM724" s="621">
        <v>0</v>
      </c>
      <c r="AN724" s="621">
        <v>0</v>
      </c>
      <c r="AO724" s="621">
        <v>0</v>
      </c>
      <c r="AP724" s="621">
        <v>0</v>
      </c>
      <c r="AQ724" s="622">
        <v>0</v>
      </c>
    </row>
    <row r="725" spans="2:43" ht="19.95" hidden="1" customHeight="1" x14ac:dyDescent="0.4">
      <c r="B725" s="269">
        <v>722</v>
      </c>
      <c r="C725" s="270" t="s">
        <v>2225</v>
      </c>
      <c r="D725" s="270" t="s">
        <v>556</v>
      </c>
      <c r="E725" s="271">
        <v>4025</v>
      </c>
      <c r="F725" s="699"/>
      <c r="G725" s="422">
        <v>0</v>
      </c>
      <c r="H725" s="422"/>
      <c r="I725" s="624">
        <v>0</v>
      </c>
      <c r="J725" s="621">
        <v>0</v>
      </c>
      <c r="K725" s="621">
        <v>0</v>
      </c>
      <c r="L725" s="621">
        <v>0</v>
      </c>
      <c r="M725" s="621">
        <v>0</v>
      </c>
      <c r="N725" s="621">
        <v>0</v>
      </c>
      <c r="O725" s="621">
        <v>0</v>
      </c>
      <c r="P725" s="621">
        <v>0</v>
      </c>
      <c r="Q725" s="621">
        <v>0</v>
      </c>
      <c r="R725" s="621">
        <v>0</v>
      </c>
      <c r="S725" s="621">
        <v>0</v>
      </c>
      <c r="T725" s="621">
        <v>0</v>
      </c>
      <c r="U725" s="621">
        <v>0</v>
      </c>
      <c r="V725" s="621">
        <v>0</v>
      </c>
      <c r="W725" s="621">
        <v>0</v>
      </c>
      <c r="X725" s="621">
        <v>0</v>
      </c>
      <c r="Y725" s="621">
        <v>0</v>
      </c>
      <c r="Z725" s="621">
        <v>0</v>
      </c>
      <c r="AA725" s="621">
        <v>0</v>
      </c>
      <c r="AB725" s="621">
        <v>0</v>
      </c>
      <c r="AC725" s="621">
        <v>0</v>
      </c>
      <c r="AD725" s="621">
        <v>0</v>
      </c>
      <c r="AE725" s="621">
        <v>0</v>
      </c>
      <c r="AF725" s="621">
        <v>0</v>
      </c>
      <c r="AG725" s="621">
        <v>0</v>
      </c>
      <c r="AH725" s="621">
        <v>0</v>
      </c>
      <c r="AI725" s="621">
        <v>0</v>
      </c>
      <c r="AJ725" s="621">
        <v>0</v>
      </c>
      <c r="AK725" s="621">
        <v>0</v>
      </c>
      <c r="AL725" s="621">
        <v>0</v>
      </c>
      <c r="AM725" s="621">
        <v>0</v>
      </c>
      <c r="AN725" s="621">
        <v>0</v>
      </c>
      <c r="AO725" s="621">
        <v>0</v>
      </c>
      <c r="AP725" s="621">
        <v>0</v>
      </c>
      <c r="AQ725" s="622">
        <v>0</v>
      </c>
    </row>
    <row r="726" spans="2:43" ht="19.95" hidden="1" customHeight="1" x14ac:dyDescent="0.4">
      <c r="B726" s="269">
        <v>723</v>
      </c>
      <c r="C726" s="270" t="s">
        <v>2226</v>
      </c>
      <c r="D726" s="270" t="s">
        <v>557</v>
      </c>
      <c r="E726" s="271">
        <v>4046</v>
      </c>
      <c r="F726" s="699"/>
      <c r="G726" s="422">
        <v>0</v>
      </c>
      <c r="H726" s="422"/>
      <c r="I726" s="624">
        <v>0</v>
      </c>
      <c r="J726" s="621">
        <v>0</v>
      </c>
      <c r="K726" s="621">
        <v>0</v>
      </c>
      <c r="L726" s="621">
        <v>0</v>
      </c>
      <c r="M726" s="621">
        <v>0</v>
      </c>
      <c r="N726" s="621">
        <v>0</v>
      </c>
      <c r="O726" s="621">
        <v>0</v>
      </c>
      <c r="P726" s="621">
        <v>0</v>
      </c>
      <c r="Q726" s="621">
        <v>0</v>
      </c>
      <c r="R726" s="621">
        <v>0</v>
      </c>
      <c r="S726" s="621">
        <v>0</v>
      </c>
      <c r="T726" s="621">
        <v>0</v>
      </c>
      <c r="U726" s="621">
        <v>0</v>
      </c>
      <c r="V726" s="621">
        <v>0</v>
      </c>
      <c r="W726" s="621">
        <v>0</v>
      </c>
      <c r="X726" s="621">
        <v>0</v>
      </c>
      <c r="Y726" s="621">
        <v>0</v>
      </c>
      <c r="Z726" s="621">
        <v>0</v>
      </c>
      <c r="AA726" s="621">
        <v>0</v>
      </c>
      <c r="AB726" s="621">
        <v>0</v>
      </c>
      <c r="AC726" s="621">
        <v>0</v>
      </c>
      <c r="AD726" s="621">
        <v>0</v>
      </c>
      <c r="AE726" s="621">
        <v>0</v>
      </c>
      <c r="AF726" s="621">
        <v>0</v>
      </c>
      <c r="AG726" s="621">
        <v>0</v>
      </c>
      <c r="AH726" s="621">
        <v>0</v>
      </c>
      <c r="AI726" s="621">
        <v>0</v>
      </c>
      <c r="AJ726" s="621">
        <v>0</v>
      </c>
      <c r="AK726" s="621">
        <v>0</v>
      </c>
      <c r="AL726" s="621">
        <v>0</v>
      </c>
      <c r="AM726" s="621">
        <v>0</v>
      </c>
      <c r="AN726" s="621">
        <v>0</v>
      </c>
      <c r="AO726" s="621">
        <v>0</v>
      </c>
      <c r="AP726" s="621">
        <v>0</v>
      </c>
      <c r="AQ726" s="622">
        <v>0</v>
      </c>
    </row>
    <row r="727" spans="2:43" ht="19.95" hidden="1" customHeight="1" x14ac:dyDescent="0.4">
      <c r="B727" s="269">
        <v>724</v>
      </c>
      <c r="C727" s="270" t="s">
        <v>2227</v>
      </c>
      <c r="D727" s="270" t="s">
        <v>558</v>
      </c>
      <c r="E727" s="271">
        <v>4047</v>
      </c>
      <c r="F727" s="699"/>
      <c r="G727" s="422">
        <v>0</v>
      </c>
      <c r="H727" s="422"/>
      <c r="I727" s="624">
        <v>0</v>
      </c>
      <c r="J727" s="621">
        <v>0</v>
      </c>
      <c r="K727" s="621">
        <v>0</v>
      </c>
      <c r="L727" s="621">
        <v>0</v>
      </c>
      <c r="M727" s="621">
        <v>0</v>
      </c>
      <c r="N727" s="621">
        <v>0</v>
      </c>
      <c r="O727" s="621">
        <v>0</v>
      </c>
      <c r="P727" s="621">
        <v>0</v>
      </c>
      <c r="Q727" s="621">
        <v>0</v>
      </c>
      <c r="R727" s="621">
        <v>0</v>
      </c>
      <c r="S727" s="621">
        <v>0</v>
      </c>
      <c r="T727" s="621">
        <v>0</v>
      </c>
      <c r="U727" s="621">
        <v>0</v>
      </c>
      <c r="V727" s="621">
        <v>0</v>
      </c>
      <c r="W727" s="621">
        <v>0</v>
      </c>
      <c r="X727" s="621">
        <v>0</v>
      </c>
      <c r="Y727" s="621">
        <v>0</v>
      </c>
      <c r="Z727" s="621">
        <v>0</v>
      </c>
      <c r="AA727" s="621">
        <v>0</v>
      </c>
      <c r="AB727" s="621">
        <v>0</v>
      </c>
      <c r="AC727" s="621">
        <v>0</v>
      </c>
      <c r="AD727" s="621">
        <v>0</v>
      </c>
      <c r="AE727" s="621">
        <v>0</v>
      </c>
      <c r="AF727" s="621">
        <v>0</v>
      </c>
      <c r="AG727" s="621">
        <v>0</v>
      </c>
      <c r="AH727" s="621">
        <v>0</v>
      </c>
      <c r="AI727" s="621">
        <v>0</v>
      </c>
      <c r="AJ727" s="621">
        <v>0</v>
      </c>
      <c r="AK727" s="621">
        <v>0</v>
      </c>
      <c r="AL727" s="621">
        <v>0</v>
      </c>
      <c r="AM727" s="621">
        <v>0</v>
      </c>
      <c r="AN727" s="621">
        <v>0</v>
      </c>
      <c r="AO727" s="621">
        <v>0</v>
      </c>
      <c r="AP727" s="621">
        <v>0</v>
      </c>
      <c r="AQ727" s="622">
        <v>0</v>
      </c>
    </row>
    <row r="728" spans="2:43" ht="19.95" hidden="1" customHeight="1" x14ac:dyDescent="0.4">
      <c r="B728" s="269">
        <v>725</v>
      </c>
      <c r="C728" s="270" t="s">
        <v>2228</v>
      </c>
      <c r="D728" s="270" t="s">
        <v>559</v>
      </c>
      <c r="E728" s="271">
        <v>4048</v>
      </c>
      <c r="F728" s="699"/>
      <c r="G728" s="422">
        <v>0</v>
      </c>
      <c r="H728" s="422"/>
      <c r="I728" s="624">
        <v>0</v>
      </c>
      <c r="J728" s="621">
        <v>0</v>
      </c>
      <c r="K728" s="621">
        <v>0</v>
      </c>
      <c r="L728" s="621">
        <v>0</v>
      </c>
      <c r="M728" s="621">
        <v>0</v>
      </c>
      <c r="N728" s="621">
        <v>0</v>
      </c>
      <c r="O728" s="621">
        <v>0</v>
      </c>
      <c r="P728" s="621">
        <v>0</v>
      </c>
      <c r="Q728" s="621">
        <v>0</v>
      </c>
      <c r="R728" s="621">
        <v>0</v>
      </c>
      <c r="S728" s="621">
        <v>0</v>
      </c>
      <c r="T728" s="621">
        <v>0</v>
      </c>
      <c r="U728" s="621">
        <v>0</v>
      </c>
      <c r="V728" s="621">
        <v>0</v>
      </c>
      <c r="W728" s="621">
        <v>0</v>
      </c>
      <c r="X728" s="621">
        <v>0</v>
      </c>
      <c r="Y728" s="621">
        <v>0</v>
      </c>
      <c r="Z728" s="621">
        <v>0</v>
      </c>
      <c r="AA728" s="621">
        <v>0</v>
      </c>
      <c r="AB728" s="621">
        <v>0</v>
      </c>
      <c r="AC728" s="621">
        <v>0</v>
      </c>
      <c r="AD728" s="621">
        <v>0</v>
      </c>
      <c r="AE728" s="621">
        <v>0</v>
      </c>
      <c r="AF728" s="621">
        <v>0</v>
      </c>
      <c r="AG728" s="621">
        <v>0</v>
      </c>
      <c r="AH728" s="621">
        <v>0</v>
      </c>
      <c r="AI728" s="621">
        <v>0</v>
      </c>
      <c r="AJ728" s="621">
        <v>0</v>
      </c>
      <c r="AK728" s="621">
        <v>0</v>
      </c>
      <c r="AL728" s="621">
        <v>0</v>
      </c>
      <c r="AM728" s="621">
        <v>0</v>
      </c>
      <c r="AN728" s="621">
        <v>0</v>
      </c>
      <c r="AO728" s="621">
        <v>0</v>
      </c>
      <c r="AP728" s="621">
        <v>0</v>
      </c>
      <c r="AQ728" s="622">
        <v>0</v>
      </c>
    </row>
    <row r="729" spans="2:43" ht="19.95" hidden="1" customHeight="1" x14ac:dyDescent="0.4">
      <c r="B729" s="269">
        <v>726</v>
      </c>
      <c r="C729" s="270" t="s">
        <v>2229</v>
      </c>
      <c r="D729" s="270" t="s">
        <v>560</v>
      </c>
      <c r="E729" s="271">
        <v>4049</v>
      </c>
      <c r="F729" s="699"/>
      <c r="G729" s="422">
        <v>0</v>
      </c>
      <c r="H729" s="422"/>
      <c r="I729" s="624">
        <v>0</v>
      </c>
      <c r="J729" s="621">
        <v>0</v>
      </c>
      <c r="K729" s="621">
        <v>0</v>
      </c>
      <c r="L729" s="621">
        <v>0</v>
      </c>
      <c r="M729" s="621">
        <v>0</v>
      </c>
      <c r="N729" s="621">
        <v>0</v>
      </c>
      <c r="O729" s="621">
        <v>0</v>
      </c>
      <c r="P729" s="621">
        <v>0</v>
      </c>
      <c r="Q729" s="621">
        <v>0</v>
      </c>
      <c r="R729" s="621">
        <v>0</v>
      </c>
      <c r="S729" s="621">
        <v>0</v>
      </c>
      <c r="T729" s="621">
        <v>0</v>
      </c>
      <c r="U729" s="621">
        <v>0</v>
      </c>
      <c r="V729" s="621">
        <v>0</v>
      </c>
      <c r="W729" s="621">
        <v>0</v>
      </c>
      <c r="X729" s="621">
        <v>0</v>
      </c>
      <c r="Y729" s="621">
        <v>0</v>
      </c>
      <c r="Z729" s="621">
        <v>0</v>
      </c>
      <c r="AA729" s="621">
        <v>0</v>
      </c>
      <c r="AB729" s="621">
        <v>0</v>
      </c>
      <c r="AC729" s="621">
        <v>0</v>
      </c>
      <c r="AD729" s="621">
        <v>0</v>
      </c>
      <c r="AE729" s="621">
        <v>0</v>
      </c>
      <c r="AF729" s="621">
        <v>0</v>
      </c>
      <c r="AG729" s="621">
        <v>0</v>
      </c>
      <c r="AH729" s="621">
        <v>0</v>
      </c>
      <c r="AI729" s="621">
        <v>0</v>
      </c>
      <c r="AJ729" s="621">
        <v>0</v>
      </c>
      <c r="AK729" s="621">
        <v>0</v>
      </c>
      <c r="AL729" s="621">
        <v>0</v>
      </c>
      <c r="AM729" s="621">
        <v>0</v>
      </c>
      <c r="AN729" s="621">
        <v>0</v>
      </c>
      <c r="AO729" s="621">
        <v>0</v>
      </c>
      <c r="AP729" s="621">
        <v>0</v>
      </c>
      <c r="AQ729" s="622">
        <v>0</v>
      </c>
    </row>
    <row r="730" spans="2:43" ht="19.95" hidden="1" customHeight="1" x14ac:dyDescent="0.4">
      <c r="B730" s="269">
        <v>727</v>
      </c>
      <c r="C730" s="270" t="s">
        <v>2230</v>
      </c>
      <c r="D730" s="270" t="s">
        <v>561</v>
      </c>
      <c r="E730" s="271">
        <v>4050</v>
      </c>
      <c r="F730" s="699"/>
      <c r="G730" s="422">
        <v>0</v>
      </c>
      <c r="H730" s="422"/>
      <c r="I730" s="624">
        <v>0</v>
      </c>
      <c r="J730" s="621">
        <v>0</v>
      </c>
      <c r="K730" s="621">
        <v>0</v>
      </c>
      <c r="L730" s="621">
        <v>0</v>
      </c>
      <c r="M730" s="621">
        <v>0</v>
      </c>
      <c r="N730" s="621">
        <v>0</v>
      </c>
      <c r="O730" s="621">
        <v>0</v>
      </c>
      <c r="P730" s="621">
        <v>0</v>
      </c>
      <c r="Q730" s="621">
        <v>0</v>
      </c>
      <c r="R730" s="621">
        <v>0</v>
      </c>
      <c r="S730" s="621">
        <v>0</v>
      </c>
      <c r="T730" s="621">
        <v>0</v>
      </c>
      <c r="U730" s="621">
        <v>0</v>
      </c>
      <c r="V730" s="621">
        <v>0</v>
      </c>
      <c r="W730" s="621">
        <v>0</v>
      </c>
      <c r="X730" s="621">
        <v>0</v>
      </c>
      <c r="Y730" s="621">
        <v>0</v>
      </c>
      <c r="Z730" s="621">
        <v>0</v>
      </c>
      <c r="AA730" s="621">
        <v>0</v>
      </c>
      <c r="AB730" s="621">
        <v>0</v>
      </c>
      <c r="AC730" s="621">
        <v>0</v>
      </c>
      <c r="AD730" s="621">
        <v>0</v>
      </c>
      <c r="AE730" s="621">
        <v>0</v>
      </c>
      <c r="AF730" s="621">
        <v>0</v>
      </c>
      <c r="AG730" s="621">
        <v>0</v>
      </c>
      <c r="AH730" s="621">
        <v>0</v>
      </c>
      <c r="AI730" s="621">
        <v>0</v>
      </c>
      <c r="AJ730" s="621">
        <v>0</v>
      </c>
      <c r="AK730" s="621">
        <v>0</v>
      </c>
      <c r="AL730" s="621">
        <v>0</v>
      </c>
      <c r="AM730" s="621">
        <v>0</v>
      </c>
      <c r="AN730" s="621">
        <v>0</v>
      </c>
      <c r="AO730" s="621">
        <v>0</v>
      </c>
      <c r="AP730" s="621">
        <v>0</v>
      </c>
      <c r="AQ730" s="622">
        <v>0</v>
      </c>
    </row>
    <row r="731" spans="2:43" ht="19.95" hidden="1" customHeight="1" x14ac:dyDescent="0.4">
      <c r="B731" s="269">
        <v>728</v>
      </c>
      <c r="C731" s="270" t="s">
        <v>2231</v>
      </c>
      <c r="D731" s="270" t="s">
        <v>562</v>
      </c>
      <c r="E731" s="271">
        <v>4051</v>
      </c>
      <c r="F731" s="699"/>
      <c r="G731" s="422">
        <v>0</v>
      </c>
      <c r="H731" s="422"/>
      <c r="I731" s="624">
        <v>0</v>
      </c>
      <c r="J731" s="621">
        <v>0</v>
      </c>
      <c r="K731" s="621">
        <v>0</v>
      </c>
      <c r="L731" s="621">
        <v>0</v>
      </c>
      <c r="M731" s="621">
        <v>0</v>
      </c>
      <c r="N731" s="621">
        <v>0</v>
      </c>
      <c r="O731" s="621">
        <v>0</v>
      </c>
      <c r="P731" s="621">
        <v>0</v>
      </c>
      <c r="Q731" s="621">
        <v>0</v>
      </c>
      <c r="R731" s="621">
        <v>0</v>
      </c>
      <c r="S731" s="621">
        <v>0</v>
      </c>
      <c r="T731" s="621">
        <v>0</v>
      </c>
      <c r="U731" s="621">
        <v>0</v>
      </c>
      <c r="V731" s="621">
        <v>0</v>
      </c>
      <c r="W731" s="621">
        <v>0</v>
      </c>
      <c r="X731" s="621">
        <v>0</v>
      </c>
      <c r="Y731" s="621">
        <v>0</v>
      </c>
      <c r="Z731" s="621">
        <v>0</v>
      </c>
      <c r="AA731" s="621">
        <v>0</v>
      </c>
      <c r="AB731" s="621">
        <v>0</v>
      </c>
      <c r="AC731" s="621">
        <v>0</v>
      </c>
      <c r="AD731" s="621">
        <v>0</v>
      </c>
      <c r="AE731" s="621">
        <v>0</v>
      </c>
      <c r="AF731" s="621">
        <v>0</v>
      </c>
      <c r="AG731" s="621">
        <v>0</v>
      </c>
      <c r="AH731" s="621">
        <v>0</v>
      </c>
      <c r="AI731" s="621">
        <v>0</v>
      </c>
      <c r="AJ731" s="621">
        <v>0</v>
      </c>
      <c r="AK731" s="621">
        <v>0</v>
      </c>
      <c r="AL731" s="621">
        <v>0</v>
      </c>
      <c r="AM731" s="621">
        <v>0</v>
      </c>
      <c r="AN731" s="621">
        <v>0</v>
      </c>
      <c r="AO731" s="621">
        <v>0</v>
      </c>
      <c r="AP731" s="621">
        <v>0</v>
      </c>
      <c r="AQ731" s="622">
        <v>0</v>
      </c>
    </row>
    <row r="732" spans="2:43" ht="19.95" hidden="1" customHeight="1" x14ac:dyDescent="0.4">
      <c r="B732" s="269">
        <v>729</v>
      </c>
      <c r="C732" s="270" t="s">
        <v>2232</v>
      </c>
      <c r="D732" s="270" t="s">
        <v>563</v>
      </c>
      <c r="E732" s="271">
        <v>4052</v>
      </c>
      <c r="F732" s="699"/>
      <c r="G732" s="422">
        <v>0</v>
      </c>
      <c r="H732" s="422"/>
      <c r="I732" s="624">
        <v>0</v>
      </c>
      <c r="J732" s="621">
        <v>0</v>
      </c>
      <c r="K732" s="621">
        <v>0</v>
      </c>
      <c r="L732" s="621">
        <v>0</v>
      </c>
      <c r="M732" s="621">
        <v>0</v>
      </c>
      <c r="N732" s="621">
        <v>0</v>
      </c>
      <c r="O732" s="621">
        <v>0</v>
      </c>
      <c r="P732" s="621">
        <v>0</v>
      </c>
      <c r="Q732" s="621">
        <v>0</v>
      </c>
      <c r="R732" s="621">
        <v>0</v>
      </c>
      <c r="S732" s="621">
        <v>0</v>
      </c>
      <c r="T732" s="621">
        <v>0</v>
      </c>
      <c r="U732" s="621">
        <v>0</v>
      </c>
      <c r="V732" s="621">
        <v>0</v>
      </c>
      <c r="W732" s="621">
        <v>0</v>
      </c>
      <c r="X732" s="621">
        <v>0</v>
      </c>
      <c r="Y732" s="621">
        <v>0</v>
      </c>
      <c r="Z732" s="621">
        <v>0</v>
      </c>
      <c r="AA732" s="621">
        <v>0</v>
      </c>
      <c r="AB732" s="621">
        <v>0</v>
      </c>
      <c r="AC732" s="621">
        <v>0</v>
      </c>
      <c r="AD732" s="621">
        <v>0</v>
      </c>
      <c r="AE732" s="621">
        <v>0</v>
      </c>
      <c r="AF732" s="621">
        <v>0</v>
      </c>
      <c r="AG732" s="621">
        <v>0</v>
      </c>
      <c r="AH732" s="621">
        <v>0</v>
      </c>
      <c r="AI732" s="621">
        <v>0</v>
      </c>
      <c r="AJ732" s="621">
        <v>0</v>
      </c>
      <c r="AK732" s="621">
        <v>0</v>
      </c>
      <c r="AL732" s="621">
        <v>0</v>
      </c>
      <c r="AM732" s="621">
        <v>0</v>
      </c>
      <c r="AN732" s="621">
        <v>0</v>
      </c>
      <c r="AO732" s="621">
        <v>0</v>
      </c>
      <c r="AP732" s="621">
        <v>0</v>
      </c>
      <c r="AQ732" s="622">
        <v>0</v>
      </c>
    </row>
    <row r="733" spans="2:43" ht="19.95" hidden="1" customHeight="1" x14ac:dyDescent="0.4">
      <c r="B733" s="269">
        <v>730</v>
      </c>
      <c r="C733" s="270" t="s">
        <v>2233</v>
      </c>
      <c r="D733" s="270" t="s">
        <v>564</v>
      </c>
      <c r="E733" s="271">
        <v>4053</v>
      </c>
      <c r="F733" s="699"/>
      <c r="G733" s="422">
        <v>0</v>
      </c>
      <c r="H733" s="422"/>
      <c r="I733" s="624">
        <v>0</v>
      </c>
      <c r="J733" s="621">
        <v>0</v>
      </c>
      <c r="K733" s="621">
        <v>0</v>
      </c>
      <c r="L733" s="621">
        <v>0</v>
      </c>
      <c r="M733" s="621">
        <v>0</v>
      </c>
      <c r="N733" s="621">
        <v>0</v>
      </c>
      <c r="O733" s="621">
        <v>0</v>
      </c>
      <c r="P733" s="621">
        <v>0</v>
      </c>
      <c r="Q733" s="621">
        <v>0</v>
      </c>
      <c r="R733" s="621">
        <v>0</v>
      </c>
      <c r="S733" s="621">
        <v>0</v>
      </c>
      <c r="T733" s="621">
        <v>0</v>
      </c>
      <c r="U733" s="621">
        <v>0</v>
      </c>
      <c r="V733" s="621">
        <v>0</v>
      </c>
      <c r="W733" s="621">
        <v>0</v>
      </c>
      <c r="X733" s="621">
        <v>0</v>
      </c>
      <c r="Y733" s="621">
        <v>0</v>
      </c>
      <c r="Z733" s="621">
        <v>0</v>
      </c>
      <c r="AA733" s="621">
        <v>0</v>
      </c>
      <c r="AB733" s="621">
        <v>0</v>
      </c>
      <c r="AC733" s="621">
        <v>0</v>
      </c>
      <c r="AD733" s="621">
        <v>0</v>
      </c>
      <c r="AE733" s="621">
        <v>0</v>
      </c>
      <c r="AF733" s="621">
        <v>0</v>
      </c>
      <c r="AG733" s="621">
        <v>0</v>
      </c>
      <c r="AH733" s="621">
        <v>0</v>
      </c>
      <c r="AI733" s="621">
        <v>0</v>
      </c>
      <c r="AJ733" s="621">
        <v>0</v>
      </c>
      <c r="AK733" s="621">
        <v>0</v>
      </c>
      <c r="AL733" s="621">
        <v>0</v>
      </c>
      <c r="AM733" s="621">
        <v>0</v>
      </c>
      <c r="AN733" s="621">
        <v>0</v>
      </c>
      <c r="AO733" s="621">
        <v>0</v>
      </c>
      <c r="AP733" s="621">
        <v>0</v>
      </c>
      <c r="AQ733" s="622">
        <v>0</v>
      </c>
    </row>
    <row r="734" spans="2:43" ht="19.95" hidden="1" customHeight="1" x14ac:dyDescent="0.4">
      <c r="B734" s="269">
        <v>731</v>
      </c>
      <c r="C734" s="270" t="s">
        <v>2234</v>
      </c>
      <c r="D734" s="270" t="s">
        <v>565</v>
      </c>
      <c r="E734" s="271">
        <v>4054</v>
      </c>
      <c r="F734" s="699"/>
      <c r="G734" s="422">
        <v>0</v>
      </c>
      <c r="H734" s="422"/>
      <c r="I734" s="624">
        <v>0</v>
      </c>
      <c r="J734" s="621">
        <v>0</v>
      </c>
      <c r="K734" s="621">
        <v>0</v>
      </c>
      <c r="L734" s="621">
        <v>0</v>
      </c>
      <c r="M734" s="621">
        <v>0</v>
      </c>
      <c r="N734" s="621">
        <v>0</v>
      </c>
      <c r="O734" s="621">
        <v>0</v>
      </c>
      <c r="P734" s="621">
        <v>0</v>
      </c>
      <c r="Q734" s="621">
        <v>0</v>
      </c>
      <c r="R734" s="621">
        <v>0</v>
      </c>
      <c r="S734" s="621">
        <v>0</v>
      </c>
      <c r="T734" s="621">
        <v>0</v>
      </c>
      <c r="U734" s="621">
        <v>0</v>
      </c>
      <c r="V734" s="621">
        <v>0</v>
      </c>
      <c r="W734" s="621">
        <v>0</v>
      </c>
      <c r="X734" s="621">
        <v>0</v>
      </c>
      <c r="Y734" s="621">
        <v>0</v>
      </c>
      <c r="Z734" s="621">
        <v>0</v>
      </c>
      <c r="AA734" s="621">
        <v>0</v>
      </c>
      <c r="AB734" s="621">
        <v>0</v>
      </c>
      <c r="AC734" s="621">
        <v>0</v>
      </c>
      <c r="AD734" s="621">
        <v>0</v>
      </c>
      <c r="AE734" s="621">
        <v>0</v>
      </c>
      <c r="AF734" s="621">
        <v>0</v>
      </c>
      <c r="AG734" s="621">
        <v>0</v>
      </c>
      <c r="AH734" s="621">
        <v>0</v>
      </c>
      <c r="AI734" s="621">
        <v>0</v>
      </c>
      <c r="AJ734" s="621">
        <v>0</v>
      </c>
      <c r="AK734" s="621">
        <v>0</v>
      </c>
      <c r="AL734" s="621">
        <v>0</v>
      </c>
      <c r="AM734" s="621">
        <v>0</v>
      </c>
      <c r="AN734" s="621">
        <v>0</v>
      </c>
      <c r="AO734" s="621">
        <v>0</v>
      </c>
      <c r="AP734" s="621">
        <v>0</v>
      </c>
      <c r="AQ734" s="622">
        <v>0</v>
      </c>
    </row>
    <row r="735" spans="2:43" ht="19.95" hidden="1" customHeight="1" x14ac:dyDescent="0.4">
      <c r="B735" s="269">
        <v>732</v>
      </c>
      <c r="C735" s="270" t="s">
        <v>2235</v>
      </c>
      <c r="D735" s="270" t="s">
        <v>566</v>
      </c>
      <c r="E735" s="271">
        <v>4055</v>
      </c>
      <c r="F735" s="699"/>
      <c r="G735" s="422">
        <v>0</v>
      </c>
      <c r="H735" s="422"/>
      <c r="I735" s="624">
        <v>0</v>
      </c>
      <c r="J735" s="621">
        <v>0</v>
      </c>
      <c r="K735" s="621">
        <v>0</v>
      </c>
      <c r="L735" s="621">
        <v>0</v>
      </c>
      <c r="M735" s="621">
        <v>0</v>
      </c>
      <c r="N735" s="621">
        <v>0</v>
      </c>
      <c r="O735" s="621">
        <v>0</v>
      </c>
      <c r="P735" s="621">
        <v>0</v>
      </c>
      <c r="Q735" s="621">
        <v>0</v>
      </c>
      <c r="R735" s="621">
        <v>0</v>
      </c>
      <c r="S735" s="621">
        <v>0</v>
      </c>
      <c r="T735" s="621">
        <v>0</v>
      </c>
      <c r="U735" s="621">
        <v>0</v>
      </c>
      <c r="V735" s="621">
        <v>0</v>
      </c>
      <c r="W735" s="621">
        <v>0</v>
      </c>
      <c r="X735" s="621">
        <v>0</v>
      </c>
      <c r="Y735" s="621">
        <v>0</v>
      </c>
      <c r="Z735" s="621">
        <v>0</v>
      </c>
      <c r="AA735" s="621">
        <v>0</v>
      </c>
      <c r="AB735" s="621">
        <v>0</v>
      </c>
      <c r="AC735" s="621">
        <v>0</v>
      </c>
      <c r="AD735" s="621">
        <v>0</v>
      </c>
      <c r="AE735" s="621">
        <v>0</v>
      </c>
      <c r="AF735" s="621">
        <v>0</v>
      </c>
      <c r="AG735" s="621">
        <v>0</v>
      </c>
      <c r="AH735" s="621">
        <v>0</v>
      </c>
      <c r="AI735" s="621">
        <v>0</v>
      </c>
      <c r="AJ735" s="621">
        <v>0</v>
      </c>
      <c r="AK735" s="621">
        <v>0</v>
      </c>
      <c r="AL735" s="621">
        <v>0</v>
      </c>
      <c r="AM735" s="621">
        <v>0</v>
      </c>
      <c r="AN735" s="621">
        <v>0</v>
      </c>
      <c r="AO735" s="621">
        <v>0</v>
      </c>
      <c r="AP735" s="621">
        <v>0</v>
      </c>
      <c r="AQ735" s="622">
        <v>0</v>
      </c>
    </row>
    <row r="736" spans="2:43" ht="19.95" hidden="1" customHeight="1" x14ac:dyDescent="0.4">
      <c r="B736" s="269">
        <v>733</v>
      </c>
      <c r="C736" s="270" t="s">
        <v>2236</v>
      </c>
      <c r="D736" s="270" t="s">
        <v>567</v>
      </c>
      <c r="E736" s="271">
        <v>4056</v>
      </c>
      <c r="F736" s="699"/>
      <c r="G736" s="422">
        <v>0</v>
      </c>
      <c r="H736" s="422"/>
      <c r="I736" s="624">
        <v>0</v>
      </c>
      <c r="J736" s="621">
        <v>0</v>
      </c>
      <c r="K736" s="621">
        <v>0</v>
      </c>
      <c r="L736" s="621">
        <v>0</v>
      </c>
      <c r="M736" s="621">
        <v>0</v>
      </c>
      <c r="N736" s="621">
        <v>0</v>
      </c>
      <c r="O736" s="621">
        <v>0</v>
      </c>
      <c r="P736" s="621">
        <v>0</v>
      </c>
      <c r="Q736" s="621">
        <v>0</v>
      </c>
      <c r="R736" s="621">
        <v>0</v>
      </c>
      <c r="S736" s="621">
        <v>0</v>
      </c>
      <c r="T736" s="621">
        <v>0</v>
      </c>
      <c r="U736" s="621">
        <v>0</v>
      </c>
      <c r="V736" s="621">
        <v>0</v>
      </c>
      <c r="W736" s="621">
        <v>0</v>
      </c>
      <c r="X736" s="621">
        <v>0</v>
      </c>
      <c r="Y736" s="621">
        <v>0</v>
      </c>
      <c r="Z736" s="621">
        <v>0</v>
      </c>
      <c r="AA736" s="621">
        <v>0</v>
      </c>
      <c r="AB736" s="621">
        <v>0</v>
      </c>
      <c r="AC736" s="621">
        <v>0</v>
      </c>
      <c r="AD736" s="621">
        <v>0</v>
      </c>
      <c r="AE736" s="621">
        <v>0</v>
      </c>
      <c r="AF736" s="621">
        <v>0</v>
      </c>
      <c r="AG736" s="621">
        <v>0</v>
      </c>
      <c r="AH736" s="621">
        <v>0</v>
      </c>
      <c r="AI736" s="621">
        <v>0</v>
      </c>
      <c r="AJ736" s="621">
        <v>0</v>
      </c>
      <c r="AK736" s="621">
        <v>0</v>
      </c>
      <c r="AL736" s="621">
        <v>0</v>
      </c>
      <c r="AM736" s="621">
        <v>0</v>
      </c>
      <c r="AN736" s="621">
        <v>0</v>
      </c>
      <c r="AO736" s="621">
        <v>0</v>
      </c>
      <c r="AP736" s="621">
        <v>0</v>
      </c>
      <c r="AQ736" s="622">
        <v>0</v>
      </c>
    </row>
    <row r="737" spans="2:43" ht="19.95" hidden="1" customHeight="1" x14ac:dyDescent="0.4">
      <c r="B737" s="269">
        <v>734</v>
      </c>
      <c r="C737" s="270" t="s">
        <v>2237</v>
      </c>
      <c r="D737" s="270" t="s">
        <v>568</v>
      </c>
      <c r="E737" s="271">
        <v>4057</v>
      </c>
      <c r="F737" s="699"/>
      <c r="G737" s="422">
        <v>0</v>
      </c>
      <c r="H737" s="422"/>
      <c r="I737" s="624">
        <v>0</v>
      </c>
      <c r="J737" s="621">
        <v>0</v>
      </c>
      <c r="K737" s="621">
        <v>0</v>
      </c>
      <c r="L737" s="621">
        <v>0</v>
      </c>
      <c r="M737" s="621">
        <v>0</v>
      </c>
      <c r="N737" s="621">
        <v>0</v>
      </c>
      <c r="O737" s="621">
        <v>0</v>
      </c>
      <c r="P737" s="621">
        <v>0</v>
      </c>
      <c r="Q737" s="621">
        <v>0</v>
      </c>
      <c r="R737" s="621">
        <v>0</v>
      </c>
      <c r="S737" s="621">
        <v>0</v>
      </c>
      <c r="T737" s="621">
        <v>0</v>
      </c>
      <c r="U737" s="621">
        <v>0</v>
      </c>
      <c r="V737" s="621">
        <v>0</v>
      </c>
      <c r="W737" s="621">
        <v>0</v>
      </c>
      <c r="X737" s="621">
        <v>0</v>
      </c>
      <c r="Y737" s="621">
        <v>0</v>
      </c>
      <c r="Z737" s="621">
        <v>0</v>
      </c>
      <c r="AA737" s="621">
        <v>0</v>
      </c>
      <c r="AB737" s="621">
        <v>0</v>
      </c>
      <c r="AC737" s="621">
        <v>0</v>
      </c>
      <c r="AD737" s="621">
        <v>0</v>
      </c>
      <c r="AE737" s="621">
        <v>0</v>
      </c>
      <c r="AF737" s="621">
        <v>0</v>
      </c>
      <c r="AG737" s="621">
        <v>0</v>
      </c>
      <c r="AH737" s="621">
        <v>0</v>
      </c>
      <c r="AI737" s="621">
        <v>0</v>
      </c>
      <c r="AJ737" s="621">
        <v>0</v>
      </c>
      <c r="AK737" s="621">
        <v>0</v>
      </c>
      <c r="AL737" s="621">
        <v>0</v>
      </c>
      <c r="AM737" s="621">
        <v>0</v>
      </c>
      <c r="AN737" s="621">
        <v>0</v>
      </c>
      <c r="AO737" s="621">
        <v>0</v>
      </c>
      <c r="AP737" s="621">
        <v>0</v>
      </c>
      <c r="AQ737" s="622">
        <v>0</v>
      </c>
    </row>
    <row r="738" spans="2:43" ht="19.95" hidden="1" customHeight="1" x14ac:dyDescent="0.4">
      <c r="B738" s="269">
        <v>735</v>
      </c>
      <c r="C738" s="270" t="s">
        <v>2238</v>
      </c>
      <c r="D738" s="270" t="s">
        <v>569</v>
      </c>
      <c r="E738" s="271">
        <v>4058</v>
      </c>
      <c r="F738" s="699"/>
      <c r="G738" s="422">
        <v>0</v>
      </c>
      <c r="H738" s="422"/>
      <c r="I738" s="624">
        <v>0</v>
      </c>
      <c r="J738" s="621">
        <v>0</v>
      </c>
      <c r="K738" s="621">
        <v>0</v>
      </c>
      <c r="L738" s="621">
        <v>0</v>
      </c>
      <c r="M738" s="621">
        <v>0</v>
      </c>
      <c r="N738" s="621">
        <v>0</v>
      </c>
      <c r="O738" s="621">
        <v>0</v>
      </c>
      <c r="P738" s="621">
        <v>0</v>
      </c>
      <c r="Q738" s="621">
        <v>0</v>
      </c>
      <c r="R738" s="621">
        <v>0</v>
      </c>
      <c r="S738" s="621">
        <v>0</v>
      </c>
      <c r="T738" s="621">
        <v>0</v>
      </c>
      <c r="U738" s="621">
        <v>0</v>
      </c>
      <c r="V738" s="621">
        <v>0</v>
      </c>
      <c r="W738" s="621">
        <v>0</v>
      </c>
      <c r="X738" s="621">
        <v>0</v>
      </c>
      <c r="Y738" s="621">
        <v>0</v>
      </c>
      <c r="Z738" s="621">
        <v>0</v>
      </c>
      <c r="AA738" s="621">
        <v>0</v>
      </c>
      <c r="AB738" s="621">
        <v>0</v>
      </c>
      <c r="AC738" s="621">
        <v>0</v>
      </c>
      <c r="AD738" s="621">
        <v>0</v>
      </c>
      <c r="AE738" s="621">
        <v>0</v>
      </c>
      <c r="AF738" s="621">
        <v>0</v>
      </c>
      <c r="AG738" s="621">
        <v>0</v>
      </c>
      <c r="AH738" s="621">
        <v>0</v>
      </c>
      <c r="AI738" s="621">
        <v>0</v>
      </c>
      <c r="AJ738" s="621">
        <v>0</v>
      </c>
      <c r="AK738" s="621">
        <v>0</v>
      </c>
      <c r="AL738" s="621">
        <v>0</v>
      </c>
      <c r="AM738" s="621">
        <v>0</v>
      </c>
      <c r="AN738" s="621">
        <v>0</v>
      </c>
      <c r="AO738" s="621">
        <v>0</v>
      </c>
      <c r="AP738" s="621">
        <v>0</v>
      </c>
      <c r="AQ738" s="622">
        <v>0</v>
      </c>
    </row>
    <row r="739" spans="2:43" ht="19.95" hidden="1" customHeight="1" x14ac:dyDescent="0.4">
      <c r="B739" s="269">
        <v>736</v>
      </c>
      <c r="C739" s="270" t="s">
        <v>2239</v>
      </c>
      <c r="D739" s="270" t="s">
        <v>570</v>
      </c>
      <c r="E739" s="271">
        <v>4059</v>
      </c>
      <c r="F739" s="699"/>
      <c r="G739" s="422">
        <v>0</v>
      </c>
      <c r="H739" s="422"/>
      <c r="I739" s="624">
        <v>0</v>
      </c>
      <c r="J739" s="621">
        <v>0</v>
      </c>
      <c r="K739" s="621">
        <v>0</v>
      </c>
      <c r="L739" s="621">
        <v>0</v>
      </c>
      <c r="M739" s="621">
        <v>0</v>
      </c>
      <c r="N739" s="621">
        <v>0</v>
      </c>
      <c r="O739" s="621">
        <v>0</v>
      </c>
      <c r="P739" s="621">
        <v>0</v>
      </c>
      <c r="Q739" s="621">
        <v>0</v>
      </c>
      <c r="R739" s="621">
        <v>0</v>
      </c>
      <c r="S739" s="621">
        <v>0</v>
      </c>
      <c r="T739" s="621">
        <v>0</v>
      </c>
      <c r="U739" s="621">
        <v>0</v>
      </c>
      <c r="V739" s="621">
        <v>0</v>
      </c>
      <c r="W739" s="621">
        <v>0</v>
      </c>
      <c r="X739" s="621">
        <v>0</v>
      </c>
      <c r="Y739" s="621">
        <v>0</v>
      </c>
      <c r="Z739" s="621">
        <v>0</v>
      </c>
      <c r="AA739" s="621">
        <v>0</v>
      </c>
      <c r="AB739" s="621">
        <v>0</v>
      </c>
      <c r="AC739" s="621">
        <v>0</v>
      </c>
      <c r="AD739" s="621">
        <v>0</v>
      </c>
      <c r="AE739" s="621">
        <v>0</v>
      </c>
      <c r="AF739" s="621">
        <v>0</v>
      </c>
      <c r="AG739" s="621">
        <v>0</v>
      </c>
      <c r="AH739" s="621">
        <v>0</v>
      </c>
      <c r="AI739" s="621">
        <v>0</v>
      </c>
      <c r="AJ739" s="621">
        <v>0</v>
      </c>
      <c r="AK739" s="621">
        <v>0</v>
      </c>
      <c r="AL739" s="621">
        <v>0</v>
      </c>
      <c r="AM739" s="621">
        <v>0</v>
      </c>
      <c r="AN739" s="621">
        <v>0</v>
      </c>
      <c r="AO739" s="621">
        <v>0</v>
      </c>
      <c r="AP739" s="621">
        <v>0</v>
      </c>
      <c r="AQ739" s="622">
        <v>0</v>
      </c>
    </row>
    <row r="740" spans="2:43" ht="19.95" hidden="1" customHeight="1" x14ac:dyDescent="0.4">
      <c r="B740" s="269">
        <v>737</v>
      </c>
      <c r="C740" s="270" t="s">
        <v>2240</v>
      </c>
      <c r="D740" s="270" t="s">
        <v>571</v>
      </c>
      <c r="E740" s="271">
        <v>4060</v>
      </c>
      <c r="F740" s="699"/>
      <c r="G740" s="422">
        <v>0</v>
      </c>
      <c r="H740" s="422"/>
      <c r="I740" s="624">
        <v>0</v>
      </c>
      <c r="J740" s="621">
        <v>0</v>
      </c>
      <c r="K740" s="621">
        <v>0</v>
      </c>
      <c r="L740" s="621">
        <v>0</v>
      </c>
      <c r="M740" s="621">
        <v>0</v>
      </c>
      <c r="N740" s="621">
        <v>0</v>
      </c>
      <c r="O740" s="621">
        <v>0</v>
      </c>
      <c r="P740" s="621">
        <v>0</v>
      </c>
      <c r="Q740" s="621">
        <v>0</v>
      </c>
      <c r="R740" s="621">
        <v>0</v>
      </c>
      <c r="S740" s="621">
        <v>0</v>
      </c>
      <c r="T740" s="621">
        <v>0</v>
      </c>
      <c r="U740" s="621">
        <v>0</v>
      </c>
      <c r="V740" s="621">
        <v>0</v>
      </c>
      <c r="W740" s="621">
        <v>0</v>
      </c>
      <c r="X740" s="621">
        <v>0</v>
      </c>
      <c r="Y740" s="621">
        <v>0</v>
      </c>
      <c r="Z740" s="621">
        <v>0</v>
      </c>
      <c r="AA740" s="621">
        <v>0</v>
      </c>
      <c r="AB740" s="621">
        <v>0</v>
      </c>
      <c r="AC740" s="621">
        <v>0</v>
      </c>
      <c r="AD740" s="621">
        <v>0</v>
      </c>
      <c r="AE740" s="621">
        <v>0</v>
      </c>
      <c r="AF740" s="621">
        <v>0</v>
      </c>
      <c r="AG740" s="621">
        <v>0</v>
      </c>
      <c r="AH740" s="621">
        <v>0</v>
      </c>
      <c r="AI740" s="621">
        <v>0</v>
      </c>
      <c r="AJ740" s="621">
        <v>0</v>
      </c>
      <c r="AK740" s="621">
        <v>0</v>
      </c>
      <c r="AL740" s="621">
        <v>0</v>
      </c>
      <c r="AM740" s="621">
        <v>0</v>
      </c>
      <c r="AN740" s="621">
        <v>0</v>
      </c>
      <c r="AO740" s="621">
        <v>0</v>
      </c>
      <c r="AP740" s="621">
        <v>0</v>
      </c>
      <c r="AQ740" s="622">
        <v>0</v>
      </c>
    </row>
    <row r="741" spans="2:43" ht="19.95" hidden="1" customHeight="1" x14ac:dyDescent="0.4">
      <c r="B741" s="269">
        <v>738</v>
      </c>
      <c r="C741" s="270" t="s">
        <v>2241</v>
      </c>
      <c r="D741" s="270" t="s">
        <v>572</v>
      </c>
      <c r="E741" s="271">
        <v>4061</v>
      </c>
      <c r="F741" s="699"/>
      <c r="G741" s="422">
        <v>0</v>
      </c>
      <c r="H741" s="422"/>
      <c r="I741" s="624">
        <v>0</v>
      </c>
      <c r="J741" s="621">
        <v>0</v>
      </c>
      <c r="K741" s="621">
        <v>0</v>
      </c>
      <c r="L741" s="621">
        <v>0</v>
      </c>
      <c r="M741" s="621">
        <v>0</v>
      </c>
      <c r="N741" s="621">
        <v>0</v>
      </c>
      <c r="O741" s="621">
        <v>0</v>
      </c>
      <c r="P741" s="621">
        <v>0</v>
      </c>
      <c r="Q741" s="621">
        <v>0</v>
      </c>
      <c r="R741" s="621">
        <v>0</v>
      </c>
      <c r="S741" s="621">
        <v>0</v>
      </c>
      <c r="T741" s="621">
        <v>0</v>
      </c>
      <c r="U741" s="621">
        <v>0</v>
      </c>
      <c r="V741" s="621">
        <v>0</v>
      </c>
      <c r="W741" s="621">
        <v>0</v>
      </c>
      <c r="X741" s="621">
        <v>0</v>
      </c>
      <c r="Y741" s="621">
        <v>0</v>
      </c>
      <c r="Z741" s="621">
        <v>0</v>
      </c>
      <c r="AA741" s="621">
        <v>0</v>
      </c>
      <c r="AB741" s="621">
        <v>0</v>
      </c>
      <c r="AC741" s="621">
        <v>0</v>
      </c>
      <c r="AD741" s="621">
        <v>0</v>
      </c>
      <c r="AE741" s="621">
        <v>0</v>
      </c>
      <c r="AF741" s="621">
        <v>0</v>
      </c>
      <c r="AG741" s="621">
        <v>0</v>
      </c>
      <c r="AH741" s="621">
        <v>0</v>
      </c>
      <c r="AI741" s="621">
        <v>0</v>
      </c>
      <c r="AJ741" s="621">
        <v>0</v>
      </c>
      <c r="AK741" s="621">
        <v>0</v>
      </c>
      <c r="AL741" s="621">
        <v>0</v>
      </c>
      <c r="AM741" s="621">
        <v>0</v>
      </c>
      <c r="AN741" s="621">
        <v>0</v>
      </c>
      <c r="AO741" s="621">
        <v>0</v>
      </c>
      <c r="AP741" s="621">
        <v>0</v>
      </c>
      <c r="AQ741" s="622">
        <v>0</v>
      </c>
    </row>
    <row r="742" spans="2:43" ht="19.95" hidden="1" customHeight="1" x14ac:dyDescent="0.4">
      <c r="B742" s="269">
        <v>739</v>
      </c>
      <c r="C742" s="270" t="s">
        <v>2242</v>
      </c>
      <c r="D742" s="270" t="s">
        <v>573</v>
      </c>
      <c r="E742" s="271">
        <v>4062</v>
      </c>
      <c r="F742" s="699"/>
      <c r="G742" s="422">
        <v>0</v>
      </c>
      <c r="H742" s="422"/>
      <c r="I742" s="624">
        <v>0</v>
      </c>
      <c r="J742" s="621">
        <v>0</v>
      </c>
      <c r="K742" s="621">
        <v>0</v>
      </c>
      <c r="L742" s="621">
        <v>0</v>
      </c>
      <c r="M742" s="621">
        <v>0</v>
      </c>
      <c r="N742" s="621">
        <v>0</v>
      </c>
      <c r="O742" s="621">
        <v>0</v>
      </c>
      <c r="P742" s="621">
        <v>0</v>
      </c>
      <c r="Q742" s="621">
        <v>0</v>
      </c>
      <c r="R742" s="621">
        <v>0</v>
      </c>
      <c r="S742" s="621">
        <v>0</v>
      </c>
      <c r="T742" s="621">
        <v>0</v>
      </c>
      <c r="U742" s="621">
        <v>0</v>
      </c>
      <c r="V742" s="621">
        <v>0</v>
      </c>
      <c r="W742" s="621">
        <v>0</v>
      </c>
      <c r="X742" s="621">
        <v>0</v>
      </c>
      <c r="Y742" s="621">
        <v>0</v>
      </c>
      <c r="Z742" s="621">
        <v>0</v>
      </c>
      <c r="AA742" s="621">
        <v>0</v>
      </c>
      <c r="AB742" s="621">
        <v>0</v>
      </c>
      <c r="AC742" s="621">
        <v>0</v>
      </c>
      <c r="AD742" s="621">
        <v>0</v>
      </c>
      <c r="AE742" s="621">
        <v>0</v>
      </c>
      <c r="AF742" s="621">
        <v>0</v>
      </c>
      <c r="AG742" s="621">
        <v>0</v>
      </c>
      <c r="AH742" s="621">
        <v>0</v>
      </c>
      <c r="AI742" s="621">
        <v>0</v>
      </c>
      <c r="AJ742" s="621">
        <v>0</v>
      </c>
      <c r="AK742" s="621">
        <v>0</v>
      </c>
      <c r="AL742" s="621">
        <v>0</v>
      </c>
      <c r="AM742" s="621">
        <v>0</v>
      </c>
      <c r="AN742" s="621">
        <v>0</v>
      </c>
      <c r="AO742" s="621">
        <v>0</v>
      </c>
      <c r="AP742" s="621">
        <v>0</v>
      </c>
      <c r="AQ742" s="622">
        <v>0</v>
      </c>
    </row>
    <row r="743" spans="2:43" ht="19.95" hidden="1" customHeight="1" x14ac:dyDescent="0.4">
      <c r="B743" s="269">
        <v>740</v>
      </c>
      <c r="C743" s="270" t="s">
        <v>2243</v>
      </c>
      <c r="D743" s="270" t="s">
        <v>574</v>
      </c>
      <c r="E743" s="271">
        <v>4063</v>
      </c>
      <c r="F743" s="699"/>
      <c r="G743" s="422">
        <v>0</v>
      </c>
      <c r="H743" s="422"/>
      <c r="I743" s="624">
        <v>0</v>
      </c>
      <c r="J743" s="621">
        <v>0</v>
      </c>
      <c r="K743" s="621">
        <v>0</v>
      </c>
      <c r="L743" s="621">
        <v>0</v>
      </c>
      <c r="M743" s="621">
        <v>0</v>
      </c>
      <c r="N743" s="621">
        <v>0</v>
      </c>
      <c r="O743" s="621">
        <v>0</v>
      </c>
      <c r="P743" s="621">
        <v>0</v>
      </c>
      <c r="Q743" s="621">
        <v>0</v>
      </c>
      <c r="R743" s="621">
        <v>0</v>
      </c>
      <c r="S743" s="621">
        <v>0</v>
      </c>
      <c r="T743" s="621">
        <v>0</v>
      </c>
      <c r="U743" s="621">
        <v>0</v>
      </c>
      <c r="V743" s="621">
        <v>0</v>
      </c>
      <c r="W743" s="621">
        <v>0</v>
      </c>
      <c r="X743" s="621">
        <v>0</v>
      </c>
      <c r="Y743" s="621">
        <v>0</v>
      </c>
      <c r="Z743" s="621">
        <v>0</v>
      </c>
      <c r="AA743" s="621">
        <v>0</v>
      </c>
      <c r="AB743" s="621">
        <v>0</v>
      </c>
      <c r="AC743" s="621">
        <v>0</v>
      </c>
      <c r="AD743" s="621">
        <v>0</v>
      </c>
      <c r="AE743" s="621">
        <v>0</v>
      </c>
      <c r="AF743" s="621">
        <v>0</v>
      </c>
      <c r="AG743" s="621">
        <v>0</v>
      </c>
      <c r="AH743" s="621">
        <v>0</v>
      </c>
      <c r="AI743" s="621">
        <v>0</v>
      </c>
      <c r="AJ743" s="621">
        <v>0</v>
      </c>
      <c r="AK743" s="621">
        <v>0</v>
      </c>
      <c r="AL743" s="621">
        <v>0</v>
      </c>
      <c r="AM743" s="621">
        <v>0</v>
      </c>
      <c r="AN743" s="621">
        <v>0</v>
      </c>
      <c r="AO743" s="621">
        <v>0</v>
      </c>
      <c r="AP743" s="621">
        <v>0</v>
      </c>
      <c r="AQ743" s="622">
        <v>0</v>
      </c>
    </row>
    <row r="744" spans="2:43" ht="19.95" hidden="1" customHeight="1" x14ac:dyDescent="0.4">
      <c r="B744" s="269">
        <v>741</v>
      </c>
      <c r="C744" s="270" t="s">
        <v>2244</v>
      </c>
      <c r="D744" s="270" t="s">
        <v>575</v>
      </c>
      <c r="E744" s="271">
        <v>4064</v>
      </c>
      <c r="F744" s="699"/>
      <c r="G744" s="422">
        <v>0</v>
      </c>
      <c r="H744" s="422"/>
      <c r="I744" s="624">
        <v>0</v>
      </c>
      <c r="J744" s="621">
        <v>0</v>
      </c>
      <c r="K744" s="621">
        <v>0</v>
      </c>
      <c r="L744" s="621">
        <v>0</v>
      </c>
      <c r="M744" s="621">
        <v>0</v>
      </c>
      <c r="N744" s="621">
        <v>0</v>
      </c>
      <c r="O744" s="621">
        <v>0</v>
      </c>
      <c r="P744" s="621">
        <v>0</v>
      </c>
      <c r="Q744" s="621">
        <v>0</v>
      </c>
      <c r="R744" s="621">
        <v>0</v>
      </c>
      <c r="S744" s="621">
        <v>0</v>
      </c>
      <c r="T744" s="621">
        <v>0</v>
      </c>
      <c r="U744" s="621">
        <v>0</v>
      </c>
      <c r="V744" s="621">
        <v>0</v>
      </c>
      <c r="W744" s="621">
        <v>0</v>
      </c>
      <c r="X744" s="621">
        <v>0</v>
      </c>
      <c r="Y744" s="621">
        <v>0</v>
      </c>
      <c r="Z744" s="621">
        <v>0</v>
      </c>
      <c r="AA744" s="621">
        <v>0</v>
      </c>
      <c r="AB744" s="621">
        <v>0</v>
      </c>
      <c r="AC744" s="621">
        <v>0</v>
      </c>
      <c r="AD744" s="621">
        <v>0</v>
      </c>
      <c r="AE744" s="621">
        <v>0</v>
      </c>
      <c r="AF744" s="621">
        <v>0</v>
      </c>
      <c r="AG744" s="621">
        <v>0</v>
      </c>
      <c r="AH744" s="621">
        <v>0</v>
      </c>
      <c r="AI744" s="621">
        <v>0</v>
      </c>
      <c r="AJ744" s="621">
        <v>0</v>
      </c>
      <c r="AK744" s="621">
        <v>0</v>
      </c>
      <c r="AL744" s="621">
        <v>0</v>
      </c>
      <c r="AM744" s="621">
        <v>0</v>
      </c>
      <c r="AN744" s="621">
        <v>0</v>
      </c>
      <c r="AO744" s="621">
        <v>0</v>
      </c>
      <c r="AP744" s="621">
        <v>0</v>
      </c>
      <c r="AQ744" s="622">
        <v>0</v>
      </c>
    </row>
    <row r="745" spans="2:43" ht="19.95" hidden="1" customHeight="1" x14ac:dyDescent="0.4">
      <c r="B745" s="269">
        <v>742</v>
      </c>
      <c r="C745" s="270" t="s">
        <v>2245</v>
      </c>
      <c r="D745" s="270" t="s">
        <v>576</v>
      </c>
      <c r="E745" s="271">
        <v>4065</v>
      </c>
      <c r="F745" s="699"/>
      <c r="G745" s="422">
        <v>0</v>
      </c>
      <c r="H745" s="422"/>
      <c r="I745" s="624">
        <v>0</v>
      </c>
      <c r="J745" s="621">
        <v>0</v>
      </c>
      <c r="K745" s="621">
        <v>0</v>
      </c>
      <c r="L745" s="621">
        <v>0</v>
      </c>
      <c r="M745" s="621">
        <v>0</v>
      </c>
      <c r="N745" s="621">
        <v>0</v>
      </c>
      <c r="O745" s="621">
        <v>0</v>
      </c>
      <c r="P745" s="621">
        <v>0</v>
      </c>
      <c r="Q745" s="621">
        <v>0</v>
      </c>
      <c r="R745" s="621">
        <v>0</v>
      </c>
      <c r="S745" s="621">
        <v>0</v>
      </c>
      <c r="T745" s="621">
        <v>0</v>
      </c>
      <c r="U745" s="621">
        <v>0</v>
      </c>
      <c r="V745" s="621">
        <v>0</v>
      </c>
      <c r="W745" s="621">
        <v>0</v>
      </c>
      <c r="X745" s="621">
        <v>0</v>
      </c>
      <c r="Y745" s="621">
        <v>0</v>
      </c>
      <c r="Z745" s="621">
        <v>0</v>
      </c>
      <c r="AA745" s="621">
        <v>0</v>
      </c>
      <c r="AB745" s="621">
        <v>0</v>
      </c>
      <c r="AC745" s="621">
        <v>0</v>
      </c>
      <c r="AD745" s="621">
        <v>0</v>
      </c>
      <c r="AE745" s="621">
        <v>0</v>
      </c>
      <c r="AF745" s="621">
        <v>0</v>
      </c>
      <c r="AG745" s="621">
        <v>0</v>
      </c>
      <c r="AH745" s="621">
        <v>0</v>
      </c>
      <c r="AI745" s="621">
        <v>0</v>
      </c>
      <c r="AJ745" s="621">
        <v>0</v>
      </c>
      <c r="AK745" s="621">
        <v>0</v>
      </c>
      <c r="AL745" s="621">
        <v>0</v>
      </c>
      <c r="AM745" s="621">
        <v>0</v>
      </c>
      <c r="AN745" s="621">
        <v>0</v>
      </c>
      <c r="AO745" s="621">
        <v>0</v>
      </c>
      <c r="AP745" s="621">
        <v>0</v>
      </c>
      <c r="AQ745" s="622">
        <v>0</v>
      </c>
    </row>
    <row r="746" spans="2:43" ht="19.95" hidden="1" customHeight="1" x14ac:dyDescent="0.4">
      <c r="B746" s="269">
        <v>743</v>
      </c>
      <c r="C746" s="270" t="s">
        <v>2246</v>
      </c>
      <c r="D746" s="270" t="s">
        <v>577</v>
      </c>
      <c r="E746" s="271">
        <v>4106</v>
      </c>
      <c r="F746" s="699"/>
      <c r="G746" s="422">
        <v>0</v>
      </c>
      <c r="H746" s="422"/>
      <c r="I746" s="624">
        <v>0</v>
      </c>
      <c r="J746" s="621">
        <v>0</v>
      </c>
      <c r="K746" s="621">
        <v>0</v>
      </c>
      <c r="L746" s="621">
        <v>0</v>
      </c>
      <c r="M746" s="621">
        <v>0</v>
      </c>
      <c r="N746" s="621">
        <v>0</v>
      </c>
      <c r="O746" s="621">
        <v>0</v>
      </c>
      <c r="P746" s="621">
        <v>0</v>
      </c>
      <c r="Q746" s="621">
        <v>0</v>
      </c>
      <c r="R746" s="621">
        <v>0</v>
      </c>
      <c r="S746" s="621">
        <v>0</v>
      </c>
      <c r="T746" s="621">
        <v>0</v>
      </c>
      <c r="U746" s="621">
        <v>0</v>
      </c>
      <c r="V746" s="621">
        <v>0</v>
      </c>
      <c r="W746" s="621">
        <v>0</v>
      </c>
      <c r="X746" s="621">
        <v>0</v>
      </c>
      <c r="Y746" s="621">
        <v>0</v>
      </c>
      <c r="Z746" s="621">
        <v>0</v>
      </c>
      <c r="AA746" s="621">
        <v>0</v>
      </c>
      <c r="AB746" s="621">
        <v>0</v>
      </c>
      <c r="AC746" s="621">
        <v>0</v>
      </c>
      <c r="AD746" s="621">
        <v>0</v>
      </c>
      <c r="AE746" s="621">
        <v>0</v>
      </c>
      <c r="AF746" s="621">
        <v>0</v>
      </c>
      <c r="AG746" s="621">
        <v>0</v>
      </c>
      <c r="AH746" s="621">
        <v>0</v>
      </c>
      <c r="AI746" s="621">
        <v>0</v>
      </c>
      <c r="AJ746" s="621">
        <v>0</v>
      </c>
      <c r="AK746" s="621">
        <v>0</v>
      </c>
      <c r="AL746" s="621">
        <v>0</v>
      </c>
      <c r="AM746" s="621">
        <v>0</v>
      </c>
      <c r="AN746" s="621">
        <v>0</v>
      </c>
      <c r="AO746" s="621">
        <v>0</v>
      </c>
      <c r="AP746" s="621">
        <v>0</v>
      </c>
      <c r="AQ746" s="622">
        <v>0</v>
      </c>
    </row>
    <row r="747" spans="2:43" ht="19.95" hidden="1" customHeight="1" x14ac:dyDescent="0.4">
      <c r="B747" s="269">
        <v>744</v>
      </c>
      <c r="C747" s="270" t="s">
        <v>2247</v>
      </c>
      <c r="D747" s="270" t="s">
        <v>578</v>
      </c>
      <c r="E747" s="271">
        <v>4107</v>
      </c>
      <c r="F747" s="699"/>
      <c r="G747" s="422">
        <v>0</v>
      </c>
      <c r="H747" s="422"/>
      <c r="I747" s="624">
        <v>0</v>
      </c>
      <c r="J747" s="621">
        <v>0</v>
      </c>
      <c r="K747" s="621">
        <v>0</v>
      </c>
      <c r="L747" s="621">
        <v>0</v>
      </c>
      <c r="M747" s="621">
        <v>0</v>
      </c>
      <c r="N747" s="621">
        <v>0</v>
      </c>
      <c r="O747" s="621">
        <v>0</v>
      </c>
      <c r="P747" s="621">
        <v>0</v>
      </c>
      <c r="Q747" s="621">
        <v>0</v>
      </c>
      <c r="R747" s="621">
        <v>0</v>
      </c>
      <c r="S747" s="621">
        <v>0</v>
      </c>
      <c r="T747" s="621">
        <v>0</v>
      </c>
      <c r="U747" s="621">
        <v>0</v>
      </c>
      <c r="V747" s="621">
        <v>0</v>
      </c>
      <c r="W747" s="621">
        <v>0</v>
      </c>
      <c r="X747" s="621">
        <v>0</v>
      </c>
      <c r="Y747" s="621">
        <v>0</v>
      </c>
      <c r="Z747" s="621">
        <v>0</v>
      </c>
      <c r="AA747" s="621">
        <v>0</v>
      </c>
      <c r="AB747" s="621">
        <v>0</v>
      </c>
      <c r="AC747" s="621">
        <v>0</v>
      </c>
      <c r="AD747" s="621">
        <v>0</v>
      </c>
      <c r="AE747" s="621">
        <v>0</v>
      </c>
      <c r="AF747" s="621">
        <v>0</v>
      </c>
      <c r="AG747" s="621">
        <v>0</v>
      </c>
      <c r="AH747" s="621">
        <v>0</v>
      </c>
      <c r="AI747" s="621">
        <v>0</v>
      </c>
      <c r="AJ747" s="621">
        <v>0</v>
      </c>
      <c r="AK747" s="621">
        <v>0</v>
      </c>
      <c r="AL747" s="621">
        <v>0</v>
      </c>
      <c r="AM747" s="621">
        <v>0</v>
      </c>
      <c r="AN747" s="621">
        <v>0</v>
      </c>
      <c r="AO747" s="621">
        <v>0</v>
      </c>
      <c r="AP747" s="621">
        <v>0</v>
      </c>
      <c r="AQ747" s="622">
        <v>0</v>
      </c>
    </row>
    <row r="748" spans="2:43" ht="19.95" hidden="1" customHeight="1" x14ac:dyDescent="0.4">
      <c r="B748" s="269">
        <v>745</v>
      </c>
      <c r="C748" s="270" t="s">
        <v>2248</v>
      </c>
      <c r="D748" s="270" t="s">
        <v>579</v>
      </c>
      <c r="E748" s="271">
        <v>4108</v>
      </c>
      <c r="F748" s="699"/>
      <c r="G748" s="422">
        <v>0</v>
      </c>
      <c r="H748" s="422"/>
      <c r="I748" s="624">
        <v>0</v>
      </c>
      <c r="J748" s="621">
        <v>0</v>
      </c>
      <c r="K748" s="621">
        <v>0</v>
      </c>
      <c r="L748" s="621">
        <v>0</v>
      </c>
      <c r="M748" s="621">
        <v>0</v>
      </c>
      <c r="N748" s="621">
        <v>0</v>
      </c>
      <c r="O748" s="621">
        <v>0</v>
      </c>
      <c r="P748" s="621">
        <v>0</v>
      </c>
      <c r="Q748" s="621">
        <v>0</v>
      </c>
      <c r="R748" s="621">
        <v>0</v>
      </c>
      <c r="S748" s="621">
        <v>0</v>
      </c>
      <c r="T748" s="621">
        <v>0</v>
      </c>
      <c r="U748" s="621">
        <v>0</v>
      </c>
      <c r="V748" s="621">
        <v>0</v>
      </c>
      <c r="W748" s="621">
        <v>0</v>
      </c>
      <c r="X748" s="621">
        <v>0</v>
      </c>
      <c r="Y748" s="621">
        <v>0</v>
      </c>
      <c r="Z748" s="621">
        <v>0</v>
      </c>
      <c r="AA748" s="621">
        <v>0</v>
      </c>
      <c r="AB748" s="621">
        <v>0</v>
      </c>
      <c r="AC748" s="621">
        <v>0</v>
      </c>
      <c r="AD748" s="621">
        <v>0</v>
      </c>
      <c r="AE748" s="621">
        <v>0</v>
      </c>
      <c r="AF748" s="621">
        <v>0</v>
      </c>
      <c r="AG748" s="621">
        <v>0</v>
      </c>
      <c r="AH748" s="621">
        <v>0</v>
      </c>
      <c r="AI748" s="621">
        <v>0</v>
      </c>
      <c r="AJ748" s="621">
        <v>0</v>
      </c>
      <c r="AK748" s="621">
        <v>0</v>
      </c>
      <c r="AL748" s="621">
        <v>0</v>
      </c>
      <c r="AM748" s="621">
        <v>0</v>
      </c>
      <c r="AN748" s="621">
        <v>0</v>
      </c>
      <c r="AO748" s="621">
        <v>0</v>
      </c>
      <c r="AP748" s="621">
        <v>0</v>
      </c>
      <c r="AQ748" s="622">
        <v>0</v>
      </c>
    </row>
    <row r="749" spans="2:43" ht="19.95" hidden="1" customHeight="1" x14ac:dyDescent="0.4">
      <c r="B749" s="269">
        <v>746</v>
      </c>
      <c r="C749" s="270" t="s">
        <v>2249</v>
      </c>
      <c r="D749" s="270" t="s">
        <v>580</v>
      </c>
      <c r="E749" s="271">
        <v>4109</v>
      </c>
      <c r="F749" s="699"/>
      <c r="G749" s="422">
        <v>0</v>
      </c>
      <c r="H749" s="422"/>
      <c r="I749" s="624">
        <v>0</v>
      </c>
      <c r="J749" s="621">
        <v>0</v>
      </c>
      <c r="K749" s="621">
        <v>0</v>
      </c>
      <c r="L749" s="621">
        <v>0</v>
      </c>
      <c r="M749" s="621">
        <v>0</v>
      </c>
      <c r="N749" s="621">
        <v>0</v>
      </c>
      <c r="O749" s="621">
        <v>0</v>
      </c>
      <c r="P749" s="621">
        <v>0</v>
      </c>
      <c r="Q749" s="621">
        <v>0</v>
      </c>
      <c r="R749" s="621">
        <v>0</v>
      </c>
      <c r="S749" s="621">
        <v>0</v>
      </c>
      <c r="T749" s="621">
        <v>0</v>
      </c>
      <c r="U749" s="621">
        <v>0</v>
      </c>
      <c r="V749" s="621">
        <v>0</v>
      </c>
      <c r="W749" s="621">
        <v>0</v>
      </c>
      <c r="X749" s="621">
        <v>0</v>
      </c>
      <c r="Y749" s="621">
        <v>0</v>
      </c>
      <c r="Z749" s="621">
        <v>0</v>
      </c>
      <c r="AA749" s="621">
        <v>0</v>
      </c>
      <c r="AB749" s="621">
        <v>0</v>
      </c>
      <c r="AC749" s="621">
        <v>0</v>
      </c>
      <c r="AD749" s="621">
        <v>0</v>
      </c>
      <c r="AE749" s="621">
        <v>0</v>
      </c>
      <c r="AF749" s="621">
        <v>0</v>
      </c>
      <c r="AG749" s="621">
        <v>0</v>
      </c>
      <c r="AH749" s="621">
        <v>0</v>
      </c>
      <c r="AI749" s="621">
        <v>0</v>
      </c>
      <c r="AJ749" s="621">
        <v>0</v>
      </c>
      <c r="AK749" s="621">
        <v>0</v>
      </c>
      <c r="AL749" s="621">
        <v>0</v>
      </c>
      <c r="AM749" s="621">
        <v>0</v>
      </c>
      <c r="AN749" s="621">
        <v>0</v>
      </c>
      <c r="AO749" s="621">
        <v>0</v>
      </c>
      <c r="AP749" s="621">
        <v>0</v>
      </c>
      <c r="AQ749" s="622">
        <v>0</v>
      </c>
    </row>
    <row r="750" spans="2:43" ht="19.95" hidden="1" customHeight="1" x14ac:dyDescent="0.4">
      <c r="B750" s="269">
        <v>747</v>
      </c>
      <c r="C750" s="270" t="s">
        <v>2250</v>
      </c>
      <c r="D750" s="270" t="s">
        <v>581</v>
      </c>
      <c r="E750" s="271">
        <v>4110</v>
      </c>
      <c r="F750" s="699"/>
      <c r="G750" s="422">
        <v>0</v>
      </c>
      <c r="H750" s="422"/>
      <c r="I750" s="624">
        <v>0</v>
      </c>
      <c r="J750" s="621">
        <v>0</v>
      </c>
      <c r="K750" s="621">
        <v>0</v>
      </c>
      <c r="L750" s="621">
        <v>0</v>
      </c>
      <c r="M750" s="621">
        <v>0</v>
      </c>
      <c r="N750" s="621">
        <v>0</v>
      </c>
      <c r="O750" s="621">
        <v>0</v>
      </c>
      <c r="P750" s="621">
        <v>0</v>
      </c>
      <c r="Q750" s="621">
        <v>0</v>
      </c>
      <c r="R750" s="621">
        <v>0</v>
      </c>
      <c r="S750" s="621">
        <v>0</v>
      </c>
      <c r="T750" s="621">
        <v>0</v>
      </c>
      <c r="U750" s="621">
        <v>0</v>
      </c>
      <c r="V750" s="621">
        <v>0</v>
      </c>
      <c r="W750" s="621">
        <v>0</v>
      </c>
      <c r="X750" s="621">
        <v>0</v>
      </c>
      <c r="Y750" s="621">
        <v>0</v>
      </c>
      <c r="Z750" s="621">
        <v>0</v>
      </c>
      <c r="AA750" s="621">
        <v>0</v>
      </c>
      <c r="AB750" s="621">
        <v>0</v>
      </c>
      <c r="AC750" s="621">
        <v>0</v>
      </c>
      <c r="AD750" s="621">
        <v>0</v>
      </c>
      <c r="AE750" s="621">
        <v>0</v>
      </c>
      <c r="AF750" s="621">
        <v>0</v>
      </c>
      <c r="AG750" s="621">
        <v>0</v>
      </c>
      <c r="AH750" s="621">
        <v>0</v>
      </c>
      <c r="AI750" s="621">
        <v>0</v>
      </c>
      <c r="AJ750" s="621">
        <v>0</v>
      </c>
      <c r="AK750" s="621">
        <v>0</v>
      </c>
      <c r="AL750" s="621">
        <v>0</v>
      </c>
      <c r="AM750" s="621">
        <v>0</v>
      </c>
      <c r="AN750" s="621">
        <v>0</v>
      </c>
      <c r="AO750" s="621">
        <v>0</v>
      </c>
      <c r="AP750" s="621">
        <v>0</v>
      </c>
      <c r="AQ750" s="622">
        <v>0</v>
      </c>
    </row>
    <row r="751" spans="2:43" ht="19.95" hidden="1" customHeight="1" x14ac:dyDescent="0.4">
      <c r="B751" s="269">
        <v>748</v>
      </c>
      <c r="C751" s="270" t="s">
        <v>2251</v>
      </c>
      <c r="D751" s="270" t="s">
        <v>582</v>
      </c>
      <c r="E751" s="271">
        <v>4111</v>
      </c>
      <c r="F751" s="699"/>
      <c r="G751" s="422">
        <v>0</v>
      </c>
      <c r="H751" s="422"/>
      <c r="I751" s="624">
        <v>0</v>
      </c>
      <c r="J751" s="621">
        <v>0</v>
      </c>
      <c r="K751" s="621">
        <v>0</v>
      </c>
      <c r="L751" s="621">
        <v>0</v>
      </c>
      <c r="M751" s="621">
        <v>0</v>
      </c>
      <c r="N751" s="621">
        <v>0</v>
      </c>
      <c r="O751" s="621">
        <v>0</v>
      </c>
      <c r="P751" s="621">
        <v>0</v>
      </c>
      <c r="Q751" s="621">
        <v>0</v>
      </c>
      <c r="R751" s="621">
        <v>0</v>
      </c>
      <c r="S751" s="621">
        <v>0</v>
      </c>
      <c r="T751" s="621">
        <v>0</v>
      </c>
      <c r="U751" s="621">
        <v>0</v>
      </c>
      <c r="V751" s="621">
        <v>0</v>
      </c>
      <c r="W751" s="621">
        <v>0</v>
      </c>
      <c r="X751" s="621">
        <v>0</v>
      </c>
      <c r="Y751" s="621">
        <v>0</v>
      </c>
      <c r="Z751" s="621">
        <v>0</v>
      </c>
      <c r="AA751" s="621">
        <v>0</v>
      </c>
      <c r="AB751" s="621">
        <v>0</v>
      </c>
      <c r="AC751" s="621">
        <v>0</v>
      </c>
      <c r="AD751" s="621">
        <v>0</v>
      </c>
      <c r="AE751" s="621">
        <v>0</v>
      </c>
      <c r="AF751" s="621">
        <v>0</v>
      </c>
      <c r="AG751" s="621">
        <v>0</v>
      </c>
      <c r="AH751" s="621">
        <v>0</v>
      </c>
      <c r="AI751" s="621">
        <v>0</v>
      </c>
      <c r="AJ751" s="621">
        <v>0</v>
      </c>
      <c r="AK751" s="621">
        <v>0</v>
      </c>
      <c r="AL751" s="621">
        <v>0</v>
      </c>
      <c r="AM751" s="621">
        <v>0</v>
      </c>
      <c r="AN751" s="621">
        <v>0</v>
      </c>
      <c r="AO751" s="621">
        <v>0</v>
      </c>
      <c r="AP751" s="621">
        <v>0</v>
      </c>
      <c r="AQ751" s="622">
        <v>0</v>
      </c>
    </row>
    <row r="752" spans="2:43" ht="19.95" hidden="1" customHeight="1" x14ac:dyDescent="0.4">
      <c r="B752" s="269">
        <v>749</v>
      </c>
      <c r="C752" s="270" t="s">
        <v>2252</v>
      </c>
      <c r="D752" s="270" t="s">
        <v>583</v>
      </c>
      <c r="E752" s="271">
        <v>4112</v>
      </c>
      <c r="F752" s="699"/>
      <c r="G752" s="422">
        <v>0</v>
      </c>
      <c r="H752" s="422"/>
      <c r="I752" s="624">
        <v>0</v>
      </c>
      <c r="J752" s="621">
        <v>0</v>
      </c>
      <c r="K752" s="621">
        <v>0</v>
      </c>
      <c r="L752" s="621">
        <v>0</v>
      </c>
      <c r="M752" s="621">
        <v>0</v>
      </c>
      <c r="N752" s="621">
        <v>0</v>
      </c>
      <c r="O752" s="621">
        <v>0</v>
      </c>
      <c r="P752" s="621">
        <v>0</v>
      </c>
      <c r="Q752" s="621">
        <v>0</v>
      </c>
      <c r="R752" s="621">
        <v>0</v>
      </c>
      <c r="S752" s="621">
        <v>0</v>
      </c>
      <c r="T752" s="621">
        <v>0</v>
      </c>
      <c r="U752" s="621">
        <v>0</v>
      </c>
      <c r="V752" s="621">
        <v>0</v>
      </c>
      <c r="W752" s="621">
        <v>0</v>
      </c>
      <c r="X752" s="621">
        <v>0</v>
      </c>
      <c r="Y752" s="621">
        <v>0</v>
      </c>
      <c r="Z752" s="621">
        <v>0</v>
      </c>
      <c r="AA752" s="621">
        <v>0</v>
      </c>
      <c r="AB752" s="621">
        <v>0</v>
      </c>
      <c r="AC752" s="621">
        <v>0</v>
      </c>
      <c r="AD752" s="621">
        <v>0</v>
      </c>
      <c r="AE752" s="621">
        <v>0</v>
      </c>
      <c r="AF752" s="621">
        <v>0</v>
      </c>
      <c r="AG752" s="621">
        <v>0</v>
      </c>
      <c r="AH752" s="621">
        <v>0</v>
      </c>
      <c r="AI752" s="621">
        <v>0</v>
      </c>
      <c r="AJ752" s="621">
        <v>0</v>
      </c>
      <c r="AK752" s="621">
        <v>0</v>
      </c>
      <c r="AL752" s="621">
        <v>0</v>
      </c>
      <c r="AM752" s="621">
        <v>0</v>
      </c>
      <c r="AN752" s="621">
        <v>0</v>
      </c>
      <c r="AO752" s="621">
        <v>0</v>
      </c>
      <c r="AP752" s="621">
        <v>0</v>
      </c>
      <c r="AQ752" s="622">
        <v>0</v>
      </c>
    </row>
    <row r="753" spans="2:43" ht="19.95" hidden="1" customHeight="1" x14ac:dyDescent="0.4">
      <c r="B753" s="269">
        <v>750</v>
      </c>
      <c r="C753" s="270" t="s">
        <v>2253</v>
      </c>
      <c r="D753" s="270" t="s">
        <v>584</v>
      </c>
      <c r="E753" s="271">
        <v>4113</v>
      </c>
      <c r="F753" s="699"/>
      <c r="G753" s="422">
        <v>0</v>
      </c>
      <c r="H753" s="422"/>
      <c r="I753" s="624">
        <v>0</v>
      </c>
      <c r="J753" s="621">
        <v>0</v>
      </c>
      <c r="K753" s="621">
        <v>0</v>
      </c>
      <c r="L753" s="621">
        <v>0</v>
      </c>
      <c r="M753" s="621">
        <v>0</v>
      </c>
      <c r="N753" s="621">
        <v>0</v>
      </c>
      <c r="O753" s="621">
        <v>0</v>
      </c>
      <c r="P753" s="621">
        <v>0</v>
      </c>
      <c r="Q753" s="621">
        <v>0</v>
      </c>
      <c r="R753" s="621">
        <v>0</v>
      </c>
      <c r="S753" s="621">
        <v>0</v>
      </c>
      <c r="T753" s="621">
        <v>0</v>
      </c>
      <c r="U753" s="621">
        <v>0</v>
      </c>
      <c r="V753" s="621">
        <v>0</v>
      </c>
      <c r="W753" s="621">
        <v>0</v>
      </c>
      <c r="X753" s="621">
        <v>0</v>
      </c>
      <c r="Y753" s="621">
        <v>0</v>
      </c>
      <c r="Z753" s="621">
        <v>0</v>
      </c>
      <c r="AA753" s="621">
        <v>0</v>
      </c>
      <c r="AB753" s="621">
        <v>0</v>
      </c>
      <c r="AC753" s="621">
        <v>0</v>
      </c>
      <c r="AD753" s="621">
        <v>0</v>
      </c>
      <c r="AE753" s="621">
        <v>0</v>
      </c>
      <c r="AF753" s="621">
        <v>0</v>
      </c>
      <c r="AG753" s="621">
        <v>0</v>
      </c>
      <c r="AH753" s="621">
        <v>0</v>
      </c>
      <c r="AI753" s="621">
        <v>0</v>
      </c>
      <c r="AJ753" s="621">
        <v>0</v>
      </c>
      <c r="AK753" s="621">
        <v>0</v>
      </c>
      <c r="AL753" s="621">
        <v>0</v>
      </c>
      <c r="AM753" s="621">
        <v>0</v>
      </c>
      <c r="AN753" s="621">
        <v>0</v>
      </c>
      <c r="AO753" s="621">
        <v>0</v>
      </c>
      <c r="AP753" s="621">
        <v>0</v>
      </c>
      <c r="AQ753" s="622">
        <v>0</v>
      </c>
    </row>
    <row r="754" spans="2:43" ht="19.95" hidden="1" customHeight="1" x14ac:dyDescent="0.4">
      <c r="B754" s="269">
        <v>751</v>
      </c>
      <c r="C754" s="270" t="s">
        <v>2254</v>
      </c>
      <c r="D754" s="270" t="s">
        <v>585</v>
      </c>
      <c r="E754" s="271">
        <v>4114</v>
      </c>
      <c r="F754" s="699"/>
      <c r="G754" s="422">
        <v>0</v>
      </c>
      <c r="H754" s="422"/>
      <c r="I754" s="624">
        <v>0</v>
      </c>
      <c r="J754" s="621">
        <v>0</v>
      </c>
      <c r="K754" s="621">
        <v>0</v>
      </c>
      <c r="L754" s="621">
        <v>0</v>
      </c>
      <c r="M754" s="621">
        <v>0</v>
      </c>
      <c r="N754" s="621">
        <v>0</v>
      </c>
      <c r="O754" s="621">
        <v>0</v>
      </c>
      <c r="P754" s="621">
        <v>0</v>
      </c>
      <c r="Q754" s="621">
        <v>0</v>
      </c>
      <c r="R754" s="621">
        <v>0</v>
      </c>
      <c r="S754" s="621">
        <v>0</v>
      </c>
      <c r="T754" s="621">
        <v>0</v>
      </c>
      <c r="U754" s="621">
        <v>0</v>
      </c>
      <c r="V754" s="621">
        <v>0</v>
      </c>
      <c r="W754" s="621">
        <v>0</v>
      </c>
      <c r="X754" s="621">
        <v>0</v>
      </c>
      <c r="Y754" s="621">
        <v>0</v>
      </c>
      <c r="Z754" s="621">
        <v>0</v>
      </c>
      <c r="AA754" s="621">
        <v>0</v>
      </c>
      <c r="AB754" s="621">
        <v>0</v>
      </c>
      <c r="AC754" s="621">
        <v>0</v>
      </c>
      <c r="AD754" s="621">
        <v>0</v>
      </c>
      <c r="AE754" s="621">
        <v>0</v>
      </c>
      <c r="AF754" s="621">
        <v>0</v>
      </c>
      <c r="AG754" s="621">
        <v>0</v>
      </c>
      <c r="AH754" s="621">
        <v>0</v>
      </c>
      <c r="AI754" s="621">
        <v>0</v>
      </c>
      <c r="AJ754" s="621">
        <v>0</v>
      </c>
      <c r="AK754" s="621">
        <v>0</v>
      </c>
      <c r="AL754" s="621">
        <v>0</v>
      </c>
      <c r="AM754" s="621">
        <v>0</v>
      </c>
      <c r="AN754" s="621">
        <v>0</v>
      </c>
      <c r="AO754" s="621">
        <v>0</v>
      </c>
      <c r="AP754" s="621">
        <v>0</v>
      </c>
      <c r="AQ754" s="622">
        <v>0</v>
      </c>
    </row>
    <row r="755" spans="2:43" ht="19.95" hidden="1" customHeight="1" x14ac:dyDescent="0.4">
      <c r="B755" s="269">
        <v>752</v>
      </c>
      <c r="C755" s="270" t="s">
        <v>2255</v>
      </c>
      <c r="D755" s="270" t="s">
        <v>586</v>
      </c>
      <c r="E755" s="271">
        <v>4115</v>
      </c>
      <c r="F755" s="699"/>
      <c r="G755" s="422">
        <v>0</v>
      </c>
      <c r="H755" s="422"/>
      <c r="I755" s="624">
        <v>0</v>
      </c>
      <c r="J755" s="621">
        <v>0</v>
      </c>
      <c r="K755" s="621">
        <v>0</v>
      </c>
      <c r="L755" s="621">
        <v>0</v>
      </c>
      <c r="M755" s="621">
        <v>0</v>
      </c>
      <c r="N755" s="621">
        <v>0</v>
      </c>
      <c r="O755" s="621">
        <v>0</v>
      </c>
      <c r="P755" s="621">
        <v>0</v>
      </c>
      <c r="Q755" s="621">
        <v>0</v>
      </c>
      <c r="R755" s="621">
        <v>0</v>
      </c>
      <c r="S755" s="621">
        <v>0</v>
      </c>
      <c r="T755" s="621">
        <v>0</v>
      </c>
      <c r="U755" s="621">
        <v>0</v>
      </c>
      <c r="V755" s="621">
        <v>0</v>
      </c>
      <c r="W755" s="621">
        <v>0</v>
      </c>
      <c r="X755" s="621">
        <v>0</v>
      </c>
      <c r="Y755" s="621">
        <v>0</v>
      </c>
      <c r="Z755" s="621">
        <v>0</v>
      </c>
      <c r="AA755" s="621">
        <v>0</v>
      </c>
      <c r="AB755" s="621">
        <v>0</v>
      </c>
      <c r="AC755" s="621">
        <v>0</v>
      </c>
      <c r="AD755" s="621">
        <v>0</v>
      </c>
      <c r="AE755" s="621">
        <v>0</v>
      </c>
      <c r="AF755" s="621">
        <v>0</v>
      </c>
      <c r="AG755" s="621">
        <v>0</v>
      </c>
      <c r="AH755" s="621">
        <v>0</v>
      </c>
      <c r="AI755" s="621">
        <v>0</v>
      </c>
      <c r="AJ755" s="621">
        <v>0</v>
      </c>
      <c r="AK755" s="621">
        <v>0</v>
      </c>
      <c r="AL755" s="621">
        <v>0</v>
      </c>
      <c r="AM755" s="621">
        <v>0</v>
      </c>
      <c r="AN755" s="621">
        <v>0</v>
      </c>
      <c r="AO755" s="621">
        <v>0</v>
      </c>
      <c r="AP755" s="621">
        <v>0</v>
      </c>
      <c r="AQ755" s="622">
        <v>0</v>
      </c>
    </row>
    <row r="756" spans="2:43" ht="19.95" hidden="1" customHeight="1" x14ac:dyDescent="0.4">
      <c r="B756" s="269">
        <v>753</v>
      </c>
      <c r="C756" s="270" t="s">
        <v>2256</v>
      </c>
      <c r="D756" s="270" t="s">
        <v>587</v>
      </c>
      <c r="E756" s="271">
        <v>4116</v>
      </c>
      <c r="F756" s="699"/>
      <c r="G756" s="422">
        <v>0</v>
      </c>
      <c r="H756" s="422"/>
      <c r="I756" s="624">
        <v>0</v>
      </c>
      <c r="J756" s="621">
        <v>0</v>
      </c>
      <c r="K756" s="621">
        <v>0</v>
      </c>
      <c r="L756" s="621">
        <v>0</v>
      </c>
      <c r="M756" s="621">
        <v>0</v>
      </c>
      <c r="N756" s="621">
        <v>0</v>
      </c>
      <c r="O756" s="621">
        <v>0</v>
      </c>
      <c r="P756" s="621">
        <v>0</v>
      </c>
      <c r="Q756" s="621">
        <v>0</v>
      </c>
      <c r="R756" s="621">
        <v>0</v>
      </c>
      <c r="S756" s="621">
        <v>0</v>
      </c>
      <c r="T756" s="621">
        <v>0</v>
      </c>
      <c r="U756" s="621">
        <v>0</v>
      </c>
      <c r="V756" s="621">
        <v>0</v>
      </c>
      <c r="W756" s="621">
        <v>0</v>
      </c>
      <c r="X756" s="621">
        <v>0</v>
      </c>
      <c r="Y756" s="621">
        <v>0</v>
      </c>
      <c r="Z756" s="621">
        <v>0</v>
      </c>
      <c r="AA756" s="621">
        <v>0</v>
      </c>
      <c r="AB756" s="621">
        <v>0</v>
      </c>
      <c r="AC756" s="621">
        <v>0</v>
      </c>
      <c r="AD756" s="621">
        <v>0</v>
      </c>
      <c r="AE756" s="621">
        <v>0</v>
      </c>
      <c r="AF756" s="621">
        <v>0</v>
      </c>
      <c r="AG756" s="621">
        <v>0</v>
      </c>
      <c r="AH756" s="621">
        <v>0</v>
      </c>
      <c r="AI756" s="621">
        <v>0</v>
      </c>
      <c r="AJ756" s="621">
        <v>0</v>
      </c>
      <c r="AK756" s="621">
        <v>0</v>
      </c>
      <c r="AL756" s="621">
        <v>0</v>
      </c>
      <c r="AM756" s="621">
        <v>0</v>
      </c>
      <c r="AN756" s="621">
        <v>0</v>
      </c>
      <c r="AO756" s="621">
        <v>0</v>
      </c>
      <c r="AP756" s="621">
        <v>0</v>
      </c>
      <c r="AQ756" s="622">
        <v>0</v>
      </c>
    </row>
    <row r="757" spans="2:43" ht="19.95" hidden="1" customHeight="1" x14ac:dyDescent="0.4">
      <c r="B757" s="269">
        <v>754</v>
      </c>
      <c r="C757" s="270" t="s">
        <v>2257</v>
      </c>
      <c r="D757" s="270" t="s">
        <v>588</v>
      </c>
      <c r="E757" s="271">
        <v>4117</v>
      </c>
      <c r="F757" s="699"/>
      <c r="G757" s="422">
        <v>0</v>
      </c>
      <c r="H757" s="422"/>
      <c r="I757" s="624">
        <v>0</v>
      </c>
      <c r="J757" s="621">
        <v>0</v>
      </c>
      <c r="K757" s="621">
        <v>0</v>
      </c>
      <c r="L757" s="621">
        <v>0</v>
      </c>
      <c r="M757" s="621">
        <v>0</v>
      </c>
      <c r="N757" s="621">
        <v>0</v>
      </c>
      <c r="O757" s="621">
        <v>0</v>
      </c>
      <c r="P757" s="621">
        <v>0</v>
      </c>
      <c r="Q757" s="621">
        <v>0</v>
      </c>
      <c r="R757" s="621">
        <v>0</v>
      </c>
      <c r="S757" s="621">
        <v>0</v>
      </c>
      <c r="T757" s="621">
        <v>0</v>
      </c>
      <c r="U757" s="621">
        <v>0</v>
      </c>
      <c r="V757" s="621">
        <v>0</v>
      </c>
      <c r="W757" s="621">
        <v>0</v>
      </c>
      <c r="X757" s="621">
        <v>0</v>
      </c>
      <c r="Y757" s="621">
        <v>0</v>
      </c>
      <c r="Z757" s="621">
        <v>0</v>
      </c>
      <c r="AA757" s="621">
        <v>0</v>
      </c>
      <c r="AB757" s="621">
        <v>0</v>
      </c>
      <c r="AC757" s="621">
        <v>0</v>
      </c>
      <c r="AD757" s="621">
        <v>0</v>
      </c>
      <c r="AE757" s="621">
        <v>0</v>
      </c>
      <c r="AF757" s="621">
        <v>0</v>
      </c>
      <c r="AG757" s="621">
        <v>0</v>
      </c>
      <c r="AH757" s="621">
        <v>0</v>
      </c>
      <c r="AI757" s="621">
        <v>0</v>
      </c>
      <c r="AJ757" s="621">
        <v>0</v>
      </c>
      <c r="AK757" s="621">
        <v>0</v>
      </c>
      <c r="AL757" s="621">
        <v>0</v>
      </c>
      <c r="AM757" s="621">
        <v>0</v>
      </c>
      <c r="AN757" s="621">
        <v>0</v>
      </c>
      <c r="AO757" s="621">
        <v>0</v>
      </c>
      <c r="AP757" s="621">
        <v>0</v>
      </c>
      <c r="AQ757" s="622">
        <v>0</v>
      </c>
    </row>
    <row r="758" spans="2:43" ht="19.95" hidden="1" customHeight="1" x14ac:dyDescent="0.4">
      <c r="B758" s="269">
        <v>755</v>
      </c>
      <c r="C758" s="270" t="s">
        <v>2258</v>
      </c>
      <c r="D758" s="270" t="s">
        <v>589</v>
      </c>
      <c r="E758" s="271">
        <v>4118</v>
      </c>
      <c r="F758" s="699"/>
      <c r="G758" s="422">
        <v>0</v>
      </c>
      <c r="H758" s="422"/>
      <c r="I758" s="624">
        <v>0</v>
      </c>
      <c r="J758" s="621">
        <v>0</v>
      </c>
      <c r="K758" s="621">
        <v>0</v>
      </c>
      <c r="L758" s="621">
        <v>0</v>
      </c>
      <c r="M758" s="621">
        <v>0</v>
      </c>
      <c r="N758" s="621">
        <v>0</v>
      </c>
      <c r="O758" s="621">
        <v>0</v>
      </c>
      <c r="P758" s="621">
        <v>0</v>
      </c>
      <c r="Q758" s="621">
        <v>0</v>
      </c>
      <c r="R758" s="621">
        <v>0</v>
      </c>
      <c r="S758" s="621">
        <v>0</v>
      </c>
      <c r="T758" s="621">
        <v>0</v>
      </c>
      <c r="U758" s="621">
        <v>0</v>
      </c>
      <c r="V758" s="621">
        <v>0</v>
      </c>
      <c r="W758" s="621">
        <v>0</v>
      </c>
      <c r="X758" s="621">
        <v>0</v>
      </c>
      <c r="Y758" s="621">
        <v>0</v>
      </c>
      <c r="Z758" s="621">
        <v>0</v>
      </c>
      <c r="AA758" s="621">
        <v>0</v>
      </c>
      <c r="AB758" s="621">
        <v>0</v>
      </c>
      <c r="AC758" s="621">
        <v>0</v>
      </c>
      <c r="AD758" s="621">
        <v>0</v>
      </c>
      <c r="AE758" s="621">
        <v>0</v>
      </c>
      <c r="AF758" s="621">
        <v>0</v>
      </c>
      <c r="AG758" s="621">
        <v>0</v>
      </c>
      <c r="AH758" s="621">
        <v>0</v>
      </c>
      <c r="AI758" s="621">
        <v>0</v>
      </c>
      <c r="AJ758" s="621">
        <v>0</v>
      </c>
      <c r="AK758" s="621">
        <v>0</v>
      </c>
      <c r="AL758" s="621">
        <v>0</v>
      </c>
      <c r="AM758" s="621">
        <v>0</v>
      </c>
      <c r="AN758" s="621">
        <v>0</v>
      </c>
      <c r="AO758" s="621">
        <v>0</v>
      </c>
      <c r="AP758" s="621">
        <v>0</v>
      </c>
      <c r="AQ758" s="622">
        <v>0</v>
      </c>
    </row>
    <row r="759" spans="2:43" ht="19.95" hidden="1" customHeight="1" x14ac:dyDescent="0.4">
      <c r="B759" s="269">
        <v>756</v>
      </c>
      <c r="C759" s="270" t="s">
        <v>2259</v>
      </c>
      <c r="D759" s="270" t="s">
        <v>590</v>
      </c>
      <c r="E759" s="271">
        <v>4119</v>
      </c>
      <c r="F759" s="699"/>
      <c r="G759" s="422">
        <v>0</v>
      </c>
      <c r="H759" s="422"/>
      <c r="I759" s="624">
        <v>0</v>
      </c>
      <c r="J759" s="621">
        <v>0</v>
      </c>
      <c r="K759" s="621">
        <v>0</v>
      </c>
      <c r="L759" s="621">
        <v>0</v>
      </c>
      <c r="M759" s="621">
        <v>0</v>
      </c>
      <c r="N759" s="621">
        <v>0</v>
      </c>
      <c r="O759" s="621">
        <v>0</v>
      </c>
      <c r="P759" s="621">
        <v>0</v>
      </c>
      <c r="Q759" s="621">
        <v>0</v>
      </c>
      <c r="R759" s="621">
        <v>0</v>
      </c>
      <c r="S759" s="621">
        <v>0</v>
      </c>
      <c r="T759" s="621">
        <v>0</v>
      </c>
      <c r="U759" s="621">
        <v>0</v>
      </c>
      <c r="V759" s="621">
        <v>0</v>
      </c>
      <c r="W759" s="621">
        <v>0</v>
      </c>
      <c r="X759" s="621">
        <v>0</v>
      </c>
      <c r="Y759" s="621">
        <v>0</v>
      </c>
      <c r="Z759" s="621">
        <v>0</v>
      </c>
      <c r="AA759" s="621">
        <v>0</v>
      </c>
      <c r="AB759" s="621">
        <v>0</v>
      </c>
      <c r="AC759" s="621">
        <v>0</v>
      </c>
      <c r="AD759" s="621">
        <v>0</v>
      </c>
      <c r="AE759" s="621">
        <v>0</v>
      </c>
      <c r="AF759" s="621">
        <v>0</v>
      </c>
      <c r="AG759" s="621">
        <v>0</v>
      </c>
      <c r="AH759" s="621">
        <v>0</v>
      </c>
      <c r="AI759" s="621">
        <v>0</v>
      </c>
      <c r="AJ759" s="621">
        <v>0</v>
      </c>
      <c r="AK759" s="621">
        <v>0</v>
      </c>
      <c r="AL759" s="621">
        <v>0</v>
      </c>
      <c r="AM759" s="621">
        <v>0</v>
      </c>
      <c r="AN759" s="621">
        <v>0</v>
      </c>
      <c r="AO759" s="621">
        <v>0</v>
      </c>
      <c r="AP759" s="621">
        <v>0</v>
      </c>
      <c r="AQ759" s="622">
        <v>0</v>
      </c>
    </row>
    <row r="760" spans="2:43" ht="19.95" hidden="1" customHeight="1" x14ac:dyDescent="0.4">
      <c r="B760" s="269">
        <v>757</v>
      </c>
      <c r="C760" s="270" t="s">
        <v>2260</v>
      </c>
      <c r="D760" s="270" t="s">
        <v>591</v>
      </c>
      <c r="E760" s="271">
        <v>4120</v>
      </c>
      <c r="F760" s="699"/>
      <c r="G760" s="422">
        <v>0</v>
      </c>
      <c r="H760" s="422"/>
      <c r="I760" s="624">
        <v>0</v>
      </c>
      <c r="J760" s="621">
        <v>0</v>
      </c>
      <c r="K760" s="621">
        <v>0</v>
      </c>
      <c r="L760" s="621">
        <v>0</v>
      </c>
      <c r="M760" s="621">
        <v>0</v>
      </c>
      <c r="N760" s="621">
        <v>0</v>
      </c>
      <c r="O760" s="621">
        <v>0</v>
      </c>
      <c r="P760" s="621">
        <v>0</v>
      </c>
      <c r="Q760" s="621">
        <v>0</v>
      </c>
      <c r="R760" s="621">
        <v>0</v>
      </c>
      <c r="S760" s="621">
        <v>0</v>
      </c>
      <c r="T760" s="621">
        <v>0</v>
      </c>
      <c r="U760" s="621">
        <v>0</v>
      </c>
      <c r="V760" s="621">
        <v>0</v>
      </c>
      <c r="W760" s="621">
        <v>0</v>
      </c>
      <c r="X760" s="621">
        <v>0</v>
      </c>
      <c r="Y760" s="621">
        <v>0</v>
      </c>
      <c r="Z760" s="621">
        <v>0</v>
      </c>
      <c r="AA760" s="621">
        <v>0</v>
      </c>
      <c r="AB760" s="621">
        <v>0</v>
      </c>
      <c r="AC760" s="621">
        <v>0</v>
      </c>
      <c r="AD760" s="621">
        <v>0</v>
      </c>
      <c r="AE760" s="621">
        <v>0</v>
      </c>
      <c r="AF760" s="621">
        <v>0</v>
      </c>
      <c r="AG760" s="621">
        <v>0</v>
      </c>
      <c r="AH760" s="621">
        <v>0</v>
      </c>
      <c r="AI760" s="621">
        <v>0</v>
      </c>
      <c r="AJ760" s="621">
        <v>0</v>
      </c>
      <c r="AK760" s="621">
        <v>0</v>
      </c>
      <c r="AL760" s="621">
        <v>0</v>
      </c>
      <c r="AM760" s="621">
        <v>0</v>
      </c>
      <c r="AN760" s="621">
        <v>0</v>
      </c>
      <c r="AO760" s="621">
        <v>0</v>
      </c>
      <c r="AP760" s="621">
        <v>0</v>
      </c>
      <c r="AQ760" s="622">
        <v>0</v>
      </c>
    </row>
    <row r="761" spans="2:43" ht="19.95" hidden="1" customHeight="1" x14ac:dyDescent="0.4">
      <c r="B761" s="269">
        <v>758</v>
      </c>
      <c r="C761" s="270" t="s">
        <v>2261</v>
      </c>
      <c r="D761" s="270" t="s">
        <v>592</v>
      </c>
      <c r="E761" s="271">
        <v>4121</v>
      </c>
      <c r="F761" s="699"/>
      <c r="G761" s="422">
        <v>0</v>
      </c>
      <c r="H761" s="422"/>
      <c r="I761" s="624">
        <v>0</v>
      </c>
      <c r="J761" s="621">
        <v>0</v>
      </c>
      <c r="K761" s="621">
        <v>0</v>
      </c>
      <c r="L761" s="621">
        <v>0</v>
      </c>
      <c r="M761" s="621">
        <v>0</v>
      </c>
      <c r="N761" s="621">
        <v>0</v>
      </c>
      <c r="O761" s="621">
        <v>0</v>
      </c>
      <c r="P761" s="621">
        <v>0</v>
      </c>
      <c r="Q761" s="621">
        <v>0</v>
      </c>
      <c r="R761" s="621">
        <v>0</v>
      </c>
      <c r="S761" s="621">
        <v>0</v>
      </c>
      <c r="T761" s="621">
        <v>0</v>
      </c>
      <c r="U761" s="621">
        <v>0</v>
      </c>
      <c r="V761" s="621">
        <v>0</v>
      </c>
      <c r="W761" s="621">
        <v>0</v>
      </c>
      <c r="X761" s="621">
        <v>0</v>
      </c>
      <c r="Y761" s="621">
        <v>0</v>
      </c>
      <c r="Z761" s="621">
        <v>0</v>
      </c>
      <c r="AA761" s="621">
        <v>0</v>
      </c>
      <c r="AB761" s="621">
        <v>0</v>
      </c>
      <c r="AC761" s="621">
        <v>0</v>
      </c>
      <c r="AD761" s="621">
        <v>0</v>
      </c>
      <c r="AE761" s="621">
        <v>0</v>
      </c>
      <c r="AF761" s="621">
        <v>0</v>
      </c>
      <c r="AG761" s="621">
        <v>0</v>
      </c>
      <c r="AH761" s="621">
        <v>0</v>
      </c>
      <c r="AI761" s="621">
        <v>0</v>
      </c>
      <c r="AJ761" s="621">
        <v>0</v>
      </c>
      <c r="AK761" s="621">
        <v>0</v>
      </c>
      <c r="AL761" s="621">
        <v>0</v>
      </c>
      <c r="AM761" s="621">
        <v>0</v>
      </c>
      <c r="AN761" s="621">
        <v>0</v>
      </c>
      <c r="AO761" s="621">
        <v>0</v>
      </c>
      <c r="AP761" s="621">
        <v>0</v>
      </c>
      <c r="AQ761" s="622">
        <v>0</v>
      </c>
    </row>
    <row r="762" spans="2:43" ht="19.95" hidden="1" customHeight="1" x14ac:dyDescent="0.4">
      <c r="B762" s="269">
        <v>759</v>
      </c>
      <c r="C762" s="270" t="s">
        <v>2262</v>
      </c>
      <c r="D762" s="270" t="s">
        <v>593</v>
      </c>
      <c r="E762" s="271">
        <v>4122</v>
      </c>
      <c r="F762" s="699"/>
      <c r="G762" s="422">
        <v>0</v>
      </c>
      <c r="H762" s="422"/>
      <c r="I762" s="624">
        <v>0</v>
      </c>
      <c r="J762" s="621">
        <v>0</v>
      </c>
      <c r="K762" s="621">
        <v>0</v>
      </c>
      <c r="L762" s="621">
        <v>0</v>
      </c>
      <c r="M762" s="621">
        <v>0</v>
      </c>
      <c r="N762" s="621">
        <v>0</v>
      </c>
      <c r="O762" s="621">
        <v>0</v>
      </c>
      <c r="P762" s="621">
        <v>0</v>
      </c>
      <c r="Q762" s="621">
        <v>0</v>
      </c>
      <c r="R762" s="621">
        <v>0</v>
      </c>
      <c r="S762" s="621">
        <v>0</v>
      </c>
      <c r="T762" s="621">
        <v>0</v>
      </c>
      <c r="U762" s="621">
        <v>0</v>
      </c>
      <c r="V762" s="621">
        <v>0</v>
      </c>
      <c r="W762" s="621">
        <v>0</v>
      </c>
      <c r="X762" s="621">
        <v>0</v>
      </c>
      <c r="Y762" s="621">
        <v>0</v>
      </c>
      <c r="Z762" s="621">
        <v>0</v>
      </c>
      <c r="AA762" s="621">
        <v>0</v>
      </c>
      <c r="AB762" s="621">
        <v>0</v>
      </c>
      <c r="AC762" s="621">
        <v>0</v>
      </c>
      <c r="AD762" s="621">
        <v>0</v>
      </c>
      <c r="AE762" s="621">
        <v>0</v>
      </c>
      <c r="AF762" s="621">
        <v>0</v>
      </c>
      <c r="AG762" s="621">
        <v>0</v>
      </c>
      <c r="AH762" s="621">
        <v>0</v>
      </c>
      <c r="AI762" s="621">
        <v>0</v>
      </c>
      <c r="AJ762" s="621">
        <v>0</v>
      </c>
      <c r="AK762" s="621">
        <v>0</v>
      </c>
      <c r="AL762" s="621">
        <v>0</v>
      </c>
      <c r="AM762" s="621">
        <v>0</v>
      </c>
      <c r="AN762" s="621">
        <v>0</v>
      </c>
      <c r="AO762" s="621">
        <v>0</v>
      </c>
      <c r="AP762" s="621">
        <v>0</v>
      </c>
      <c r="AQ762" s="622">
        <v>0</v>
      </c>
    </row>
    <row r="763" spans="2:43" ht="19.95" hidden="1" customHeight="1" x14ac:dyDescent="0.4">
      <c r="B763" s="269">
        <v>760</v>
      </c>
      <c r="C763" s="270" t="s">
        <v>2263</v>
      </c>
      <c r="D763" s="270" t="s">
        <v>594</v>
      </c>
      <c r="E763" s="271">
        <v>4123</v>
      </c>
      <c r="F763" s="699"/>
      <c r="G763" s="422">
        <v>0</v>
      </c>
      <c r="H763" s="422"/>
      <c r="I763" s="624">
        <v>0</v>
      </c>
      <c r="J763" s="621">
        <v>0</v>
      </c>
      <c r="K763" s="621">
        <v>0</v>
      </c>
      <c r="L763" s="621">
        <v>0</v>
      </c>
      <c r="M763" s="621">
        <v>0</v>
      </c>
      <c r="N763" s="621">
        <v>0</v>
      </c>
      <c r="O763" s="621">
        <v>0</v>
      </c>
      <c r="P763" s="621">
        <v>0</v>
      </c>
      <c r="Q763" s="621">
        <v>0</v>
      </c>
      <c r="R763" s="621">
        <v>0</v>
      </c>
      <c r="S763" s="621">
        <v>0</v>
      </c>
      <c r="T763" s="621">
        <v>0</v>
      </c>
      <c r="U763" s="621">
        <v>0</v>
      </c>
      <c r="V763" s="621">
        <v>0</v>
      </c>
      <c r="W763" s="621">
        <v>0</v>
      </c>
      <c r="X763" s="621">
        <v>0</v>
      </c>
      <c r="Y763" s="621">
        <v>0</v>
      </c>
      <c r="Z763" s="621">
        <v>0</v>
      </c>
      <c r="AA763" s="621">
        <v>0</v>
      </c>
      <c r="AB763" s="621">
        <v>0</v>
      </c>
      <c r="AC763" s="621">
        <v>0</v>
      </c>
      <c r="AD763" s="621">
        <v>0</v>
      </c>
      <c r="AE763" s="621">
        <v>0</v>
      </c>
      <c r="AF763" s="621">
        <v>0</v>
      </c>
      <c r="AG763" s="621">
        <v>0</v>
      </c>
      <c r="AH763" s="621">
        <v>0</v>
      </c>
      <c r="AI763" s="621">
        <v>0</v>
      </c>
      <c r="AJ763" s="621">
        <v>0</v>
      </c>
      <c r="AK763" s="621">
        <v>0</v>
      </c>
      <c r="AL763" s="621">
        <v>0</v>
      </c>
      <c r="AM763" s="621">
        <v>0</v>
      </c>
      <c r="AN763" s="621">
        <v>0</v>
      </c>
      <c r="AO763" s="621">
        <v>0</v>
      </c>
      <c r="AP763" s="621">
        <v>0</v>
      </c>
      <c r="AQ763" s="622">
        <v>0</v>
      </c>
    </row>
    <row r="764" spans="2:43" ht="19.95" hidden="1" customHeight="1" x14ac:dyDescent="0.4">
      <c r="B764" s="269">
        <v>761</v>
      </c>
      <c r="C764" s="270" t="s">
        <v>2264</v>
      </c>
      <c r="D764" s="270" t="s">
        <v>595</v>
      </c>
      <c r="E764" s="271">
        <v>4124</v>
      </c>
      <c r="F764" s="699"/>
      <c r="G764" s="422">
        <v>0</v>
      </c>
      <c r="H764" s="422"/>
      <c r="I764" s="624">
        <v>0</v>
      </c>
      <c r="J764" s="621">
        <v>0</v>
      </c>
      <c r="K764" s="621">
        <v>0</v>
      </c>
      <c r="L764" s="621">
        <v>0</v>
      </c>
      <c r="M764" s="621">
        <v>0</v>
      </c>
      <c r="N764" s="621">
        <v>0</v>
      </c>
      <c r="O764" s="621">
        <v>0</v>
      </c>
      <c r="P764" s="621">
        <v>0</v>
      </c>
      <c r="Q764" s="621">
        <v>0</v>
      </c>
      <c r="R764" s="621">
        <v>0</v>
      </c>
      <c r="S764" s="621">
        <v>0</v>
      </c>
      <c r="T764" s="621">
        <v>0</v>
      </c>
      <c r="U764" s="621">
        <v>0</v>
      </c>
      <c r="V764" s="621">
        <v>0</v>
      </c>
      <c r="W764" s="621">
        <v>0</v>
      </c>
      <c r="X764" s="621">
        <v>0</v>
      </c>
      <c r="Y764" s="621">
        <v>0</v>
      </c>
      <c r="Z764" s="621">
        <v>0</v>
      </c>
      <c r="AA764" s="621">
        <v>0</v>
      </c>
      <c r="AB764" s="621">
        <v>0</v>
      </c>
      <c r="AC764" s="621">
        <v>0</v>
      </c>
      <c r="AD764" s="621">
        <v>0</v>
      </c>
      <c r="AE764" s="621">
        <v>0</v>
      </c>
      <c r="AF764" s="621">
        <v>0</v>
      </c>
      <c r="AG764" s="621">
        <v>0</v>
      </c>
      <c r="AH764" s="621">
        <v>0</v>
      </c>
      <c r="AI764" s="621">
        <v>0</v>
      </c>
      <c r="AJ764" s="621">
        <v>0</v>
      </c>
      <c r="AK764" s="621">
        <v>0</v>
      </c>
      <c r="AL764" s="621">
        <v>0</v>
      </c>
      <c r="AM764" s="621">
        <v>0</v>
      </c>
      <c r="AN764" s="621">
        <v>0</v>
      </c>
      <c r="AO764" s="621">
        <v>0</v>
      </c>
      <c r="AP764" s="621">
        <v>0</v>
      </c>
      <c r="AQ764" s="622">
        <v>0</v>
      </c>
    </row>
    <row r="765" spans="2:43" ht="19.95" hidden="1" customHeight="1" x14ac:dyDescent="0.4">
      <c r="B765" s="269">
        <v>762</v>
      </c>
      <c r="C765" s="270" t="s">
        <v>2265</v>
      </c>
      <c r="D765" s="270" t="s">
        <v>596</v>
      </c>
      <c r="E765" s="271">
        <v>4125</v>
      </c>
      <c r="F765" s="699"/>
      <c r="G765" s="422">
        <v>0</v>
      </c>
      <c r="H765" s="422"/>
      <c r="I765" s="624">
        <v>0</v>
      </c>
      <c r="J765" s="621">
        <v>0</v>
      </c>
      <c r="K765" s="621">
        <v>0</v>
      </c>
      <c r="L765" s="621">
        <v>0</v>
      </c>
      <c r="M765" s="621">
        <v>0</v>
      </c>
      <c r="N765" s="621">
        <v>0</v>
      </c>
      <c r="O765" s="621">
        <v>0</v>
      </c>
      <c r="P765" s="621">
        <v>0</v>
      </c>
      <c r="Q765" s="621">
        <v>0</v>
      </c>
      <c r="R765" s="621">
        <v>0</v>
      </c>
      <c r="S765" s="621">
        <v>0</v>
      </c>
      <c r="T765" s="621">
        <v>0</v>
      </c>
      <c r="U765" s="621">
        <v>0</v>
      </c>
      <c r="V765" s="621">
        <v>0</v>
      </c>
      <c r="W765" s="621">
        <v>0</v>
      </c>
      <c r="X765" s="621">
        <v>0</v>
      </c>
      <c r="Y765" s="621">
        <v>0</v>
      </c>
      <c r="Z765" s="621">
        <v>0</v>
      </c>
      <c r="AA765" s="621">
        <v>0</v>
      </c>
      <c r="AB765" s="621">
        <v>0</v>
      </c>
      <c r="AC765" s="621">
        <v>0</v>
      </c>
      <c r="AD765" s="621">
        <v>0</v>
      </c>
      <c r="AE765" s="621">
        <v>0</v>
      </c>
      <c r="AF765" s="621">
        <v>0</v>
      </c>
      <c r="AG765" s="621">
        <v>0</v>
      </c>
      <c r="AH765" s="621">
        <v>0</v>
      </c>
      <c r="AI765" s="621">
        <v>0</v>
      </c>
      <c r="AJ765" s="621">
        <v>0</v>
      </c>
      <c r="AK765" s="621">
        <v>0</v>
      </c>
      <c r="AL765" s="621">
        <v>0</v>
      </c>
      <c r="AM765" s="621">
        <v>0</v>
      </c>
      <c r="AN765" s="621">
        <v>0</v>
      </c>
      <c r="AO765" s="621">
        <v>0</v>
      </c>
      <c r="AP765" s="621">
        <v>0</v>
      </c>
      <c r="AQ765" s="622">
        <v>0</v>
      </c>
    </row>
    <row r="766" spans="2:43" ht="19.95" hidden="1" customHeight="1" x14ac:dyDescent="0.4">
      <c r="B766" s="269">
        <v>763</v>
      </c>
      <c r="C766" s="270" t="s">
        <v>2266</v>
      </c>
      <c r="D766" s="270" t="s">
        <v>597</v>
      </c>
      <c r="E766" s="271">
        <v>4126</v>
      </c>
      <c r="F766" s="699"/>
      <c r="G766" s="422">
        <v>0</v>
      </c>
      <c r="H766" s="422"/>
      <c r="I766" s="624">
        <v>0</v>
      </c>
      <c r="J766" s="621">
        <v>0</v>
      </c>
      <c r="K766" s="621">
        <v>0</v>
      </c>
      <c r="L766" s="621">
        <v>0</v>
      </c>
      <c r="M766" s="621">
        <v>0</v>
      </c>
      <c r="N766" s="621">
        <v>0</v>
      </c>
      <c r="O766" s="621">
        <v>0</v>
      </c>
      <c r="P766" s="621">
        <v>0</v>
      </c>
      <c r="Q766" s="621">
        <v>0</v>
      </c>
      <c r="R766" s="621">
        <v>0</v>
      </c>
      <c r="S766" s="621">
        <v>0</v>
      </c>
      <c r="T766" s="621">
        <v>0</v>
      </c>
      <c r="U766" s="621">
        <v>0</v>
      </c>
      <c r="V766" s="621">
        <v>0</v>
      </c>
      <c r="W766" s="621">
        <v>0</v>
      </c>
      <c r="X766" s="621">
        <v>0</v>
      </c>
      <c r="Y766" s="621">
        <v>0</v>
      </c>
      <c r="Z766" s="621">
        <v>0</v>
      </c>
      <c r="AA766" s="621">
        <v>0</v>
      </c>
      <c r="AB766" s="621">
        <v>0</v>
      </c>
      <c r="AC766" s="621">
        <v>0</v>
      </c>
      <c r="AD766" s="621">
        <v>0</v>
      </c>
      <c r="AE766" s="621">
        <v>0</v>
      </c>
      <c r="AF766" s="621">
        <v>0</v>
      </c>
      <c r="AG766" s="621">
        <v>0</v>
      </c>
      <c r="AH766" s="621">
        <v>0</v>
      </c>
      <c r="AI766" s="621">
        <v>0</v>
      </c>
      <c r="AJ766" s="621">
        <v>0</v>
      </c>
      <c r="AK766" s="621">
        <v>0</v>
      </c>
      <c r="AL766" s="621">
        <v>0</v>
      </c>
      <c r="AM766" s="621">
        <v>0</v>
      </c>
      <c r="AN766" s="621">
        <v>0</v>
      </c>
      <c r="AO766" s="621">
        <v>0</v>
      </c>
      <c r="AP766" s="621">
        <v>0</v>
      </c>
      <c r="AQ766" s="622">
        <v>0</v>
      </c>
    </row>
    <row r="767" spans="2:43" ht="19.95" hidden="1" customHeight="1" x14ac:dyDescent="0.4">
      <c r="B767" s="269">
        <v>764</v>
      </c>
      <c r="C767" s="270" t="s">
        <v>2267</v>
      </c>
      <c r="D767" s="270" t="s">
        <v>598</v>
      </c>
      <c r="E767" s="271">
        <v>4127</v>
      </c>
      <c r="F767" s="699"/>
      <c r="G767" s="422">
        <v>0</v>
      </c>
      <c r="H767" s="422"/>
      <c r="I767" s="624">
        <v>0</v>
      </c>
      <c r="J767" s="621">
        <v>0</v>
      </c>
      <c r="K767" s="621">
        <v>0</v>
      </c>
      <c r="L767" s="621">
        <v>0</v>
      </c>
      <c r="M767" s="621">
        <v>0</v>
      </c>
      <c r="N767" s="621">
        <v>0</v>
      </c>
      <c r="O767" s="621">
        <v>0</v>
      </c>
      <c r="P767" s="621">
        <v>0</v>
      </c>
      <c r="Q767" s="621">
        <v>0</v>
      </c>
      <c r="R767" s="621">
        <v>0</v>
      </c>
      <c r="S767" s="621">
        <v>0</v>
      </c>
      <c r="T767" s="621">
        <v>0</v>
      </c>
      <c r="U767" s="621">
        <v>0</v>
      </c>
      <c r="V767" s="621">
        <v>0</v>
      </c>
      <c r="W767" s="621">
        <v>0</v>
      </c>
      <c r="X767" s="621">
        <v>0</v>
      </c>
      <c r="Y767" s="621">
        <v>0</v>
      </c>
      <c r="Z767" s="621">
        <v>0</v>
      </c>
      <c r="AA767" s="621">
        <v>0</v>
      </c>
      <c r="AB767" s="621">
        <v>0</v>
      </c>
      <c r="AC767" s="621">
        <v>0</v>
      </c>
      <c r="AD767" s="621">
        <v>0</v>
      </c>
      <c r="AE767" s="621">
        <v>0</v>
      </c>
      <c r="AF767" s="621">
        <v>0</v>
      </c>
      <c r="AG767" s="621">
        <v>0</v>
      </c>
      <c r="AH767" s="621">
        <v>0</v>
      </c>
      <c r="AI767" s="621">
        <v>0</v>
      </c>
      <c r="AJ767" s="621">
        <v>0</v>
      </c>
      <c r="AK767" s="621">
        <v>0</v>
      </c>
      <c r="AL767" s="621">
        <v>0</v>
      </c>
      <c r="AM767" s="621">
        <v>0</v>
      </c>
      <c r="AN767" s="621">
        <v>0</v>
      </c>
      <c r="AO767" s="621">
        <v>0</v>
      </c>
      <c r="AP767" s="621">
        <v>0</v>
      </c>
      <c r="AQ767" s="622">
        <v>0</v>
      </c>
    </row>
    <row r="768" spans="2:43" ht="19.95" hidden="1" customHeight="1" x14ac:dyDescent="0.4">
      <c r="B768" s="269">
        <v>765</v>
      </c>
      <c r="C768" s="270" t="s">
        <v>2268</v>
      </c>
      <c r="D768" s="270" t="s">
        <v>599</v>
      </c>
      <c r="E768" s="271">
        <v>4128</v>
      </c>
      <c r="F768" s="699"/>
      <c r="G768" s="422">
        <v>0</v>
      </c>
      <c r="H768" s="422"/>
      <c r="I768" s="624">
        <v>0</v>
      </c>
      <c r="J768" s="621">
        <v>0</v>
      </c>
      <c r="K768" s="621">
        <v>0</v>
      </c>
      <c r="L768" s="621">
        <v>0</v>
      </c>
      <c r="M768" s="621">
        <v>0</v>
      </c>
      <c r="N768" s="621">
        <v>0</v>
      </c>
      <c r="O768" s="621">
        <v>0</v>
      </c>
      <c r="P768" s="621">
        <v>0</v>
      </c>
      <c r="Q768" s="621">
        <v>0</v>
      </c>
      <c r="R768" s="621">
        <v>0</v>
      </c>
      <c r="S768" s="621">
        <v>0</v>
      </c>
      <c r="T768" s="621">
        <v>0</v>
      </c>
      <c r="U768" s="621">
        <v>0</v>
      </c>
      <c r="V768" s="621">
        <v>0</v>
      </c>
      <c r="W768" s="621">
        <v>0</v>
      </c>
      <c r="X768" s="621">
        <v>0</v>
      </c>
      <c r="Y768" s="621">
        <v>0</v>
      </c>
      <c r="Z768" s="621">
        <v>0</v>
      </c>
      <c r="AA768" s="621">
        <v>0</v>
      </c>
      <c r="AB768" s="621">
        <v>0</v>
      </c>
      <c r="AC768" s="621">
        <v>0</v>
      </c>
      <c r="AD768" s="621">
        <v>0</v>
      </c>
      <c r="AE768" s="621">
        <v>0</v>
      </c>
      <c r="AF768" s="621">
        <v>0</v>
      </c>
      <c r="AG768" s="621">
        <v>0</v>
      </c>
      <c r="AH768" s="621">
        <v>0</v>
      </c>
      <c r="AI768" s="621">
        <v>0</v>
      </c>
      <c r="AJ768" s="621">
        <v>0</v>
      </c>
      <c r="AK768" s="621">
        <v>0</v>
      </c>
      <c r="AL768" s="621">
        <v>0</v>
      </c>
      <c r="AM768" s="621">
        <v>0</v>
      </c>
      <c r="AN768" s="621">
        <v>0</v>
      </c>
      <c r="AO768" s="621">
        <v>0</v>
      </c>
      <c r="AP768" s="621">
        <v>0</v>
      </c>
      <c r="AQ768" s="622">
        <v>0</v>
      </c>
    </row>
    <row r="769" spans="2:43" ht="19.95" hidden="1" customHeight="1" x14ac:dyDescent="0.4">
      <c r="B769" s="269">
        <v>766</v>
      </c>
      <c r="C769" s="270" t="s">
        <v>2269</v>
      </c>
      <c r="D769" s="270" t="s">
        <v>600</v>
      </c>
      <c r="E769" s="271">
        <v>4129</v>
      </c>
      <c r="F769" s="699"/>
      <c r="G769" s="422">
        <v>0</v>
      </c>
      <c r="H769" s="422"/>
      <c r="I769" s="624">
        <v>0</v>
      </c>
      <c r="J769" s="621">
        <v>0</v>
      </c>
      <c r="K769" s="621">
        <v>0</v>
      </c>
      <c r="L769" s="621">
        <v>0</v>
      </c>
      <c r="M769" s="621">
        <v>0</v>
      </c>
      <c r="N769" s="621">
        <v>0</v>
      </c>
      <c r="O769" s="621">
        <v>0</v>
      </c>
      <c r="P769" s="621">
        <v>0</v>
      </c>
      <c r="Q769" s="621">
        <v>0</v>
      </c>
      <c r="R769" s="621">
        <v>0</v>
      </c>
      <c r="S769" s="621">
        <v>0</v>
      </c>
      <c r="T769" s="621">
        <v>0</v>
      </c>
      <c r="U769" s="621">
        <v>0</v>
      </c>
      <c r="V769" s="621">
        <v>0</v>
      </c>
      <c r="W769" s="621">
        <v>0</v>
      </c>
      <c r="X769" s="621">
        <v>0</v>
      </c>
      <c r="Y769" s="621">
        <v>0</v>
      </c>
      <c r="Z769" s="621">
        <v>0</v>
      </c>
      <c r="AA769" s="621">
        <v>0</v>
      </c>
      <c r="AB769" s="621">
        <v>0</v>
      </c>
      <c r="AC769" s="621">
        <v>0</v>
      </c>
      <c r="AD769" s="621">
        <v>0</v>
      </c>
      <c r="AE769" s="621">
        <v>0</v>
      </c>
      <c r="AF769" s="621">
        <v>0</v>
      </c>
      <c r="AG769" s="621">
        <v>0</v>
      </c>
      <c r="AH769" s="621">
        <v>0</v>
      </c>
      <c r="AI769" s="621">
        <v>0</v>
      </c>
      <c r="AJ769" s="621">
        <v>0</v>
      </c>
      <c r="AK769" s="621">
        <v>0</v>
      </c>
      <c r="AL769" s="621">
        <v>0</v>
      </c>
      <c r="AM769" s="621">
        <v>0</v>
      </c>
      <c r="AN769" s="621">
        <v>0</v>
      </c>
      <c r="AO769" s="621">
        <v>0</v>
      </c>
      <c r="AP769" s="621">
        <v>0</v>
      </c>
      <c r="AQ769" s="622">
        <v>0</v>
      </c>
    </row>
    <row r="770" spans="2:43" ht="19.95" hidden="1" customHeight="1" x14ac:dyDescent="0.4">
      <c r="B770" s="269">
        <v>767</v>
      </c>
      <c r="C770" s="270" t="s">
        <v>2270</v>
      </c>
      <c r="D770" s="270" t="s">
        <v>601</v>
      </c>
      <c r="E770" s="271">
        <v>4130</v>
      </c>
      <c r="F770" s="699"/>
      <c r="G770" s="422">
        <v>0</v>
      </c>
      <c r="H770" s="422"/>
      <c r="I770" s="624">
        <v>0</v>
      </c>
      <c r="J770" s="621">
        <v>0</v>
      </c>
      <c r="K770" s="621">
        <v>0</v>
      </c>
      <c r="L770" s="621">
        <v>0</v>
      </c>
      <c r="M770" s="621">
        <v>0</v>
      </c>
      <c r="N770" s="621">
        <v>0</v>
      </c>
      <c r="O770" s="621">
        <v>0</v>
      </c>
      <c r="P770" s="621">
        <v>0</v>
      </c>
      <c r="Q770" s="621">
        <v>0</v>
      </c>
      <c r="R770" s="621">
        <v>0</v>
      </c>
      <c r="S770" s="621">
        <v>0</v>
      </c>
      <c r="T770" s="621">
        <v>0</v>
      </c>
      <c r="U770" s="621">
        <v>0</v>
      </c>
      <c r="V770" s="621">
        <v>0</v>
      </c>
      <c r="W770" s="621">
        <v>0</v>
      </c>
      <c r="X770" s="621">
        <v>0</v>
      </c>
      <c r="Y770" s="621">
        <v>0</v>
      </c>
      <c r="Z770" s="621">
        <v>0</v>
      </c>
      <c r="AA770" s="621">
        <v>0</v>
      </c>
      <c r="AB770" s="621">
        <v>0</v>
      </c>
      <c r="AC770" s="621">
        <v>0</v>
      </c>
      <c r="AD770" s="621">
        <v>0</v>
      </c>
      <c r="AE770" s="621">
        <v>0</v>
      </c>
      <c r="AF770" s="621">
        <v>0</v>
      </c>
      <c r="AG770" s="621">
        <v>0</v>
      </c>
      <c r="AH770" s="621">
        <v>0</v>
      </c>
      <c r="AI770" s="621">
        <v>0</v>
      </c>
      <c r="AJ770" s="621">
        <v>0</v>
      </c>
      <c r="AK770" s="621">
        <v>0</v>
      </c>
      <c r="AL770" s="621">
        <v>0</v>
      </c>
      <c r="AM770" s="621">
        <v>0</v>
      </c>
      <c r="AN770" s="621">
        <v>0</v>
      </c>
      <c r="AO770" s="621">
        <v>0</v>
      </c>
      <c r="AP770" s="621">
        <v>0</v>
      </c>
      <c r="AQ770" s="622">
        <v>0</v>
      </c>
    </row>
    <row r="771" spans="2:43" ht="19.95" hidden="1" customHeight="1" x14ac:dyDescent="0.4">
      <c r="B771" s="269">
        <v>768</v>
      </c>
      <c r="C771" s="270" t="s">
        <v>2271</v>
      </c>
      <c r="D771" s="270" t="s">
        <v>602</v>
      </c>
      <c r="E771" s="271">
        <v>4131</v>
      </c>
      <c r="F771" s="699"/>
      <c r="G771" s="422">
        <v>0</v>
      </c>
      <c r="H771" s="422"/>
      <c r="I771" s="624">
        <v>0</v>
      </c>
      <c r="J771" s="621">
        <v>0</v>
      </c>
      <c r="K771" s="621">
        <v>0</v>
      </c>
      <c r="L771" s="621">
        <v>0</v>
      </c>
      <c r="M771" s="621">
        <v>0</v>
      </c>
      <c r="N771" s="621">
        <v>0</v>
      </c>
      <c r="O771" s="621">
        <v>0</v>
      </c>
      <c r="P771" s="621">
        <v>0</v>
      </c>
      <c r="Q771" s="621">
        <v>0</v>
      </c>
      <c r="R771" s="621">
        <v>0</v>
      </c>
      <c r="S771" s="621">
        <v>0</v>
      </c>
      <c r="T771" s="621">
        <v>0</v>
      </c>
      <c r="U771" s="621">
        <v>0</v>
      </c>
      <c r="V771" s="621">
        <v>0</v>
      </c>
      <c r="W771" s="621">
        <v>0</v>
      </c>
      <c r="X771" s="621">
        <v>0</v>
      </c>
      <c r="Y771" s="621">
        <v>0</v>
      </c>
      <c r="Z771" s="621">
        <v>0</v>
      </c>
      <c r="AA771" s="621">
        <v>0</v>
      </c>
      <c r="AB771" s="621">
        <v>0</v>
      </c>
      <c r="AC771" s="621">
        <v>0</v>
      </c>
      <c r="AD771" s="621">
        <v>0</v>
      </c>
      <c r="AE771" s="621">
        <v>0</v>
      </c>
      <c r="AF771" s="621">
        <v>0</v>
      </c>
      <c r="AG771" s="621">
        <v>0</v>
      </c>
      <c r="AH771" s="621">
        <v>0</v>
      </c>
      <c r="AI771" s="621">
        <v>0</v>
      </c>
      <c r="AJ771" s="621">
        <v>0</v>
      </c>
      <c r="AK771" s="621">
        <v>0</v>
      </c>
      <c r="AL771" s="621">
        <v>0</v>
      </c>
      <c r="AM771" s="621">
        <v>0</v>
      </c>
      <c r="AN771" s="621">
        <v>0</v>
      </c>
      <c r="AO771" s="621">
        <v>0</v>
      </c>
      <c r="AP771" s="621">
        <v>0</v>
      </c>
      <c r="AQ771" s="622">
        <v>0</v>
      </c>
    </row>
    <row r="772" spans="2:43" ht="19.95" hidden="1" customHeight="1" x14ac:dyDescent="0.4">
      <c r="B772" s="269">
        <v>769</v>
      </c>
      <c r="C772" s="270" t="s">
        <v>2272</v>
      </c>
      <c r="D772" s="270" t="s">
        <v>603</v>
      </c>
      <c r="E772" s="271">
        <v>4132</v>
      </c>
      <c r="F772" s="699"/>
      <c r="G772" s="422">
        <v>0</v>
      </c>
      <c r="H772" s="422"/>
      <c r="I772" s="624">
        <v>0</v>
      </c>
      <c r="J772" s="621">
        <v>0</v>
      </c>
      <c r="K772" s="621">
        <v>0</v>
      </c>
      <c r="L772" s="621">
        <v>0</v>
      </c>
      <c r="M772" s="621">
        <v>0</v>
      </c>
      <c r="N772" s="621">
        <v>0</v>
      </c>
      <c r="O772" s="621">
        <v>0</v>
      </c>
      <c r="P772" s="621">
        <v>0</v>
      </c>
      <c r="Q772" s="621">
        <v>0</v>
      </c>
      <c r="R772" s="621">
        <v>0</v>
      </c>
      <c r="S772" s="621">
        <v>0</v>
      </c>
      <c r="T772" s="621">
        <v>0</v>
      </c>
      <c r="U772" s="621">
        <v>0</v>
      </c>
      <c r="V772" s="621">
        <v>0</v>
      </c>
      <c r="W772" s="621">
        <v>0</v>
      </c>
      <c r="X772" s="621">
        <v>0</v>
      </c>
      <c r="Y772" s="621">
        <v>0</v>
      </c>
      <c r="Z772" s="621">
        <v>0</v>
      </c>
      <c r="AA772" s="621">
        <v>0</v>
      </c>
      <c r="AB772" s="621">
        <v>0</v>
      </c>
      <c r="AC772" s="621">
        <v>0</v>
      </c>
      <c r="AD772" s="621">
        <v>0</v>
      </c>
      <c r="AE772" s="621">
        <v>0</v>
      </c>
      <c r="AF772" s="621">
        <v>0</v>
      </c>
      <c r="AG772" s="621">
        <v>0</v>
      </c>
      <c r="AH772" s="621">
        <v>0</v>
      </c>
      <c r="AI772" s="621">
        <v>0</v>
      </c>
      <c r="AJ772" s="621">
        <v>0</v>
      </c>
      <c r="AK772" s="621">
        <v>0</v>
      </c>
      <c r="AL772" s="621">
        <v>0</v>
      </c>
      <c r="AM772" s="621">
        <v>0</v>
      </c>
      <c r="AN772" s="621">
        <v>0</v>
      </c>
      <c r="AO772" s="621">
        <v>0</v>
      </c>
      <c r="AP772" s="621">
        <v>0</v>
      </c>
      <c r="AQ772" s="622">
        <v>0</v>
      </c>
    </row>
    <row r="773" spans="2:43" ht="19.95" hidden="1" customHeight="1" x14ac:dyDescent="0.4">
      <c r="B773" s="269">
        <v>770</v>
      </c>
      <c r="C773" s="270" t="s">
        <v>2273</v>
      </c>
      <c r="D773" s="270" t="s">
        <v>604</v>
      </c>
      <c r="E773" s="271">
        <v>4133</v>
      </c>
      <c r="F773" s="699"/>
      <c r="G773" s="422">
        <v>0</v>
      </c>
      <c r="H773" s="422"/>
      <c r="I773" s="624">
        <v>0</v>
      </c>
      <c r="J773" s="621">
        <v>0</v>
      </c>
      <c r="K773" s="621">
        <v>0</v>
      </c>
      <c r="L773" s="621">
        <v>0</v>
      </c>
      <c r="M773" s="621">
        <v>0</v>
      </c>
      <c r="N773" s="621">
        <v>0</v>
      </c>
      <c r="O773" s="621">
        <v>0</v>
      </c>
      <c r="P773" s="621">
        <v>0</v>
      </c>
      <c r="Q773" s="621">
        <v>0</v>
      </c>
      <c r="R773" s="621">
        <v>0</v>
      </c>
      <c r="S773" s="621">
        <v>0</v>
      </c>
      <c r="T773" s="621">
        <v>0</v>
      </c>
      <c r="U773" s="621">
        <v>0</v>
      </c>
      <c r="V773" s="621">
        <v>0</v>
      </c>
      <c r="W773" s="621">
        <v>0</v>
      </c>
      <c r="X773" s="621">
        <v>0</v>
      </c>
      <c r="Y773" s="621">
        <v>0</v>
      </c>
      <c r="Z773" s="621">
        <v>0</v>
      </c>
      <c r="AA773" s="621">
        <v>0</v>
      </c>
      <c r="AB773" s="621">
        <v>0</v>
      </c>
      <c r="AC773" s="621">
        <v>0</v>
      </c>
      <c r="AD773" s="621">
        <v>0</v>
      </c>
      <c r="AE773" s="621">
        <v>0</v>
      </c>
      <c r="AF773" s="621">
        <v>0</v>
      </c>
      <c r="AG773" s="621">
        <v>0</v>
      </c>
      <c r="AH773" s="621">
        <v>0</v>
      </c>
      <c r="AI773" s="621">
        <v>0</v>
      </c>
      <c r="AJ773" s="621">
        <v>0</v>
      </c>
      <c r="AK773" s="621">
        <v>0</v>
      </c>
      <c r="AL773" s="621">
        <v>0</v>
      </c>
      <c r="AM773" s="621">
        <v>0</v>
      </c>
      <c r="AN773" s="621">
        <v>0</v>
      </c>
      <c r="AO773" s="621">
        <v>0</v>
      </c>
      <c r="AP773" s="621">
        <v>0</v>
      </c>
      <c r="AQ773" s="622">
        <v>0</v>
      </c>
    </row>
    <row r="774" spans="2:43" ht="19.95" hidden="1" customHeight="1" x14ac:dyDescent="0.4">
      <c r="B774" s="269">
        <v>771</v>
      </c>
      <c r="C774" s="270" t="s">
        <v>2274</v>
      </c>
      <c r="D774" s="270" t="s">
        <v>605</v>
      </c>
      <c r="E774" s="271">
        <v>4134</v>
      </c>
      <c r="F774" s="699"/>
      <c r="G774" s="422">
        <v>0</v>
      </c>
      <c r="H774" s="422"/>
      <c r="I774" s="624">
        <v>0</v>
      </c>
      <c r="J774" s="621">
        <v>0</v>
      </c>
      <c r="K774" s="621">
        <v>0</v>
      </c>
      <c r="L774" s="621">
        <v>0</v>
      </c>
      <c r="M774" s="621">
        <v>0</v>
      </c>
      <c r="N774" s="621">
        <v>0</v>
      </c>
      <c r="O774" s="621">
        <v>0</v>
      </c>
      <c r="P774" s="621">
        <v>0</v>
      </c>
      <c r="Q774" s="621">
        <v>0</v>
      </c>
      <c r="R774" s="621">
        <v>0</v>
      </c>
      <c r="S774" s="621">
        <v>0</v>
      </c>
      <c r="T774" s="621">
        <v>0</v>
      </c>
      <c r="U774" s="621">
        <v>0</v>
      </c>
      <c r="V774" s="621">
        <v>0</v>
      </c>
      <c r="W774" s="621">
        <v>0</v>
      </c>
      <c r="X774" s="621">
        <v>0</v>
      </c>
      <c r="Y774" s="621">
        <v>0</v>
      </c>
      <c r="Z774" s="621">
        <v>0</v>
      </c>
      <c r="AA774" s="621">
        <v>0</v>
      </c>
      <c r="AB774" s="621">
        <v>0</v>
      </c>
      <c r="AC774" s="621">
        <v>0</v>
      </c>
      <c r="AD774" s="621">
        <v>0</v>
      </c>
      <c r="AE774" s="621">
        <v>0</v>
      </c>
      <c r="AF774" s="621">
        <v>0</v>
      </c>
      <c r="AG774" s="621">
        <v>0</v>
      </c>
      <c r="AH774" s="621">
        <v>0</v>
      </c>
      <c r="AI774" s="621">
        <v>0</v>
      </c>
      <c r="AJ774" s="621">
        <v>0</v>
      </c>
      <c r="AK774" s="621">
        <v>0</v>
      </c>
      <c r="AL774" s="621">
        <v>0</v>
      </c>
      <c r="AM774" s="621">
        <v>0</v>
      </c>
      <c r="AN774" s="621">
        <v>0</v>
      </c>
      <c r="AO774" s="621">
        <v>0</v>
      </c>
      <c r="AP774" s="621">
        <v>0</v>
      </c>
      <c r="AQ774" s="622">
        <v>0</v>
      </c>
    </row>
    <row r="775" spans="2:43" ht="19.95" hidden="1" customHeight="1" x14ac:dyDescent="0.4">
      <c r="B775" s="269">
        <v>772</v>
      </c>
      <c r="C775" s="270" t="s">
        <v>2275</v>
      </c>
      <c r="D775" s="270" t="s">
        <v>606</v>
      </c>
      <c r="E775" s="271">
        <v>4135</v>
      </c>
      <c r="F775" s="699"/>
      <c r="G775" s="422">
        <v>0</v>
      </c>
      <c r="H775" s="422"/>
      <c r="I775" s="624">
        <v>0</v>
      </c>
      <c r="J775" s="621">
        <v>0</v>
      </c>
      <c r="K775" s="621">
        <v>0</v>
      </c>
      <c r="L775" s="621">
        <v>0</v>
      </c>
      <c r="M775" s="621">
        <v>0</v>
      </c>
      <c r="N775" s="621">
        <v>0</v>
      </c>
      <c r="O775" s="621">
        <v>0</v>
      </c>
      <c r="P775" s="621">
        <v>0</v>
      </c>
      <c r="Q775" s="621">
        <v>0</v>
      </c>
      <c r="R775" s="621">
        <v>0</v>
      </c>
      <c r="S775" s="621">
        <v>0</v>
      </c>
      <c r="T775" s="621">
        <v>0</v>
      </c>
      <c r="U775" s="621">
        <v>0</v>
      </c>
      <c r="V775" s="621">
        <v>0</v>
      </c>
      <c r="W775" s="621">
        <v>0</v>
      </c>
      <c r="X775" s="621">
        <v>0</v>
      </c>
      <c r="Y775" s="621">
        <v>0</v>
      </c>
      <c r="Z775" s="621">
        <v>0</v>
      </c>
      <c r="AA775" s="621">
        <v>0</v>
      </c>
      <c r="AB775" s="621">
        <v>0</v>
      </c>
      <c r="AC775" s="621">
        <v>0</v>
      </c>
      <c r="AD775" s="621">
        <v>0</v>
      </c>
      <c r="AE775" s="621">
        <v>0</v>
      </c>
      <c r="AF775" s="621">
        <v>0</v>
      </c>
      <c r="AG775" s="621">
        <v>0</v>
      </c>
      <c r="AH775" s="621">
        <v>0</v>
      </c>
      <c r="AI775" s="621">
        <v>0</v>
      </c>
      <c r="AJ775" s="621">
        <v>0</v>
      </c>
      <c r="AK775" s="621">
        <v>0</v>
      </c>
      <c r="AL775" s="621">
        <v>0</v>
      </c>
      <c r="AM775" s="621">
        <v>0</v>
      </c>
      <c r="AN775" s="621">
        <v>0</v>
      </c>
      <c r="AO775" s="621">
        <v>0</v>
      </c>
      <c r="AP775" s="621">
        <v>0</v>
      </c>
      <c r="AQ775" s="622">
        <v>0</v>
      </c>
    </row>
    <row r="776" spans="2:43" ht="19.95" hidden="1" customHeight="1" x14ac:dyDescent="0.4">
      <c r="B776" s="269">
        <v>773</v>
      </c>
      <c r="C776" s="270" t="s">
        <v>2276</v>
      </c>
      <c r="D776" s="270" t="s">
        <v>607</v>
      </c>
      <c r="E776" s="271">
        <v>4136</v>
      </c>
      <c r="F776" s="699"/>
      <c r="G776" s="422">
        <v>0</v>
      </c>
      <c r="H776" s="422"/>
      <c r="I776" s="624">
        <v>0</v>
      </c>
      <c r="J776" s="621">
        <v>0</v>
      </c>
      <c r="K776" s="621">
        <v>0</v>
      </c>
      <c r="L776" s="621">
        <v>0</v>
      </c>
      <c r="M776" s="621">
        <v>0</v>
      </c>
      <c r="N776" s="621">
        <v>0</v>
      </c>
      <c r="O776" s="621">
        <v>0</v>
      </c>
      <c r="P776" s="621">
        <v>0</v>
      </c>
      <c r="Q776" s="621">
        <v>0</v>
      </c>
      <c r="R776" s="621">
        <v>0</v>
      </c>
      <c r="S776" s="621">
        <v>0</v>
      </c>
      <c r="T776" s="621">
        <v>0</v>
      </c>
      <c r="U776" s="621">
        <v>0</v>
      </c>
      <c r="V776" s="621">
        <v>0</v>
      </c>
      <c r="W776" s="621">
        <v>0</v>
      </c>
      <c r="X776" s="621">
        <v>0</v>
      </c>
      <c r="Y776" s="621">
        <v>0</v>
      </c>
      <c r="Z776" s="621">
        <v>0</v>
      </c>
      <c r="AA776" s="621">
        <v>0</v>
      </c>
      <c r="AB776" s="621">
        <v>0</v>
      </c>
      <c r="AC776" s="621">
        <v>0</v>
      </c>
      <c r="AD776" s="621">
        <v>0</v>
      </c>
      <c r="AE776" s="621">
        <v>0</v>
      </c>
      <c r="AF776" s="621">
        <v>0</v>
      </c>
      <c r="AG776" s="621">
        <v>0</v>
      </c>
      <c r="AH776" s="621">
        <v>0</v>
      </c>
      <c r="AI776" s="621">
        <v>0</v>
      </c>
      <c r="AJ776" s="621">
        <v>0</v>
      </c>
      <c r="AK776" s="621">
        <v>0</v>
      </c>
      <c r="AL776" s="621">
        <v>0</v>
      </c>
      <c r="AM776" s="621">
        <v>0</v>
      </c>
      <c r="AN776" s="621">
        <v>0</v>
      </c>
      <c r="AO776" s="621">
        <v>0</v>
      </c>
      <c r="AP776" s="621">
        <v>0</v>
      </c>
      <c r="AQ776" s="622">
        <v>0</v>
      </c>
    </row>
    <row r="777" spans="2:43" ht="19.95" hidden="1" customHeight="1" x14ac:dyDescent="0.4">
      <c r="B777" s="269">
        <v>774</v>
      </c>
      <c r="C777" s="270" t="s">
        <v>2277</v>
      </c>
      <c r="D777" s="270" t="s">
        <v>608</v>
      </c>
      <c r="E777" s="271">
        <v>4137</v>
      </c>
      <c r="F777" s="699"/>
      <c r="G777" s="422">
        <v>0</v>
      </c>
      <c r="H777" s="422"/>
      <c r="I777" s="624">
        <v>0</v>
      </c>
      <c r="J777" s="621">
        <v>0</v>
      </c>
      <c r="K777" s="621">
        <v>0</v>
      </c>
      <c r="L777" s="621">
        <v>0</v>
      </c>
      <c r="M777" s="621">
        <v>0</v>
      </c>
      <c r="N777" s="621">
        <v>0</v>
      </c>
      <c r="O777" s="621">
        <v>0</v>
      </c>
      <c r="P777" s="621">
        <v>0</v>
      </c>
      <c r="Q777" s="621">
        <v>0</v>
      </c>
      <c r="R777" s="621">
        <v>0</v>
      </c>
      <c r="S777" s="621">
        <v>0</v>
      </c>
      <c r="T777" s="621">
        <v>0</v>
      </c>
      <c r="U777" s="621">
        <v>0</v>
      </c>
      <c r="V777" s="621">
        <v>0</v>
      </c>
      <c r="W777" s="621">
        <v>0</v>
      </c>
      <c r="X777" s="621">
        <v>0</v>
      </c>
      <c r="Y777" s="621">
        <v>0</v>
      </c>
      <c r="Z777" s="621">
        <v>0</v>
      </c>
      <c r="AA777" s="621">
        <v>0</v>
      </c>
      <c r="AB777" s="621">
        <v>0</v>
      </c>
      <c r="AC777" s="621">
        <v>0</v>
      </c>
      <c r="AD777" s="621">
        <v>0</v>
      </c>
      <c r="AE777" s="621">
        <v>0</v>
      </c>
      <c r="AF777" s="621">
        <v>0</v>
      </c>
      <c r="AG777" s="621">
        <v>0</v>
      </c>
      <c r="AH777" s="621">
        <v>0</v>
      </c>
      <c r="AI777" s="621">
        <v>0</v>
      </c>
      <c r="AJ777" s="621">
        <v>0</v>
      </c>
      <c r="AK777" s="621">
        <v>0</v>
      </c>
      <c r="AL777" s="621">
        <v>0</v>
      </c>
      <c r="AM777" s="621">
        <v>0</v>
      </c>
      <c r="AN777" s="621">
        <v>0</v>
      </c>
      <c r="AO777" s="621">
        <v>0</v>
      </c>
      <c r="AP777" s="621">
        <v>0</v>
      </c>
      <c r="AQ777" s="622">
        <v>0</v>
      </c>
    </row>
    <row r="778" spans="2:43" ht="19.95" hidden="1" customHeight="1" x14ac:dyDescent="0.4">
      <c r="B778" s="269">
        <v>775</v>
      </c>
      <c r="C778" s="270" t="s">
        <v>2278</v>
      </c>
      <c r="D778" s="270" t="s">
        <v>609</v>
      </c>
      <c r="E778" s="271">
        <v>4138</v>
      </c>
      <c r="F778" s="699"/>
      <c r="G778" s="422">
        <v>0</v>
      </c>
      <c r="H778" s="422"/>
      <c r="I778" s="624">
        <v>0</v>
      </c>
      <c r="J778" s="621">
        <v>0</v>
      </c>
      <c r="K778" s="621">
        <v>0</v>
      </c>
      <c r="L778" s="621">
        <v>0</v>
      </c>
      <c r="M778" s="621">
        <v>0</v>
      </c>
      <c r="N778" s="621">
        <v>0</v>
      </c>
      <c r="O778" s="621">
        <v>0</v>
      </c>
      <c r="P778" s="621">
        <v>0</v>
      </c>
      <c r="Q778" s="621">
        <v>0</v>
      </c>
      <c r="R778" s="621">
        <v>0</v>
      </c>
      <c r="S778" s="621">
        <v>0</v>
      </c>
      <c r="T778" s="621">
        <v>0</v>
      </c>
      <c r="U778" s="621">
        <v>0</v>
      </c>
      <c r="V778" s="621">
        <v>0</v>
      </c>
      <c r="W778" s="621">
        <v>0</v>
      </c>
      <c r="X778" s="621">
        <v>0</v>
      </c>
      <c r="Y778" s="621">
        <v>0</v>
      </c>
      <c r="Z778" s="621">
        <v>0</v>
      </c>
      <c r="AA778" s="621">
        <v>0</v>
      </c>
      <c r="AB778" s="621">
        <v>0</v>
      </c>
      <c r="AC778" s="621">
        <v>0</v>
      </c>
      <c r="AD778" s="621">
        <v>0</v>
      </c>
      <c r="AE778" s="621">
        <v>0</v>
      </c>
      <c r="AF778" s="621">
        <v>0</v>
      </c>
      <c r="AG778" s="621">
        <v>0</v>
      </c>
      <c r="AH778" s="621">
        <v>0</v>
      </c>
      <c r="AI778" s="621">
        <v>0</v>
      </c>
      <c r="AJ778" s="621">
        <v>0</v>
      </c>
      <c r="AK778" s="621">
        <v>0</v>
      </c>
      <c r="AL778" s="621">
        <v>0</v>
      </c>
      <c r="AM778" s="621">
        <v>0</v>
      </c>
      <c r="AN778" s="621">
        <v>0</v>
      </c>
      <c r="AO778" s="621">
        <v>0</v>
      </c>
      <c r="AP778" s="621">
        <v>0</v>
      </c>
      <c r="AQ778" s="622">
        <v>0</v>
      </c>
    </row>
    <row r="779" spans="2:43" ht="19.95" hidden="1" customHeight="1" x14ac:dyDescent="0.4">
      <c r="B779" s="269">
        <v>776</v>
      </c>
      <c r="C779" s="270" t="s">
        <v>2279</v>
      </c>
      <c r="D779" s="270" t="s">
        <v>610</v>
      </c>
      <c r="E779" s="271">
        <v>4139</v>
      </c>
      <c r="F779" s="699"/>
      <c r="G779" s="422">
        <v>0</v>
      </c>
      <c r="H779" s="422"/>
      <c r="I779" s="624">
        <v>0</v>
      </c>
      <c r="J779" s="621">
        <v>0</v>
      </c>
      <c r="K779" s="621">
        <v>0</v>
      </c>
      <c r="L779" s="621">
        <v>0</v>
      </c>
      <c r="M779" s="621">
        <v>0</v>
      </c>
      <c r="N779" s="621">
        <v>0</v>
      </c>
      <c r="O779" s="621">
        <v>0</v>
      </c>
      <c r="P779" s="621">
        <v>0</v>
      </c>
      <c r="Q779" s="621">
        <v>0</v>
      </c>
      <c r="R779" s="621">
        <v>0</v>
      </c>
      <c r="S779" s="621">
        <v>0</v>
      </c>
      <c r="T779" s="621">
        <v>0</v>
      </c>
      <c r="U779" s="621">
        <v>0</v>
      </c>
      <c r="V779" s="621">
        <v>0</v>
      </c>
      <c r="W779" s="621">
        <v>0</v>
      </c>
      <c r="X779" s="621">
        <v>0</v>
      </c>
      <c r="Y779" s="621">
        <v>0</v>
      </c>
      <c r="Z779" s="621">
        <v>0</v>
      </c>
      <c r="AA779" s="621">
        <v>0</v>
      </c>
      <c r="AB779" s="621">
        <v>0</v>
      </c>
      <c r="AC779" s="621">
        <v>0</v>
      </c>
      <c r="AD779" s="621">
        <v>0</v>
      </c>
      <c r="AE779" s="621">
        <v>0</v>
      </c>
      <c r="AF779" s="621">
        <v>0</v>
      </c>
      <c r="AG779" s="621">
        <v>0</v>
      </c>
      <c r="AH779" s="621">
        <v>0</v>
      </c>
      <c r="AI779" s="621">
        <v>0</v>
      </c>
      <c r="AJ779" s="621">
        <v>0</v>
      </c>
      <c r="AK779" s="621">
        <v>0</v>
      </c>
      <c r="AL779" s="621">
        <v>0</v>
      </c>
      <c r="AM779" s="621">
        <v>0</v>
      </c>
      <c r="AN779" s="621">
        <v>0</v>
      </c>
      <c r="AO779" s="621">
        <v>0</v>
      </c>
      <c r="AP779" s="621">
        <v>0</v>
      </c>
      <c r="AQ779" s="622">
        <v>0</v>
      </c>
    </row>
    <row r="780" spans="2:43" ht="19.95" hidden="1" customHeight="1" x14ac:dyDescent="0.4">
      <c r="B780" s="269">
        <v>777</v>
      </c>
      <c r="C780" s="270" t="s">
        <v>2280</v>
      </c>
      <c r="D780" s="270" t="s">
        <v>611</v>
      </c>
      <c r="E780" s="271">
        <v>4140</v>
      </c>
      <c r="F780" s="699"/>
      <c r="G780" s="422">
        <v>0</v>
      </c>
      <c r="H780" s="422"/>
      <c r="I780" s="624">
        <v>0</v>
      </c>
      <c r="J780" s="621">
        <v>0</v>
      </c>
      <c r="K780" s="621">
        <v>0</v>
      </c>
      <c r="L780" s="621">
        <v>0</v>
      </c>
      <c r="M780" s="621">
        <v>0</v>
      </c>
      <c r="N780" s="621">
        <v>0</v>
      </c>
      <c r="O780" s="621">
        <v>0</v>
      </c>
      <c r="P780" s="621">
        <v>0</v>
      </c>
      <c r="Q780" s="621">
        <v>0</v>
      </c>
      <c r="R780" s="621">
        <v>0</v>
      </c>
      <c r="S780" s="621">
        <v>0</v>
      </c>
      <c r="T780" s="621">
        <v>0</v>
      </c>
      <c r="U780" s="621">
        <v>0</v>
      </c>
      <c r="V780" s="621">
        <v>0</v>
      </c>
      <c r="W780" s="621">
        <v>0</v>
      </c>
      <c r="X780" s="621">
        <v>0</v>
      </c>
      <c r="Y780" s="621">
        <v>0</v>
      </c>
      <c r="Z780" s="621">
        <v>0</v>
      </c>
      <c r="AA780" s="621">
        <v>0</v>
      </c>
      <c r="AB780" s="621">
        <v>0</v>
      </c>
      <c r="AC780" s="621">
        <v>0</v>
      </c>
      <c r="AD780" s="621">
        <v>0</v>
      </c>
      <c r="AE780" s="621">
        <v>0</v>
      </c>
      <c r="AF780" s="621">
        <v>0</v>
      </c>
      <c r="AG780" s="621">
        <v>0</v>
      </c>
      <c r="AH780" s="621">
        <v>0</v>
      </c>
      <c r="AI780" s="621">
        <v>0</v>
      </c>
      <c r="AJ780" s="621">
        <v>0</v>
      </c>
      <c r="AK780" s="621">
        <v>0</v>
      </c>
      <c r="AL780" s="621">
        <v>0</v>
      </c>
      <c r="AM780" s="621">
        <v>0</v>
      </c>
      <c r="AN780" s="621">
        <v>0</v>
      </c>
      <c r="AO780" s="621">
        <v>0</v>
      </c>
      <c r="AP780" s="621">
        <v>0</v>
      </c>
      <c r="AQ780" s="622">
        <v>0</v>
      </c>
    </row>
    <row r="781" spans="2:43" ht="19.95" hidden="1" customHeight="1" x14ac:dyDescent="0.4">
      <c r="B781" s="269">
        <v>778</v>
      </c>
      <c r="C781" s="270" t="s">
        <v>2281</v>
      </c>
      <c r="D781" s="270" t="s">
        <v>612</v>
      </c>
      <c r="E781" s="271">
        <v>4141</v>
      </c>
      <c r="F781" s="699"/>
      <c r="G781" s="422">
        <v>0</v>
      </c>
      <c r="H781" s="422"/>
      <c r="I781" s="624">
        <v>0</v>
      </c>
      <c r="J781" s="621">
        <v>0</v>
      </c>
      <c r="K781" s="621">
        <v>0</v>
      </c>
      <c r="L781" s="621">
        <v>0</v>
      </c>
      <c r="M781" s="621">
        <v>0</v>
      </c>
      <c r="N781" s="621">
        <v>0</v>
      </c>
      <c r="O781" s="621">
        <v>0</v>
      </c>
      <c r="P781" s="621">
        <v>0</v>
      </c>
      <c r="Q781" s="621">
        <v>0</v>
      </c>
      <c r="R781" s="621">
        <v>0</v>
      </c>
      <c r="S781" s="621">
        <v>0</v>
      </c>
      <c r="T781" s="621">
        <v>0</v>
      </c>
      <c r="U781" s="621">
        <v>0</v>
      </c>
      <c r="V781" s="621">
        <v>0</v>
      </c>
      <c r="W781" s="621">
        <v>0</v>
      </c>
      <c r="X781" s="621">
        <v>0</v>
      </c>
      <c r="Y781" s="621">
        <v>0</v>
      </c>
      <c r="Z781" s="621">
        <v>0</v>
      </c>
      <c r="AA781" s="621">
        <v>0</v>
      </c>
      <c r="AB781" s="621">
        <v>0</v>
      </c>
      <c r="AC781" s="621">
        <v>0</v>
      </c>
      <c r="AD781" s="621">
        <v>0</v>
      </c>
      <c r="AE781" s="621">
        <v>0</v>
      </c>
      <c r="AF781" s="621">
        <v>0</v>
      </c>
      <c r="AG781" s="621">
        <v>0</v>
      </c>
      <c r="AH781" s="621">
        <v>0</v>
      </c>
      <c r="AI781" s="621">
        <v>0</v>
      </c>
      <c r="AJ781" s="621">
        <v>0</v>
      </c>
      <c r="AK781" s="621">
        <v>0</v>
      </c>
      <c r="AL781" s="621">
        <v>0</v>
      </c>
      <c r="AM781" s="621">
        <v>0</v>
      </c>
      <c r="AN781" s="621">
        <v>0</v>
      </c>
      <c r="AO781" s="621">
        <v>0</v>
      </c>
      <c r="AP781" s="621">
        <v>0</v>
      </c>
      <c r="AQ781" s="622">
        <v>0</v>
      </c>
    </row>
    <row r="782" spans="2:43" ht="19.95" hidden="1" customHeight="1" x14ac:dyDescent="0.4">
      <c r="B782" s="269">
        <v>779</v>
      </c>
      <c r="C782" s="270" t="s">
        <v>2282</v>
      </c>
      <c r="D782" s="270" t="s">
        <v>613</v>
      </c>
      <c r="E782" s="271">
        <v>4142</v>
      </c>
      <c r="F782" s="699"/>
      <c r="G782" s="422">
        <v>0</v>
      </c>
      <c r="H782" s="422"/>
      <c r="I782" s="624">
        <v>0</v>
      </c>
      <c r="J782" s="621">
        <v>0</v>
      </c>
      <c r="K782" s="621">
        <v>0</v>
      </c>
      <c r="L782" s="621">
        <v>0</v>
      </c>
      <c r="M782" s="621">
        <v>0</v>
      </c>
      <c r="N782" s="621">
        <v>0</v>
      </c>
      <c r="O782" s="621">
        <v>0</v>
      </c>
      <c r="P782" s="621">
        <v>0</v>
      </c>
      <c r="Q782" s="621">
        <v>0</v>
      </c>
      <c r="R782" s="621">
        <v>0</v>
      </c>
      <c r="S782" s="621">
        <v>0</v>
      </c>
      <c r="T782" s="621">
        <v>0</v>
      </c>
      <c r="U782" s="621">
        <v>0</v>
      </c>
      <c r="V782" s="621">
        <v>0</v>
      </c>
      <c r="W782" s="621">
        <v>0</v>
      </c>
      <c r="X782" s="621">
        <v>0</v>
      </c>
      <c r="Y782" s="621">
        <v>0</v>
      </c>
      <c r="Z782" s="621">
        <v>0</v>
      </c>
      <c r="AA782" s="621">
        <v>0</v>
      </c>
      <c r="AB782" s="621">
        <v>0</v>
      </c>
      <c r="AC782" s="621">
        <v>0</v>
      </c>
      <c r="AD782" s="621">
        <v>0</v>
      </c>
      <c r="AE782" s="621">
        <v>0</v>
      </c>
      <c r="AF782" s="621">
        <v>0</v>
      </c>
      <c r="AG782" s="621">
        <v>0</v>
      </c>
      <c r="AH782" s="621">
        <v>0</v>
      </c>
      <c r="AI782" s="621">
        <v>0</v>
      </c>
      <c r="AJ782" s="621">
        <v>0</v>
      </c>
      <c r="AK782" s="621">
        <v>0</v>
      </c>
      <c r="AL782" s="621">
        <v>0</v>
      </c>
      <c r="AM782" s="621">
        <v>0</v>
      </c>
      <c r="AN782" s="621">
        <v>0</v>
      </c>
      <c r="AO782" s="621">
        <v>0</v>
      </c>
      <c r="AP782" s="621">
        <v>0</v>
      </c>
      <c r="AQ782" s="622">
        <v>0</v>
      </c>
    </row>
    <row r="783" spans="2:43" ht="19.95" hidden="1" customHeight="1" x14ac:dyDescent="0.4">
      <c r="B783" s="269">
        <v>780</v>
      </c>
      <c r="C783" s="270" t="s">
        <v>2283</v>
      </c>
      <c r="D783" s="270" t="s">
        <v>614</v>
      </c>
      <c r="E783" s="271">
        <v>4143</v>
      </c>
      <c r="F783" s="699"/>
      <c r="G783" s="422">
        <v>0</v>
      </c>
      <c r="H783" s="422"/>
      <c r="I783" s="624">
        <v>0</v>
      </c>
      <c r="J783" s="621">
        <v>0</v>
      </c>
      <c r="K783" s="621">
        <v>0</v>
      </c>
      <c r="L783" s="621">
        <v>0</v>
      </c>
      <c r="M783" s="621">
        <v>0</v>
      </c>
      <c r="N783" s="621">
        <v>0</v>
      </c>
      <c r="O783" s="621">
        <v>0</v>
      </c>
      <c r="P783" s="621">
        <v>0</v>
      </c>
      <c r="Q783" s="621">
        <v>0</v>
      </c>
      <c r="R783" s="621">
        <v>0</v>
      </c>
      <c r="S783" s="621">
        <v>0</v>
      </c>
      <c r="T783" s="621">
        <v>0</v>
      </c>
      <c r="U783" s="621">
        <v>0</v>
      </c>
      <c r="V783" s="621">
        <v>0</v>
      </c>
      <c r="W783" s="621">
        <v>0</v>
      </c>
      <c r="X783" s="621">
        <v>0</v>
      </c>
      <c r="Y783" s="621">
        <v>0</v>
      </c>
      <c r="Z783" s="621">
        <v>0</v>
      </c>
      <c r="AA783" s="621">
        <v>0</v>
      </c>
      <c r="AB783" s="621">
        <v>0</v>
      </c>
      <c r="AC783" s="621">
        <v>0</v>
      </c>
      <c r="AD783" s="621">
        <v>0</v>
      </c>
      <c r="AE783" s="621">
        <v>0</v>
      </c>
      <c r="AF783" s="621">
        <v>0</v>
      </c>
      <c r="AG783" s="621">
        <v>0</v>
      </c>
      <c r="AH783" s="621">
        <v>0</v>
      </c>
      <c r="AI783" s="621">
        <v>0</v>
      </c>
      <c r="AJ783" s="621">
        <v>0</v>
      </c>
      <c r="AK783" s="621">
        <v>0</v>
      </c>
      <c r="AL783" s="621">
        <v>0</v>
      </c>
      <c r="AM783" s="621">
        <v>0</v>
      </c>
      <c r="AN783" s="621">
        <v>0</v>
      </c>
      <c r="AO783" s="621">
        <v>0</v>
      </c>
      <c r="AP783" s="621">
        <v>0</v>
      </c>
      <c r="AQ783" s="622">
        <v>0</v>
      </c>
    </row>
    <row r="784" spans="2:43" ht="19.95" hidden="1" customHeight="1" x14ac:dyDescent="0.4">
      <c r="B784" s="269">
        <v>781</v>
      </c>
      <c r="C784" s="270" t="s">
        <v>2284</v>
      </c>
      <c r="D784" s="270" t="s">
        <v>615</v>
      </c>
      <c r="E784" s="271">
        <v>4144</v>
      </c>
      <c r="F784" s="699"/>
      <c r="G784" s="422">
        <v>0</v>
      </c>
      <c r="H784" s="422"/>
      <c r="I784" s="624">
        <v>0</v>
      </c>
      <c r="J784" s="621">
        <v>0</v>
      </c>
      <c r="K784" s="621">
        <v>0</v>
      </c>
      <c r="L784" s="621">
        <v>0</v>
      </c>
      <c r="M784" s="621">
        <v>0</v>
      </c>
      <c r="N784" s="621">
        <v>0</v>
      </c>
      <c r="O784" s="621">
        <v>0</v>
      </c>
      <c r="P784" s="621">
        <v>0</v>
      </c>
      <c r="Q784" s="621">
        <v>0</v>
      </c>
      <c r="R784" s="621">
        <v>0</v>
      </c>
      <c r="S784" s="621">
        <v>0</v>
      </c>
      <c r="T784" s="621">
        <v>0</v>
      </c>
      <c r="U784" s="621">
        <v>0</v>
      </c>
      <c r="V784" s="621">
        <v>0</v>
      </c>
      <c r="W784" s="621">
        <v>0</v>
      </c>
      <c r="X784" s="621">
        <v>0</v>
      </c>
      <c r="Y784" s="621">
        <v>0</v>
      </c>
      <c r="Z784" s="621">
        <v>0</v>
      </c>
      <c r="AA784" s="621">
        <v>0</v>
      </c>
      <c r="AB784" s="621">
        <v>0</v>
      </c>
      <c r="AC784" s="621">
        <v>0</v>
      </c>
      <c r="AD784" s="621">
        <v>0</v>
      </c>
      <c r="AE784" s="621">
        <v>0</v>
      </c>
      <c r="AF784" s="621">
        <v>0</v>
      </c>
      <c r="AG784" s="621">
        <v>0</v>
      </c>
      <c r="AH784" s="621">
        <v>0</v>
      </c>
      <c r="AI784" s="621">
        <v>0</v>
      </c>
      <c r="AJ784" s="621">
        <v>0</v>
      </c>
      <c r="AK784" s="621">
        <v>0</v>
      </c>
      <c r="AL784" s="621">
        <v>0</v>
      </c>
      <c r="AM784" s="621">
        <v>0</v>
      </c>
      <c r="AN784" s="621">
        <v>0</v>
      </c>
      <c r="AO784" s="621">
        <v>0</v>
      </c>
      <c r="AP784" s="621">
        <v>0</v>
      </c>
      <c r="AQ784" s="622">
        <v>0</v>
      </c>
    </row>
    <row r="785" spans="2:43" ht="19.95" hidden="1" customHeight="1" thickBot="1" x14ac:dyDescent="0.45">
      <c r="B785" s="316">
        <v>782</v>
      </c>
      <c r="C785" s="317" t="s">
        <v>2285</v>
      </c>
      <c r="D785" s="317" t="s">
        <v>616</v>
      </c>
      <c r="E785" s="318">
        <v>4145</v>
      </c>
      <c r="F785" s="700"/>
      <c r="G785" s="519">
        <v>0</v>
      </c>
      <c r="H785" s="519"/>
      <c r="I785" s="625">
        <v>0</v>
      </c>
      <c r="J785" s="626">
        <v>0</v>
      </c>
      <c r="K785" s="626">
        <v>0</v>
      </c>
      <c r="L785" s="626">
        <v>0</v>
      </c>
      <c r="M785" s="626">
        <v>0</v>
      </c>
      <c r="N785" s="626">
        <v>0</v>
      </c>
      <c r="O785" s="626">
        <v>0</v>
      </c>
      <c r="P785" s="626">
        <v>0</v>
      </c>
      <c r="Q785" s="626">
        <v>0</v>
      </c>
      <c r="R785" s="626">
        <v>0</v>
      </c>
      <c r="S785" s="626">
        <v>0</v>
      </c>
      <c r="T785" s="626">
        <v>0</v>
      </c>
      <c r="U785" s="626">
        <v>0</v>
      </c>
      <c r="V785" s="626">
        <v>0</v>
      </c>
      <c r="W785" s="626">
        <v>0</v>
      </c>
      <c r="X785" s="626">
        <v>0</v>
      </c>
      <c r="Y785" s="626">
        <v>0</v>
      </c>
      <c r="Z785" s="626">
        <v>0</v>
      </c>
      <c r="AA785" s="626">
        <v>0</v>
      </c>
      <c r="AB785" s="626">
        <v>0</v>
      </c>
      <c r="AC785" s="626">
        <v>0</v>
      </c>
      <c r="AD785" s="626">
        <v>0</v>
      </c>
      <c r="AE785" s="626">
        <v>0</v>
      </c>
      <c r="AF785" s="626">
        <v>0</v>
      </c>
      <c r="AG785" s="626">
        <v>0</v>
      </c>
      <c r="AH785" s="626">
        <v>0</v>
      </c>
      <c r="AI785" s="626">
        <v>0</v>
      </c>
      <c r="AJ785" s="626">
        <v>0</v>
      </c>
      <c r="AK785" s="626">
        <v>0</v>
      </c>
      <c r="AL785" s="626">
        <v>0</v>
      </c>
      <c r="AM785" s="626">
        <v>0</v>
      </c>
      <c r="AN785" s="626">
        <v>0</v>
      </c>
      <c r="AO785" s="626">
        <v>0</v>
      </c>
      <c r="AP785" s="626">
        <v>0</v>
      </c>
      <c r="AQ785" s="627">
        <v>0</v>
      </c>
    </row>
    <row r="786" spans="2:43" ht="19.95" customHeight="1" x14ac:dyDescent="0.4">
      <c r="B786" s="264">
        <v>783</v>
      </c>
      <c r="C786" s="265" t="s">
        <v>386</v>
      </c>
      <c r="D786" s="265" t="s">
        <v>387</v>
      </c>
      <c r="E786" s="266">
        <v>125</v>
      </c>
      <c r="F786" s="698"/>
      <c r="G786" s="345" t="s">
        <v>2685</v>
      </c>
      <c r="H786" s="701"/>
      <c r="I786" s="295" t="str">
        <f>IF('3_Setup(5)'!$AD$7="", "2 / Keypad Cntrl", '3_Setup(5)'!$AD$7)</f>
        <v>2 / Keypad Cntrl</v>
      </c>
      <c r="J786" s="296" t="str">
        <f>IF('3_Setup(5)'!$AD$8="", "2 / Keypad Cntrl", '3_Setup(5)'!$AD$8)</f>
        <v>2 / Keypad Cntrl</v>
      </c>
      <c r="K786" s="296" t="str">
        <f>IF('3_Setup(5)'!$AD$9="", "2 / Keypad Cntrl", '3_Setup(5)'!$AD$9)</f>
        <v>2 / Keypad Cntrl</v>
      </c>
      <c r="L786" s="296" t="str">
        <f>IF('3_Setup(5)'!$AD$10="", "2 / Keypad Cntrl", '3_Setup(5)'!$AD$10)</f>
        <v>2 / Keypad Cntrl</v>
      </c>
      <c r="M786" s="296" t="str">
        <f>IF('3_Setup(5)'!$AD$11="", "2 / Keypad Cntrl", '3_Setup(5)'!$AD$11)</f>
        <v>2 / Keypad Cntrl</v>
      </c>
      <c r="N786" s="296" t="str">
        <f>IF('3_Setup(5)'!$AD$12="", "2 / Keypad Cntrl", '3_Setup(5)'!$AD$12)</f>
        <v>2 / Keypad Cntrl</v>
      </c>
      <c r="O786" s="296" t="str">
        <f>IF('3_Setup(5)'!$AD$13="", "2 / Keypad Cntrl", '3_Setup(5)'!$AD$13)</f>
        <v>2 / Keypad Cntrl</v>
      </c>
      <c r="P786" s="296" t="str">
        <f>IF('3_Setup(5)'!$AD$14="", "2 / Keypad Cntrl", '3_Setup(5)'!$AD$14)</f>
        <v>2 / Keypad Cntrl</v>
      </c>
      <c r="Q786" s="296" t="str">
        <f>IF('3_Setup(5)'!$AD$15="", "2 / Keypad Cntrl", '3_Setup(5)'!$AD$15)</f>
        <v>2 / Keypad Cntrl</v>
      </c>
      <c r="R786" s="296" t="str">
        <f>IF('3_Setup(5)'!$AD$16="", "2 / Keypad Cntrl", '3_Setup(5)'!$AD$16)</f>
        <v>2 / Keypad Cntrl</v>
      </c>
      <c r="S786" s="296" t="str">
        <f>IF('3_Setup(5)'!$AD$17="", "2 / Keypad Cntrl", '3_Setup(5)'!$AD$17)</f>
        <v>2 / Keypad Cntrl</v>
      </c>
      <c r="T786" s="296" t="str">
        <f>IF('3_Setup(5)'!$AD$18="", "2 / Keypad Cntrl", '3_Setup(5)'!$AD$18)</f>
        <v>2 / Keypad Cntrl</v>
      </c>
      <c r="U786" s="296" t="str">
        <f>IF('3_Setup(5)'!$AD$19="", "2 / Keypad Cntrl", '3_Setup(5)'!$AD$19)</f>
        <v>2 / Keypad Cntrl</v>
      </c>
      <c r="V786" s="296" t="str">
        <f>IF('3_Setup(5)'!$AD$20="", "2 / Keypad Cntrl", '3_Setup(5)'!$AD$20)</f>
        <v>2 / Keypad Cntrl</v>
      </c>
      <c r="W786" s="296" t="str">
        <f>IF('3_Setup(5)'!$AD$21="", "2 / Keypad Cntrl", '3_Setup(5)'!$AD$21)</f>
        <v>2 / Keypad Cntrl</v>
      </c>
      <c r="X786" s="296" t="str">
        <f>IF('3_Setup(5)'!$AD$22="", "2 / Keypad Cntrl", '3_Setup(5)'!$AD$22)</f>
        <v>2 / Keypad Cntrl</v>
      </c>
      <c r="Y786" s="296" t="str">
        <f>IF('3_Setup(5)'!$AD$23="", "2 / Keypad Cntrl", '3_Setup(5)'!$AD$23)</f>
        <v>2 / Keypad Cntrl</v>
      </c>
      <c r="Z786" s="296" t="str">
        <f>IF('3_Setup(5)'!$AD$24="", "2 / Keypad Cntrl", '3_Setup(5)'!$AD$24)</f>
        <v>2 / Keypad Cntrl</v>
      </c>
      <c r="AA786" s="296" t="str">
        <f>IF('3_Setup(5)'!$AD$25="", "2 / Keypad Cntrl", '3_Setup(5)'!$AD$25)</f>
        <v>2 / Keypad Cntrl</v>
      </c>
      <c r="AB786" s="296" t="str">
        <f>IF('3_Setup(5)'!$AD$26="", "2 / Keypad Cntrl", '3_Setup(5)'!$AD$26)</f>
        <v>2 / Keypad Cntrl</v>
      </c>
      <c r="AC786" s="296" t="str">
        <f>IF('3_Setup(5)'!$AD$27="", "2 / Keypad Cntrl", '3_Setup(5)'!$AD$27)</f>
        <v>2 / Keypad Cntrl</v>
      </c>
      <c r="AD786" s="296" t="str">
        <f>IF('3_Setup(5)'!$AD$28="", "2 / Keypad Cntrl", '3_Setup(5)'!$AD$28)</f>
        <v>2 / Keypad Cntrl</v>
      </c>
      <c r="AE786" s="296" t="str">
        <f>IF('3_Setup(5)'!$AD$29="", "2 / Keypad Cntrl", '3_Setup(5)'!$AD$29)</f>
        <v>2 / Keypad Cntrl</v>
      </c>
      <c r="AF786" s="296" t="str">
        <f>IF('3_Setup(5)'!$AD$30="", "2 / Keypad Cntrl", '3_Setup(5)'!$AD$30)</f>
        <v>2 / Keypad Cntrl</v>
      </c>
      <c r="AG786" s="296" t="str">
        <f>IF('3_Setup(5)'!$AD$31="", "2 / Keypad Cntrl", '3_Setup(5)'!$AD$31)</f>
        <v>2 / Keypad Cntrl</v>
      </c>
      <c r="AH786" s="296" t="str">
        <f>IF('3_Setup(5)'!$AD$32="", "2 / Keypad Cntrl", '3_Setup(5)'!$AD$32)</f>
        <v>2 / Keypad Cntrl</v>
      </c>
      <c r="AI786" s="296" t="str">
        <f>IF('3_Setup(5)'!$AD$33="", "2 / Keypad Cntrl", '3_Setup(5)'!$AD$33)</f>
        <v>2 / Keypad Cntrl</v>
      </c>
      <c r="AJ786" s="296" t="str">
        <f>IF('3_Setup(5)'!$AD$34="", "2 / Keypad Cntrl", '3_Setup(5)'!$AD$34)</f>
        <v>2 / Keypad Cntrl</v>
      </c>
      <c r="AK786" s="296" t="str">
        <f>IF('3_Setup(5)'!$AD$35="", "2 / Keypad Cntrl", '3_Setup(5)'!$AD$35)</f>
        <v>2 / Keypad Cntrl</v>
      </c>
      <c r="AL786" s="296" t="str">
        <f>IF('3_Setup(5)'!$AD$36="", "2 / Keypad Cntrl", '3_Setup(5)'!$AD$36)</f>
        <v>2 / Keypad Cntrl</v>
      </c>
      <c r="AM786" s="296" t="str">
        <f>IF('3_Setup(5)'!$AD$37="", "2 / Keypad Cntrl", '3_Setup(5)'!$AD$37)</f>
        <v>2 / Keypad Cntrl</v>
      </c>
      <c r="AN786" s="296" t="str">
        <f>IF('3_Setup(5)'!$AD$38="", "2 / Keypad Cntrl", '3_Setup(5)'!$AD$38)</f>
        <v>2 / Keypad Cntrl</v>
      </c>
      <c r="AO786" s="296" t="str">
        <f>IF('3_Setup(5)'!$AD$39="", "2 / Keypad Cntrl", '3_Setup(5)'!$AD$39)</f>
        <v>2 / Keypad Cntrl</v>
      </c>
      <c r="AP786" s="296" t="str">
        <f>IF('3_Setup(5)'!$AD$40="", "2 / Keypad Cntrl", '3_Setup(5)'!$AD$40)</f>
        <v>2 / Keypad Cntrl</v>
      </c>
      <c r="AQ786" s="297" t="str">
        <f>IF('3_Setup(5)'!$AD$41="", "2 / Keypad Cntrl", '3_Setup(5)'!$AD$41)</f>
        <v>2 / Keypad Cntrl</v>
      </c>
    </row>
    <row r="787" spans="2:43" ht="19.95" customHeight="1" x14ac:dyDescent="0.4">
      <c r="B787" s="269">
        <v>784</v>
      </c>
      <c r="C787" s="270" t="s">
        <v>388</v>
      </c>
      <c r="D787" s="270" t="s">
        <v>389</v>
      </c>
      <c r="E787" s="271">
        <v>123</v>
      </c>
      <c r="F787" s="699"/>
      <c r="G787" s="287" t="s">
        <v>390</v>
      </c>
      <c r="H787" s="927"/>
      <c r="I787" s="324" t="s">
        <v>390</v>
      </c>
      <c r="J787" s="325" t="s">
        <v>390</v>
      </c>
      <c r="K787" s="325" t="s">
        <v>390</v>
      </c>
      <c r="L787" s="325" t="s">
        <v>390</v>
      </c>
      <c r="M787" s="325" t="s">
        <v>390</v>
      </c>
      <c r="N787" s="325" t="s">
        <v>390</v>
      </c>
      <c r="O787" s="325" t="s">
        <v>390</v>
      </c>
      <c r="P787" s="325" t="s">
        <v>390</v>
      </c>
      <c r="Q787" s="325" t="s">
        <v>390</v>
      </c>
      <c r="R787" s="325" t="s">
        <v>390</v>
      </c>
      <c r="S787" s="325" t="s">
        <v>390</v>
      </c>
      <c r="T787" s="325" t="s">
        <v>390</v>
      </c>
      <c r="U787" s="325" t="s">
        <v>390</v>
      </c>
      <c r="V787" s="325" t="s">
        <v>390</v>
      </c>
      <c r="W787" s="325" t="s">
        <v>390</v>
      </c>
      <c r="X787" s="325" t="s">
        <v>390</v>
      </c>
      <c r="Y787" s="325" t="s">
        <v>390</v>
      </c>
      <c r="Z787" s="325" t="s">
        <v>390</v>
      </c>
      <c r="AA787" s="325" t="s">
        <v>390</v>
      </c>
      <c r="AB787" s="325" t="s">
        <v>390</v>
      </c>
      <c r="AC787" s="325" t="s">
        <v>390</v>
      </c>
      <c r="AD787" s="325" t="s">
        <v>390</v>
      </c>
      <c r="AE787" s="325" t="s">
        <v>390</v>
      </c>
      <c r="AF787" s="325" t="s">
        <v>390</v>
      </c>
      <c r="AG787" s="325" t="s">
        <v>390</v>
      </c>
      <c r="AH787" s="325" t="s">
        <v>390</v>
      </c>
      <c r="AI787" s="325" t="s">
        <v>390</v>
      </c>
      <c r="AJ787" s="325" t="s">
        <v>390</v>
      </c>
      <c r="AK787" s="325" t="s">
        <v>390</v>
      </c>
      <c r="AL787" s="325" t="s">
        <v>390</v>
      </c>
      <c r="AM787" s="325" t="s">
        <v>390</v>
      </c>
      <c r="AN787" s="325" t="s">
        <v>390</v>
      </c>
      <c r="AO787" s="325" t="s">
        <v>390</v>
      </c>
      <c r="AP787" s="325" t="s">
        <v>390</v>
      </c>
      <c r="AQ787" s="326" t="s">
        <v>390</v>
      </c>
    </row>
    <row r="788" spans="2:43" ht="19.95" customHeight="1" x14ac:dyDescent="0.4">
      <c r="B788" s="269">
        <v>785</v>
      </c>
      <c r="C788" s="270" t="s">
        <v>391</v>
      </c>
      <c r="D788" s="270" t="s">
        <v>392</v>
      </c>
      <c r="E788" s="271">
        <v>114</v>
      </c>
      <c r="F788" s="699"/>
      <c r="G788" s="287" t="s">
        <v>181</v>
      </c>
      <c r="H788" s="927"/>
      <c r="I788" s="284" t="s">
        <v>181</v>
      </c>
      <c r="J788" s="285" t="s">
        <v>181</v>
      </c>
      <c r="K788" s="285" t="s">
        <v>181</v>
      </c>
      <c r="L788" s="285" t="s">
        <v>181</v>
      </c>
      <c r="M788" s="285" t="s">
        <v>181</v>
      </c>
      <c r="N788" s="285" t="s">
        <v>181</v>
      </c>
      <c r="O788" s="285" t="s">
        <v>181</v>
      </c>
      <c r="P788" s="285" t="s">
        <v>181</v>
      </c>
      <c r="Q788" s="285" t="s">
        <v>181</v>
      </c>
      <c r="R788" s="285" t="s">
        <v>181</v>
      </c>
      <c r="S788" s="285" t="s">
        <v>181</v>
      </c>
      <c r="T788" s="285" t="s">
        <v>181</v>
      </c>
      <c r="U788" s="285" t="s">
        <v>181</v>
      </c>
      <c r="V788" s="285" t="s">
        <v>181</v>
      </c>
      <c r="W788" s="285" t="s">
        <v>181</v>
      </c>
      <c r="X788" s="285" t="s">
        <v>181</v>
      </c>
      <c r="Y788" s="285" t="s">
        <v>181</v>
      </c>
      <c r="Z788" s="285" t="s">
        <v>181</v>
      </c>
      <c r="AA788" s="285" t="s">
        <v>181</v>
      </c>
      <c r="AB788" s="285" t="s">
        <v>181</v>
      </c>
      <c r="AC788" s="285" t="s">
        <v>181</v>
      </c>
      <c r="AD788" s="285" t="s">
        <v>181</v>
      </c>
      <c r="AE788" s="285" t="s">
        <v>181</v>
      </c>
      <c r="AF788" s="285" t="s">
        <v>181</v>
      </c>
      <c r="AG788" s="285" t="s">
        <v>181</v>
      </c>
      <c r="AH788" s="285" t="s">
        <v>181</v>
      </c>
      <c r="AI788" s="285" t="s">
        <v>181</v>
      </c>
      <c r="AJ788" s="285" t="s">
        <v>181</v>
      </c>
      <c r="AK788" s="285" t="s">
        <v>181</v>
      </c>
      <c r="AL788" s="285" t="s">
        <v>181</v>
      </c>
      <c r="AM788" s="285" t="s">
        <v>181</v>
      </c>
      <c r="AN788" s="285" t="s">
        <v>181</v>
      </c>
      <c r="AO788" s="285" t="s">
        <v>181</v>
      </c>
      <c r="AP788" s="285" t="s">
        <v>181</v>
      </c>
      <c r="AQ788" s="286" t="s">
        <v>181</v>
      </c>
    </row>
    <row r="789" spans="2:43" ht="19.95" customHeight="1" thickBot="1" x14ac:dyDescent="0.45">
      <c r="B789" s="291">
        <v>786</v>
      </c>
      <c r="C789" s="292" t="s">
        <v>393</v>
      </c>
      <c r="D789" s="292" t="s">
        <v>394</v>
      </c>
      <c r="E789" s="293">
        <v>1995</v>
      </c>
      <c r="F789" s="702" t="s">
        <v>23</v>
      </c>
      <c r="G789" s="450">
        <v>0</v>
      </c>
      <c r="H789" s="450"/>
      <c r="I789" s="625">
        <v>0</v>
      </c>
      <c r="J789" s="626">
        <v>0</v>
      </c>
      <c r="K789" s="626">
        <v>0</v>
      </c>
      <c r="L789" s="626">
        <v>0</v>
      </c>
      <c r="M789" s="626">
        <v>0</v>
      </c>
      <c r="N789" s="626">
        <v>0</v>
      </c>
      <c r="O789" s="626">
        <v>0</v>
      </c>
      <c r="P789" s="626">
        <v>0</v>
      </c>
      <c r="Q789" s="626">
        <v>0</v>
      </c>
      <c r="R789" s="626">
        <v>0</v>
      </c>
      <c r="S789" s="626">
        <v>0</v>
      </c>
      <c r="T789" s="626">
        <v>0</v>
      </c>
      <c r="U789" s="626">
        <v>0</v>
      </c>
      <c r="V789" s="626">
        <v>0</v>
      </c>
      <c r="W789" s="626">
        <v>0</v>
      </c>
      <c r="X789" s="626">
        <v>0</v>
      </c>
      <c r="Y789" s="626">
        <v>0</v>
      </c>
      <c r="Z789" s="626">
        <v>0</v>
      </c>
      <c r="AA789" s="626">
        <v>0</v>
      </c>
      <c r="AB789" s="626">
        <v>0</v>
      </c>
      <c r="AC789" s="626">
        <v>0</v>
      </c>
      <c r="AD789" s="626">
        <v>0</v>
      </c>
      <c r="AE789" s="626">
        <v>0</v>
      </c>
      <c r="AF789" s="626">
        <v>0</v>
      </c>
      <c r="AG789" s="626">
        <v>0</v>
      </c>
      <c r="AH789" s="626">
        <v>0</v>
      </c>
      <c r="AI789" s="626">
        <v>0</v>
      </c>
      <c r="AJ789" s="626">
        <v>0</v>
      </c>
      <c r="AK789" s="626">
        <v>0</v>
      </c>
      <c r="AL789" s="626">
        <v>0</v>
      </c>
      <c r="AM789" s="626">
        <v>0</v>
      </c>
      <c r="AN789" s="626">
        <v>0</v>
      </c>
      <c r="AO789" s="626">
        <v>0</v>
      </c>
      <c r="AP789" s="626">
        <v>0</v>
      </c>
      <c r="AQ789" s="627">
        <v>0</v>
      </c>
    </row>
    <row r="790" spans="2:43" ht="19.95" customHeight="1" x14ac:dyDescent="0.4">
      <c r="B790" s="312">
        <v>787</v>
      </c>
      <c r="C790" s="313" t="s">
        <v>395</v>
      </c>
      <c r="D790" s="313" t="s">
        <v>396</v>
      </c>
      <c r="E790" s="314">
        <v>820</v>
      </c>
      <c r="F790" s="957"/>
      <c r="G790" s="926" t="s">
        <v>2686</v>
      </c>
      <c r="H790" s="928"/>
      <c r="I790" s="305" t="s">
        <v>397</v>
      </c>
      <c r="J790" s="306" t="s">
        <v>397</v>
      </c>
      <c r="K790" s="306" t="s">
        <v>397</v>
      </c>
      <c r="L790" s="306" t="s">
        <v>397</v>
      </c>
      <c r="M790" s="306" t="s">
        <v>397</v>
      </c>
      <c r="N790" s="306" t="s">
        <v>397</v>
      </c>
      <c r="O790" s="306" t="s">
        <v>397</v>
      </c>
      <c r="P790" s="306" t="s">
        <v>397</v>
      </c>
      <c r="Q790" s="306" t="s">
        <v>397</v>
      </c>
      <c r="R790" s="306" t="s">
        <v>397</v>
      </c>
      <c r="S790" s="306" t="s">
        <v>397</v>
      </c>
      <c r="T790" s="306" t="s">
        <v>397</v>
      </c>
      <c r="U790" s="306" t="s">
        <v>397</v>
      </c>
      <c r="V790" s="306" t="s">
        <v>397</v>
      </c>
      <c r="W790" s="306" t="s">
        <v>397</v>
      </c>
      <c r="X790" s="306" t="s">
        <v>397</v>
      </c>
      <c r="Y790" s="306" t="s">
        <v>397</v>
      </c>
      <c r="Z790" s="306" t="s">
        <v>397</v>
      </c>
      <c r="AA790" s="306" t="s">
        <v>397</v>
      </c>
      <c r="AB790" s="306" t="s">
        <v>397</v>
      </c>
      <c r="AC790" s="306" t="s">
        <v>397</v>
      </c>
      <c r="AD790" s="306" t="s">
        <v>397</v>
      </c>
      <c r="AE790" s="306" t="s">
        <v>397</v>
      </c>
      <c r="AF790" s="306" t="s">
        <v>397</v>
      </c>
      <c r="AG790" s="306" t="s">
        <v>397</v>
      </c>
      <c r="AH790" s="306" t="s">
        <v>397</v>
      </c>
      <c r="AI790" s="306" t="s">
        <v>397</v>
      </c>
      <c r="AJ790" s="306" t="s">
        <v>397</v>
      </c>
      <c r="AK790" s="306" t="s">
        <v>397</v>
      </c>
      <c r="AL790" s="306" t="s">
        <v>397</v>
      </c>
      <c r="AM790" s="306" t="s">
        <v>397</v>
      </c>
      <c r="AN790" s="306" t="s">
        <v>397</v>
      </c>
      <c r="AO790" s="306" t="s">
        <v>397</v>
      </c>
      <c r="AP790" s="306" t="s">
        <v>397</v>
      </c>
      <c r="AQ790" s="307" t="s">
        <v>397</v>
      </c>
    </row>
    <row r="791" spans="2:43" ht="19.95" customHeight="1" x14ac:dyDescent="0.4">
      <c r="B791" s="269">
        <v>788</v>
      </c>
      <c r="C791" s="270" t="s">
        <v>398</v>
      </c>
      <c r="D791" s="270" t="s">
        <v>399</v>
      </c>
      <c r="E791" s="271">
        <v>819</v>
      </c>
      <c r="F791" s="699"/>
      <c r="G791" s="287" t="s">
        <v>400</v>
      </c>
      <c r="H791" s="298"/>
      <c r="I791" s="284" t="s">
        <v>400</v>
      </c>
      <c r="J791" s="285" t="s">
        <v>400</v>
      </c>
      <c r="K791" s="285" t="s">
        <v>400</v>
      </c>
      <c r="L791" s="285" t="s">
        <v>400</v>
      </c>
      <c r="M791" s="285" t="s">
        <v>400</v>
      </c>
      <c r="N791" s="285" t="s">
        <v>400</v>
      </c>
      <c r="O791" s="285" t="s">
        <v>400</v>
      </c>
      <c r="P791" s="285" t="s">
        <v>400</v>
      </c>
      <c r="Q791" s="285" t="s">
        <v>400</v>
      </c>
      <c r="R791" s="285" t="s">
        <v>400</v>
      </c>
      <c r="S791" s="285" t="s">
        <v>400</v>
      </c>
      <c r="T791" s="285" t="s">
        <v>400</v>
      </c>
      <c r="U791" s="285" t="s">
        <v>400</v>
      </c>
      <c r="V791" s="285" t="s">
        <v>400</v>
      </c>
      <c r="W791" s="285" t="s">
        <v>400</v>
      </c>
      <c r="X791" s="285" t="s">
        <v>400</v>
      </c>
      <c r="Y791" s="285" t="s">
        <v>400</v>
      </c>
      <c r="Z791" s="285" t="s">
        <v>400</v>
      </c>
      <c r="AA791" s="285" t="s">
        <v>400</v>
      </c>
      <c r="AB791" s="285" t="s">
        <v>400</v>
      </c>
      <c r="AC791" s="285" t="s">
        <v>400</v>
      </c>
      <c r="AD791" s="285" t="s">
        <v>400</v>
      </c>
      <c r="AE791" s="285" t="s">
        <v>400</v>
      </c>
      <c r="AF791" s="285" t="s">
        <v>400</v>
      </c>
      <c r="AG791" s="285" t="s">
        <v>400</v>
      </c>
      <c r="AH791" s="285" t="s">
        <v>400</v>
      </c>
      <c r="AI791" s="285" t="s">
        <v>400</v>
      </c>
      <c r="AJ791" s="285" t="s">
        <v>400</v>
      </c>
      <c r="AK791" s="285" t="s">
        <v>400</v>
      </c>
      <c r="AL791" s="285" t="s">
        <v>400</v>
      </c>
      <c r="AM791" s="285" t="s">
        <v>400</v>
      </c>
      <c r="AN791" s="285" t="s">
        <v>400</v>
      </c>
      <c r="AO791" s="285" t="s">
        <v>400</v>
      </c>
      <c r="AP791" s="285" t="s">
        <v>400</v>
      </c>
      <c r="AQ791" s="286" t="s">
        <v>400</v>
      </c>
    </row>
    <row r="792" spans="2:43" ht="19.95" customHeight="1" x14ac:dyDescent="0.4">
      <c r="B792" s="269">
        <v>789</v>
      </c>
      <c r="C792" s="270" t="s">
        <v>401</v>
      </c>
      <c r="D792" s="270" t="s">
        <v>402</v>
      </c>
      <c r="E792" s="271">
        <v>826</v>
      </c>
      <c r="F792" s="699"/>
      <c r="G792" s="287" t="s">
        <v>2687</v>
      </c>
      <c r="H792" s="298"/>
      <c r="I792" s="284" t="s">
        <v>110</v>
      </c>
      <c r="J792" s="285" t="s">
        <v>110</v>
      </c>
      <c r="K792" s="285" t="s">
        <v>110</v>
      </c>
      <c r="L792" s="285" t="s">
        <v>110</v>
      </c>
      <c r="M792" s="285" t="s">
        <v>110</v>
      </c>
      <c r="N792" s="285" t="s">
        <v>110</v>
      </c>
      <c r="O792" s="285" t="s">
        <v>110</v>
      </c>
      <c r="P792" s="285" t="s">
        <v>110</v>
      </c>
      <c r="Q792" s="285" t="s">
        <v>110</v>
      </c>
      <c r="R792" s="285" t="s">
        <v>110</v>
      </c>
      <c r="S792" s="285" t="s">
        <v>110</v>
      </c>
      <c r="T792" s="285" t="s">
        <v>110</v>
      </c>
      <c r="U792" s="285" t="s">
        <v>110</v>
      </c>
      <c r="V792" s="285" t="s">
        <v>110</v>
      </c>
      <c r="W792" s="285" t="s">
        <v>110</v>
      </c>
      <c r="X792" s="285" t="s">
        <v>110</v>
      </c>
      <c r="Y792" s="285" t="s">
        <v>110</v>
      </c>
      <c r="Z792" s="285" t="s">
        <v>110</v>
      </c>
      <c r="AA792" s="285" t="s">
        <v>110</v>
      </c>
      <c r="AB792" s="285" t="s">
        <v>110</v>
      </c>
      <c r="AC792" s="285" t="s">
        <v>110</v>
      </c>
      <c r="AD792" s="285" t="s">
        <v>110</v>
      </c>
      <c r="AE792" s="285" t="s">
        <v>110</v>
      </c>
      <c r="AF792" s="285" t="s">
        <v>110</v>
      </c>
      <c r="AG792" s="285" t="s">
        <v>110</v>
      </c>
      <c r="AH792" s="285" t="s">
        <v>110</v>
      </c>
      <c r="AI792" s="285" t="s">
        <v>110</v>
      </c>
      <c r="AJ792" s="285" t="s">
        <v>110</v>
      </c>
      <c r="AK792" s="285" t="s">
        <v>110</v>
      </c>
      <c r="AL792" s="285" t="s">
        <v>110</v>
      </c>
      <c r="AM792" s="285" t="s">
        <v>110</v>
      </c>
      <c r="AN792" s="285" t="s">
        <v>110</v>
      </c>
      <c r="AO792" s="285" t="s">
        <v>110</v>
      </c>
      <c r="AP792" s="285" t="s">
        <v>110</v>
      </c>
      <c r="AQ792" s="286" t="s">
        <v>110</v>
      </c>
    </row>
    <row r="793" spans="2:43" ht="19.95" customHeight="1" x14ac:dyDescent="0.4">
      <c r="B793" s="269">
        <v>790</v>
      </c>
      <c r="C793" s="270" t="s">
        <v>403</v>
      </c>
      <c r="D793" s="270" t="s">
        <v>404</v>
      </c>
      <c r="E793" s="271">
        <v>822</v>
      </c>
      <c r="F793" s="699"/>
      <c r="G793" s="287" t="s">
        <v>400</v>
      </c>
      <c r="H793" s="298"/>
      <c r="I793" s="284" t="s">
        <v>400</v>
      </c>
      <c r="J793" s="285" t="s">
        <v>400</v>
      </c>
      <c r="K793" s="285" t="s">
        <v>400</v>
      </c>
      <c r="L793" s="285" t="s">
        <v>400</v>
      </c>
      <c r="M793" s="285" t="s">
        <v>400</v>
      </c>
      <c r="N793" s="285" t="s">
        <v>400</v>
      </c>
      <c r="O793" s="285" t="s">
        <v>400</v>
      </c>
      <c r="P793" s="285" t="s">
        <v>400</v>
      </c>
      <c r="Q793" s="285" t="s">
        <v>400</v>
      </c>
      <c r="R793" s="285" t="s">
        <v>400</v>
      </c>
      <c r="S793" s="285" t="s">
        <v>400</v>
      </c>
      <c r="T793" s="285" t="s">
        <v>400</v>
      </c>
      <c r="U793" s="285" t="s">
        <v>400</v>
      </c>
      <c r="V793" s="285" t="s">
        <v>400</v>
      </c>
      <c r="W793" s="285" t="s">
        <v>400</v>
      </c>
      <c r="X793" s="285" t="s">
        <v>400</v>
      </c>
      <c r="Y793" s="285" t="s">
        <v>400</v>
      </c>
      <c r="Z793" s="285" t="s">
        <v>400</v>
      </c>
      <c r="AA793" s="285" t="s">
        <v>400</v>
      </c>
      <c r="AB793" s="285" t="s">
        <v>400</v>
      </c>
      <c r="AC793" s="285" t="s">
        <v>400</v>
      </c>
      <c r="AD793" s="285" t="s">
        <v>400</v>
      </c>
      <c r="AE793" s="285" t="s">
        <v>400</v>
      </c>
      <c r="AF793" s="285" t="s">
        <v>400</v>
      </c>
      <c r="AG793" s="285" t="s">
        <v>400</v>
      </c>
      <c r="AH793" s="285" t="s">
        <v>400</v>
      </c>
      <c r="AI793" s="285" t="s">
        <v>400</v>
      </c>
      <c r="AJ793" s="285" t="s">
        <v>400</v>
      </c>
      <c r="AK793" s="285" t="s">
        <v>400</v>
      </c>
      <c r="AL793" s="285" t="s">
        <v>400</v>
      </c>
      <c r="AM793" s="285" t="s">
        <v>400</v>
      </c>
      <c r="AN793" s="285" t="s">
        <v>400</v>
      </c>
      <c r="AO793" s="285" t="s">
        <v>400</v>
      </c>
      <c r="AP793" s="285" t="s">
        <v>400</v>
      </c>
      <c r="AQ793" s="286" t="s">
        <v>400</v>
      </c>
    </row>
    <row r="794" spans="2:43" ht="19.95" customHeight="1" x14ac:dyDescent="0.4">
      <c r="B794" s="269">
        <v>791</v>
      </c>
      <c r="C794" s="270" t="s">
        <v>405</v>
      </c>
      <c r="D794" s="270" t="s">
        <v>406</v>
      </c>
      <c r="E794" s="271">
        <v>832</v>
      </c>
      <c r="F794" s="699"/>
      <c r="G794" s="422">
        <v>0</v>
      </c>
      <c r="H794" s="422"/>
      <c r="I794" s="624">
        <v>0</v>
      </c>
      <c r="J794" s="621">
        <v>0</v>
      </c>
      <c r="K794" s="621">
        <v>0</v>
      </c>
      <c r="L794" s="621">
        <v>0</v>
      </c>
      <c r="M794" s="621">
        <v>0</v>
      </c>
      <c r="N794" s="621">
        <v>0</v>
      </c>
      <c r="O794" s="621">
        <v>0</v>
      </c>
      <c r="P794" s="621">
        <v>0</v>
      </c>
      <c r="Q794" s="621">
        <v>0</v>
      </c>
      <c r="R794" s="621">
        <v>0</v>
      </c>
      <c r="S794" s="621">
        <v>0</v>
      </c>
      <c r="T794" s="621">
        <v>0</v>
      </c>
      <c r="U794" s="621">
        <v>0</v>
      </c>
      <c r="V794" s="621">
        <v>0</v>
      </c>
      <c r="W794" s="621">
        <v>0</v>
      </c>
      <c r="X794" s="621">
        <v>0</v>
      </c>
      <c r="Y794" s="621">
        <v>0</v>
      </c>
      <c r="Z794" s="621">
        <v>0</v>
      </c>
      <c r="AA794" s="621">
        <v>0</v>
      </c>
      <c r="AB794" s="621">
        <v>0</v>
      </c>
      <c r="AC794" s="621">
        <v>0</v>
      </c>
      <c r="AD794" s="621">
        <v>0</v>
      </c>
      <c r="AE794" s="621">
        <v>0</v>
      </c>
      <c r="AF794" s="621">
        <v>0</v>
      </c>
      <c r="AG794" s="621">
        <v>0</v>
      </c>
      <c r="AH794" s="621">
        <v>0</v>
      </c>
      <c r="AI794" s="621">
        <v>0</v>
      </c>
      <c r="AJ794" s="621">
        <v>0</v>
      </c>
      <c r="AK794" s="621">
        <v>0</v>
      </c>
      <c r="AL794" s="621">
        <v>0</v>
      </c>
      <c r="AM794" s="621">
        <v>0</v>
      </c>
      <c r="AN794" s="621">
        <v>0</v>
      </c>
      <c r="AO794" s="621">
        <v>0</v>
      </c>
      <c r="AP794" s="621">
        <v>0</v>
      </c>
      <c r="AQ794" s="622">
        <v>0</v>
      </c>
    </row>
    <row r="795" spans="2:43" ht="19.95" customHeight="1" x14ac:dyDescent="0.4">
      <c r="B795" s="269">
        <v>792</v>
      </c>
      <c r="C795" s="270" t="s">
        <v>407</v>
      </c>
      <c r="D795" s="270" t="s">
        <v>408</v>
      </c>
      <c r="E795" s="271"/>
      <c r="F795" s="699"/>
      <c r="G795" s="958" t="s">
        <v>2681</v>
      </c>
      <c r="H795" s="959"/>
      <c r="I795" s="960" t="s">
        <v>2683</v>
      </c>
      <c r="J795" s="961" t="s">
        <v>2682</v>
      </c>
      <c r="K795" s="961" t="s">
        <v>2682</v>
      </c>
      <c r="L795" s="961" t="s">
        <v>2682</v>
      </c>
      <c r="M795" s="961" t="s">
        <v>2682</v>
      </c>
      <c r="N795" s="961" t="s">
        <v>2682</v>
      </c>
      <c r="O795" s="961" t="s">
        <v>2682</v>
      </c>
      <c r="P795" s="961" t="s">
        <v>2682</v>
      </c>
      <c r="Q795" s="961" t="s">
        <v>2682</v>
      </c>
      <c r="R795" s="961" t="s">
        <v>2682</v>
      </c>
      <c r="S795" s="961" t="s">
        <v>2682</v>
      </c>
      <c r="T795" s="961" t="s">
        <v>2682</v>
      </c>
      <c r="U795" s="961" t="s">
        <v>2682</v>
      </c>
      <c r="V795" s="961" t="s">
        <v>2682</v>
      </c>
      <c r="W795" s="961" t="s">
        <v>2682</v>
      </c>
      <c r="X795" s="961" t="s">
        <v>2682</v>
      </c>
      <c r="Y795" s="961" t="s">
        <v>2682</v>
      </c>
      <c r="Z795" s="961" t="s">
        <v>2682</v>
      </c>
      <c r="AA795" s="961" t="s">
        <v>2682</v>
      </c>
      <c r="AB795" s="961" t="s">
        <v>2682</v>
      </c>
      <c r="AC795" s="961" t="s">
        <v>2682</v>
      </c>
      <c r="AD795" s="961" t="s">
        <v>2682</v>
      </c>
      <c r="AE795" s="285" t="s">
        <v>2682</v>
      </c>
      <c r="AF795" s="961" t="s">
        <v>2682</v>
      </c>
      <c r="AG795" s="961" t="s">
        <v>2682</v>
      </c>
      <c r="AH795" s="961" t="s">
        <v>2682</v>
      </c>
      <c r="AI795" s="961" t="s">
        <v>2682</v>
      </c>
      <c r="AJ795" s="961" t="s">
        <v>2682</v>
      </c>
      <c r="AK795" s="961" t="s">
        <v>2682</v>
      </c>
      <c r="AL795" s="961" t="s">
        <v>2682</v>
      </c>
      <c r="AM795" s="961" t="s">
        <v>2682</v>
      </c>
      <c r="AN795" s="961" t="s">
        <v>2682</v>
      </c>
      <c r="AO795" s="961" t="s">
        <v>2682</v>
      </c>
      <c r="AP795" s="961" t="s">
        <v>2682</v>
      </c>
      <c r="AQ795" s="962" t="s">
        <v>2682</v>
      </c>
    </row>
    <row r="796" spans="2:43" ht="19.95" customHeight="1" x14ac:dyDescent="0.4">
      <c r="B796" s="269">
        <v>793</v>
      </c>
      <c r="C796" s="270" t="s">
        <v>409</v>
      </c>
      <c r="D796" s="270" t="s">
        <v>410</v>
      </c>
      <c r="E796" s="271"/>
      <c r="F796" s="699"/>
      <c r="G796" s="422">
        <v>1</v>
      </c>
      <c r="H796" s="422"/>
      <c r="I796" s="624">
        <v>1</v>
      </c>
      <c r="J796" s="621">
        <v>1</v>
      </c>
      <c r="K796" s="621">
        <v>1</v>
      </c>
      <c r="L796" s="621">
        <v>1</v>
      </c>
      <c r="M796" s="621">
        <v>1</v>
      </c>
      <c r="N796" s="621">
        <v>1</v>
      </c>
      <c r="O796" s="621">
        <v>1</v>
      </c>
      <c r="P796" s="621">
        <v>1</v>
      </c>
      <c r="Q796" s="621">
        <v>1</v>
      </c>
      <c r="R796" s="621">
        <v>1</v>
      </c>
      <c r="S796" s="621">
        <v>1</v>
      </c>
      <c r="T796" s="621">
        <v>1</v>
      </c>
      <c r="U796" s="621">
        <v>1</v>
      </c>
      <c r="V796" s="621">
        <v>1</v>
      </c>
      <c r="W796" s="621">
        <v>1</v>
      </c>
      <c r="X796" s="621">
        <v>1</v>
      </c>
      <c r="Y796" s="621">
        <v>1</v>
      </c>
      <c r="Z796" s="621">
        <v>1</v>
      </c>
      <c r="AA796" s="621">
        <v>1</v>
      </c>
      <c r="AB796" s="621">
        <v>1</v>
      </c>
      <c r="AC796" s="621">
        <v>1</v>
      </c>
      <c r="AD796" s="621">
        <v>1</v>
      </c>
      <c r="AE796" s="621">
        <v>1</v>
      </c>
      <c r="AF796" s="621">
        <v>1</v>
      </c>
      <c r="AG796" s="621">
        <v>1</v>
      </c>
      <c r="AH796" s="621">
        <v>1</v>
      </c>
      <c r="AI796" s="621">
        <v>1</v>
      </c>
      <c r="AJ796" s="621">
        <v>1</v>
      </c>
      <c r="AK796" s="621">
        <v>1</v>
      </c>
      <c r="AL796" s="621">
        <v>1</v>
      </c>
      <c r="AM796" s="621">
        <v>1</v>
      </c>
      <c r="AN796" s="621">
        <v>1</v>
      </c>
      <c r="AO796" s="621">
        <v>1</v>
      </c>
      <c r="AP796" s="621">
        <v>1</v>
      </c>
      <c r="AQ796" s="622">
        <v>1</v>
      </c>
    </row>
    <row r="797" spans="2:43" ht="19.95" customHeight="1" x14ac:dyDescent="0.4">
      <c r="B797" s="269">
        <v>794</v>
      </c>
      <c r="C797" s="270" t="s">
        <v>411</v>
      </c>
      <c r="D797" s="270" t="s">
        <v>412</v>
      </c>
      <c r="E797" s="271">
        <v>804</v>
      </c>
      <c r="F797" s="699" t="s">
        <v>5</v>
      </c>
      <c r="G797" s="422">
        <v>10</v>
      </c>
      <c r="H797" s="422"/>
      <c r="I797" s="954">
        <v>20</v>
      </c>
      <c r="J797" s="955">
        <v>20</v>
      </c>
      <c r="K797" s="955">
        <v>20</v>
      </c>
      <c r="L797" s="955">
        <v>20</v>
      </c>
      <c r="M797" s="955">
        <v>20</v>
      </c>
      <c r="N797" s="955">
        <v>20</v>
      </c>
      <c r="O797" s="955">
        <v>20</v>
      </c>
      <c r="P797" s="955">
        <v>20</v>
      </c>
      <c r="Q797" s="955">
        <v>20</v>
      </c>
      <c r="R797" s="955">
        <v>20</v>
      </c>
      <c r="S797" s="955">
        <v>20</v>
      </c>
      <c r="T797" s="955">
        <v>20</v>
      </c>
      <c r="U797" s="955">
        <v>20</v>
      </c>
      <c r="V797" s="955">
        <v>20</v>
      </c>
      <c r="W797" s="955">
        <v>20</v>
      </c>
      <c r="X797" s="955">
        <v>20</v>
      </c>
      <c r="Y797" s="955">
        <v>20</v>
      </c>
      <c r="Z797" s="955">
        <v>20</v>
      </c>
      <c r="AA797" s="955">
        <v>20</v>
      </c>
      <c r="AB797" s="955">
        <v>20</v>
      </c>
      <c r="AC797" s="955">
        <v>20</v>
      </c>
      <c r="AD797" s="955">
        <v>20</v>
      </c>
      <c r="AE797" s="955">
        <v>20</v>
      </c>
      <c r="AF797" s="955">
        <v>20</v>
      </c>
      <c r="AG797" s="955">
        <v>20</v>
      </c>
      <c r="AH797" s="955">
        <v>20</v>
      </c>
      <c r="AI797" s="955">
        <v>20</v>
      </c>
      <c r="AJ797" s="955">
        <v>20</v>
      </c>
      <c r="AK797" s="955">
        <v>20</v>
      </c>
      <c r="AL797" s="955">
        <v>20</v>
      </c>
      <c r="AM797" s="955">
        <v>20</v>
      </c>
      <c r="AN797" s="955">
        <v>20</v>
      </c>
      <c r="AO797" s="955">
        <v>20</v>
      </c>
      <c r="AP797" s="955">
        <v>20</v>
      </c>
      <c r="AQ797" s="956">
        <v>20</v>
      </c>
    </row>
    <row r="798" spans="2:43" ht="19.95" customHeight="1" x14ac:dyDescent="0.4">
      <c r="B798" s="269">
        <v>795</v>
      </c>
      <c r="C798" s="270" t="s">
        <v>413</v>
      </c>
      <c r="D798" s="270" t="s">
        <v>414</v>
      </c>
      <c r="E798" s="271">
        <v>805</v>
      </c>
      <c r="F798" s="699"/>
      <c r="G798" s="422">
        <v>18</v>
      </c>
      <c r="H798" s="422"/>
      <c r="I798" s="624">
        <v>18</v>
      </c>
      <c r="J798" s="621">
        <v>18</v>
      </c>
      <c r="K798" s="621">
        <v>18</v>
      </c>
      <c r="L798" s="621">
        <v>18</v>
      </c>
      <c r="M798" s="621">
        <v>18</v>
      </c>
      <c r="N798" s="621">
        <v>18</v>
      </c>
      <c r="O798" s="621">
        <v>18</v>
      </c>
      <c r="P798" s="621">
        <v>18</v>
      </c>
      <c r="Q798" s="621">
        <v>18</v>
      </c>
      <c r="R798" s="621">
        <v>18</v>
      </c>
      <c r="S798" s="621">
        <v>18</v>
      </c>
      <c r="T798" s="621">
        <v>18</v>
      </c>
      <c r="U798" s="621">
        <v>18</v>
      </c>
      <c r="V798" s="621">
        <v>18</v>
      </c>
      <c r="W798" s="621">
        <v>18</v>
      </c>
      <c r="X798" s="621">
        <v>18</v>
      </c>
      <c r="Y798" s="621">
        <v>18</v>
      </c>
      <c r="Z798" s="621">
        <v>18</v>
      </c>
      <c r="AA798" s="621">
        <v>18</v>
      </c>
      <c r="AB798" s="621">
        <v>18</v>
      </c>
      <c r="AC798" s="621">
        <v>18</v>
      </c>
      <c r="AD798" s="621">
        <v>18</v>
      </c>
      <c r="AE798" s="621">
        <v>18</v>
      </c>
      <c r="AF798" s="621">
        <v>18</v>
      </c>
      <c r="AG798" s="621">
        <v>18</v>
      </c>
      <c r="AH798" s="621">
        <v>18</v>
      </c>
      <c r="AI798" s="621">
        <v>18</v>
      </c>
      <c r="AJ798" s="621">
        <v>18</v>
      </c>
      <c r="AK798" s="621">
        <v>18</v>
      </c>
      <c r="AL798" s="621">
        <v>18</v>
      </c>
      <c r="AM798" s="621">
        <v>18</v>
      </c>
      <c r="AN798" s="621">
        <v>18</v>
      </c>
      <c r="AO798" s="621">
        <v>18</v>
      </c>
      <c r="AP798" s="621">
        <v>18</v>
      </c>
      <c r="AQ798" s="622">
        <v>18</v>
      </c>
    </row>
    <row r="799" spans="2:43" ht="19.95" customHeight="1" x14ac:dyDescent="0.4">
      <c r="B799" s="269">
        <v>796</v>
      </c>
      <c r="C799" s="270" t="s">
        <v>415</v>
      </c>
      <c r="D799" s="270" t="s">
        <v>416</v>
      </c>
      <c r="E799" s="271">
        <v>818</v>
      </c>
      <c r="F799" s="699" t="s">
        <v>282</v>
      </c>
      <c r="G799" s="422">
        <v>10</v>
      </c>
      <c r="H799" s="422"/>
      <c r="I799" s="624">
        <v>10</v>
      </c>
      <c r="J799" s="621">
        <v>10</v>
      </c>
      <c r="K799" s="621">
        <v>10</v>
      </c>
      <c r="L799" s="621">
        <v>10</v>
      </c>
      <c r="M799" s="621">
        <v>10</v>
      </c>
      <c r="N799" s="621">
        <v>10</v>
      </c>
      <c r="O799" s="621">
        <v>10</v>
      </c>
      <c r="P799" s="621">
        <v>10</v>
      </c>
      <c r="Q799" s="621">
        <v>10</v>
      </c>
      <c r="R799" s="621">
        <v>10</v>
      </c>
      <c r="S799" s="621">
        <v>10</v>
      </c>
      <c r="T799" s="621">
        <v>10</v>
      </c>
      <c r="U799" s="621">
        <v>10</v>
      </c>
      <c r="V799" s="621">
        <v>10</v>
      </c>
      <c r="W799" s="621">
        <v>10</v>
      </c>
      <c r="X799" s="621">
        <v>10</v>
      </c>
      <c r="Y799" s="621">
        <v>10</v>
      </c>
      <c r="Z799" s="621">
        <v>10</v>
      </c>
      <c r="AA799" s="621">
        <v>10</v>
      </c>
      <c r="AB799" s="621">
        <v>10</v>
      </c>
      <c r="AC799" s="621">
        <v>10</v>
      </c>
      <c r="AD799" s="621">
        <v>10</v>
      </c>
      <c r="AE799" s="621">
        <v>10</v>
      </c>
      <c r="AF799" s="621">
        <v>10</v>
      </c>
      <c r="AG799" s="621">
        <v>10</v>
      </c>
      <c r="AH799" s="621">
        <v>10</v>
      </c>
      <c r="AI799" s="621">
        <v>10</v>
      </c>
      <c r="AJ799" s="621">
        <v>10</v>
      </c>
      <c r="AK799" s="621">
        <v>10</v>
      </c>
      <c r="AL799" s="621">
        <v>10</v>
      </c>
      <c r="AM799" s="621">
        <v>10</v>
      </c>
      <c r="AN799" s="621">
        <v>10</v>
      </c>
      <c r="AO799" s="621">
        <v>10</v>
      </c>
      <c r="AP799" s="621">
        <v>10</v>
      </c>
      <c r="AQ799" s="622">
        <v>10</v>
      </c>
    </row>
    <row r="800" spans="2:43" ht="19.95" customHeight="1" x14ac:dyDescent="0.4">
      <c r="B800" s="269">
        <v>797</v>
      </c>
      <c r="C800" s="270" t="s">
        <v>417</v>
      </c>
      <c r="D800" s="270" t="s">
        <v>418</v>
      </c>
      <c r="E800" s="271">
        <v>821</v>
      </c>
      <c r="F800" s="699"/>
      <c r="G800" s="283" t="s">
        <v>2688</v>
      </c>
      <c r="H800" s="298"/>
      <c r="I800" s="284" t="s">
        <v>419</v>
      </c>
      <c r="J800" s="285" t="s">
        <v>419</v>
      </c>
      <c r="K800" s="285" t="s">
        <v>419</v>
      </c>
      <c r="L800" s="285" t="s">
        <v>419</v>
      </c>
      <c r="M800" s="285" t="s">
        <v>419</v>
      </c>
      <c r="N800" s="285" t="s">
        <v>419</v>
      </c>
      <c r="O800" s="285" t="s">
        <v>419</v>
      </c>
      <c r="P800" s="285" t="s">
        <v>419</v>
      </c>
      <c r="Q800" s="285" t="s">
        <v>419</v>
      </c>
      <c r="R800" s="285" t="s">
        <v>419</v>
      </c>
      <c r="S800" s="285" t="s">
        <v>419</v>
      </c>
      <c r="T800" s="285" t="s">
        <v>419</v>
      </c>
      <c r="U800" s="285" t="s">
        <v>419</v>
      </c>
      <c r="V800" s="285" t="s">
        <v>419</v>
      </c>
      <c r="W800" s="285" t="s">
        <v>419</v>
      </c>
      <c r="X800" s="285" t="s">
        <v>419</v>
      </c>
      <c r="Y800" s="285" t="s">
        <v>419</v>
      </c>
      <c r="Z800" s="285" t="s">
        <v>419</v>
      </c>
      <c r="AA800" s="285" t="s">
        <v>419</v>
      </c>
      <c r="AB800" s="285" t="s">
        <v>419</v>
      </c>
      <c r="AC800" s="285" t="s">
        <v>419</v>
      </c>
      <c r="AD800" s="285" t="s">
        <v>419</v>
      </c>
      <c r="AE800" s="285" t="s">
        <v>419</v>
      </c>
      <c r="AF800" s="285" t="s">
        <v>419</v>
      </c>
      <c r="AG800" s="285" t="s">
        <v>419</v>
      </c>
      <c r="AH800" s="285" t="s">
        <v>419</v>
      </c>
      <c r="AI800" s="285" t="s">
        <v>419</v>
      </c>
      <c r="AJ800" s="285" t="s">
        <v>419</v>
      </c>
      <c r="AK800" s="285" t="s">
        <v>419</v>
      </c>
      <c r="AL800" s="285" t="s">
        <v>419</v>
      </c>
      <c r="AM800" s="285" t="s">
        <v>419</v>
      </c>
      <c r="AN800" s="285" t="s">
        <v>419</v>
      </c>
      <c r="AO800" s="285" t="s">
        <v>419</v>
      </c>
      <c r="AP800" s="285" t="s">
        <v>419</v>
      </c>
      <c r="AQ800" s="286" t="s">
        <v>419</v>
      </c>
    </row>
    <row r="801" spans="2:43" ht="19.95" customHeight="1" x14ac:dyDescent="0.4">
      <c r="B801" s="269">
        <v>798</v>
      </c>
      <c r="C801" s="270" t="s">
        <v>420</v>
      </c>
      <c r="D801" s="270" t="s">
        <v>421</v>
      </c>
      <c r="E801" s="271">
        <v>825</v>
      </c>
      <c r="F801" s="699"/>
      <c r="G801" s="287" t="s">
        <v>2689</v>
      </c>
      <c r="H801" s="298"/>
      <c r="I801" s="324" t="s">
        <v>422</v>
      </c>
      <c r="J801" s="325" t="s">
        <v>422</v>
      </c>
      <c r="K801" s="325" t="s">
        <v>422</v>
      </c>
      <c r="L801" s="325" t="s">
        <v>422</v>
      </c>
      <c r="M801" s="325" t="s">
        <v>422</v>
      </c>
      <c r="N801" s="325" t="s">
        <v>422</v>
      </c>
      <c r="O801" s="325" t="s">
        <v>422</v>
      </c>
      <c r="P801" s="325" t="s">
        <v>422</v>
      </c>
      <c r="Q801" s="325" t="s">
        <v>422</v>
      </c>
      <c r="R801" s="325" t="s">
        <v>422</v>
      </c>
      <c r="S801" s="325" t="s">
        <v>422</v>
      </c>
      <c r="T801" s="325" t="s">
        <v>422</v>
      </c>
      <c r="U801" s="325" t="s">
        <v>422</v>
      </c>
      <c r="V801" s="325" t="s">
        <v>422</v>
      </c>
      <c r="W801" s="325" t="s">
        <v>422</v>
      </c>
      <c r="X801" s="325" t="s">
        <v>422</v>
      </c>
      <c r="Y801" s="325" t="s">
        <v>422</v>
      </c>
      <c r="Z801" s="325" t="s">
        <v>422</v>
      </c>
      <c r="AA801" s="325" t="s">
        <v>422</v>
      </c>
      <c r="AB801" s="325" t="s">
        <v>422</v>
      </c>
      <c r="AC801" s="325" t="s">
        <v>422</v>
      </c>
      <c r="AD801" s="325" t="s">
        <v>422</v>
      </c>
      <c r="AE801" s="325" t="s">
        <v>422</v>
      </c>
      <c r="AF801" s="325" t="s">
        <v>422</v>
      </c>
      <c r="AG801" s="325" t="s">
        <v>422</v>
      </c>
      <c r="AH801" s="325" t="s">
        <v>422</v>
      </c>
      <c r="AI801" s="325" t="s">
        <v>422</v>
      </c>
      <c r="AJ801" s="325" t="s">
        <v>422</v>
      </c>
      <c r="AK801" s="325" t="s">
        <v>422</v>
      </c>
      <c r="AL801" s="325" t="s">
        <v>422</v>
      </c>
      <c r="AM801" s="325" t="s">
        <v>422</v>
      </c>
      <c r="AN801" s="325" t="s">
        <v>422</v>
      </c>
      <c r="AO801" s="325" t="s">
        <v>422</v>
      </c>
      <c r="AP801" s="325" t="s">
        <v>422</v>
      </c>
      <c r="AQ801" s="326" t="s">
        <v>422</v>
      </c>
    </row>
    <row r="802" spans="2:43" ht="19.95" customHeight="1" x14ac:dyDescent="0.4">
      <c r="B802" s="269">
        <v>799</v>
      </c>
      <c r="C802" s="270" t="s">
        <v>423</v>
      </c>
      <c r="D802" s="270" t="s">
        <v>424</v>
      </c>
      <c r="E802" s="271">
        <v>823</v>
      </c>
      <c r="F802" s="699" t="s">
        <v>200</v>
      </c>
      <c r="G802" s="422">
        <v>200</v>
      </c>
      <c r="H802" s="422"/>
      <c r="I802" s="624">
        <v>200</v>
      </c>
      <c r="J802" s="621">
        <v>200</v>
      </c>
      <c r="K802" s="621">
        <v>200</v>
      </c>
      <c r="L802" s="621">
        <v>200</v>
      </c>
      <c r="M802" s="621">
        <v>200</v>
      </c>
      <c r="N802" s="621">
        <v>200</v>
      </c>
      <c r="O802" s="621">
        <v>200</v>
      </c>
      <c r="P802" s="621">
        <v>200</v>
      </c>
      <c r="Q802" s="621">
        <v>200</v>
      </c>
      <c r="R802" s="621">
        <v>200</v>
      </c>
      <c r="S802" s="621">
        <v>200</v>
      </c>
      <c r="T802" s="621">
        <v>200</v>
      </c>
      <c r="U802" s="621">
        <v>200</v>
      </c>
      <c r="V802" s="621">
        <v>200</v>
      </c>
      <c r="W802" s="621">
        <v>200</v>
      </c>
      <c r="X802" s="621">
        <v>200</v>
      </c>
      <c r="Y802" s="621">
        <v>200</v>
      </c>
      <c r="Z802" s="621">
        <v>200</v>
      </c>
      <c r="AA802" s="621">
        <v>200</v>
      </c>
      <c r="AB802" s="621">
        <v>200</v>
      </c>
      <c r="AC802" s="621">
        <v>200</v>
      </c>
      <c r="AD802" s="621">
        <v>200</v>
      </c>
      <c r="AE802" s="621">
        <v>200</v>
      </c>
      <c r="AF802" s="621">
        <v>200</v>
      </c>
      <c r="AG802" s="621">
        <v>200</v>
      </c>
      <c r="AH802" s="621">
        <v>200</v>
      </c>
      <c r="AI802" s="621">
        <v>200</v>
      </c>
      <c r="AJ802" s="621">
        <v>200</v>
      </c>
      <c r="AK802" s="621">
        <v>200</v>
      </c>
      <c r="AL802" s="621">
        <v>200</v>
      </c>
      <c r="AM802" s="621">
        <v>200</v>
      </c>
      <c r="AN802" s="621">
        <v>200</v>
      </c>
      <c r="AO802" s="621">
        <v>200</v>
      </c>
      <c r="AP802" s="621">
        <v>200</v>
      </c>
      <c r="AQ802" s="622">
        <v>200</v>
      </c>
    </row>
    <row r="803" spans="2:43" ht="19.95" customHeight="1" x14ac:dyDescent="0.4">
      <c r="B803" s="269">
        <v>800</v>
      </c>
      <c r="C803" s="270" t="s">
        <v>425</v>
      </c>
      <c r="D803" s="270" t="s">
        <v>426</v>
      </c>
      <c r="E803" s="271">
        <v>824</v>
      </c>
      <c r="F803" s="699"/>
      <c r="G803" s="422">
        <v>5</v>
      </c>
      <c r="H803" s="422"/>
      <c r="I803" s="624">
        <v>5</v>
      </c>
      <c r="J803" s="621">
        <v>5</v>
      </c>
      <c r="K803" s="621">
        <v>5</v>
      </c>
      <c r="L803" s="621">
        <v>5</v>
      </c>
      <c r="M803" s="621">
        <v>5</v>
      </c>
      <c r="N803" s="621">
        <v>5</v>
      </c>
      <c r="O803" s="621">
        <v>5</v>
      </c>
      <c r="P803" s="621">
        <v>5</v>
      </c>
      <c r="Q803" s="621">
        <v>5</v>
      </c>
      <c r="R803" s="621">
        <v>5</v>
      </c>
      <c r="S803" s="621">
        <v>5</v>
      </c>
      <c r="T803" s="621">
        <v>5</v>
      </c>
      <c r="U803" s="621">
        <v>5</v>
      </c>
      <c r="V803" s="621">
        <v>5</v>
      </c>
      <c r="W803" s="621">
        <v>5</v>
      </c>
      <c r="X803" s="621">
        <v>5</v>
      </c>
      <c r="Y803" s="621">
        <v>5</v>
      </c>
      <c r="Z803" s="621">
        <v>5</v>
      </c>
      <c r="AA803" s="621">
        <v>5</v>
      </c>
      <c r="AB803" s="621">
        <v>5</v>
      </c>
      <c r="AC803" s="621">
        <v>5</v>
      </c>
      <c r="AD803" s="621">
        <v>5</v>
      </c>
      <c r="AE803" s="621">
        <v>5</v>
      </c>
      <c r="AF803" s="621">
        <v>5</v>
      </c>
      <c r="AG803" s="621">
        <v>5</v>
      </c>
      <c r="AH803" s="621">
        <v>5</v>
      </c>
      <c r="AI803" s="621">
        <v>5</v>
      </c>
      <c r="AJ803" s="621">
        <v>5</v>
      </c>
      <c r="AK803" s="621">
        <v>5</v>
      </c>
      <c r="AL803" s="621">
        <v>5</v>
      </c>
      <c r="AM803" s="621">
        <v>5</v>
      </c>
      <c r="AN803" s="621">
        <v>5</v>
      </c>
      <c r="AO803" s="621">
        <v>5</v>
      </c>
      <c r="AP803" s="621">
        <v>5</v>
      </c>
      <c r="AQ803" s="622">
        <v>5</v>
      </c>
    </row>
    <row r="804" spans="2:43" ht="19.95" customHeight="1" x14ac:dyDescent="0.4">
      <c r="B804" s="269">
        <v>801</v>
      </c>
      <c r="C804" s="270" t="s">
        <v>427</v>
      </c>
      <c r="D804" s="270" t="s">
        <v>428</v>
      </c>
      <c r="E804" s="271"/>
      <c r="F804" s="699"/>
      <c r="G804" s="283" t="s">
        <v>419</v>
      </c>
      <c r="H804" s="298"/>
      <c r="I804" s="963" t="str">
        <f>IF('1_시스템정보'!$AQ$7="Y", "1 / Connected", "0 / Not conn.")</f>
        <v>0 / Not conn.</v>
      </c>
      <c r="J804" s="285" t="str">
        <f>IF('1_시스템정보'!$AQ$8="Y", "1 / Connected", "0 / Not conn.")</f>
        <v>0 / Not conn.</v>
      </c>
      <c r="K804" s="285" t="str">
        <f>IF('1_시스템정보'!$AQ$9="Y", "1 / Connected", "0 / Not conn.")</f>
        <v>0 / Not conn.</v>
      </c>
      <c r="L804" s="285" t="str">
        <f>IF('1_시스템정보'!$AQ$10="Y", "1 / Connected", "0 / Not conn.")</f>
        <v>0 / Not conn.</v>
      </c>
      <c r="M804" s="285" t="str">
        <f>IF('1_시스템정보'!$AQ$11="Y", "1 / Connected", "0 / Not conn.")</f>
        <v>0 / Not conn.</v>
      </c>
      <c r="N804" s="285" t="str">
        <f>IF('1_시스템정보'!$AQ$12="Y", "1 / Connected", "0 / Not conn.")</f>
        <v>0 / Not conn.</v>
      </c>
      <c r="O804" s="285" t="str">
        <f>IF('1_시스템정보'!$AQ$13="Y", "1 / Connected", "0 / Not conn.")</f>
        <v>0 / Not conn.</v>
      </c>
      <c r="P804" s="285" t="str">
        <f>IF('1_시스템정보'!$AQ$14="Y", "1 / Connected", "0 / Not conn.")</f>
        <v>0 / Not conn.</v>
      </c>
      <c r="Q804" s="285" t="str">
        <f>IF('1_시스템정보'!$AQ$15="Y", "1 / Connected", "0 / Not conn.")</f>
        <v>0 / Not conn.</v>
      </c>
      <c r="R804" s="285" t="str">
        <f>IF('1_시스템정보'!$AQ$16="Y", "1 / Connected", "0 / Not conn.")</f>
        <v>0 / Not conn.</v>
      </c>
      <c r="S804" s="285" t="str">
        <f>IF('1_시스템정보'!$AQ$17="Y", "1 / Connected", "0 / Not conn.")</f>
        <v>0 / Not conn.</v>
      </c>
      <c r="T804" s="285" t="str">
        <f>IF('1_시스템정보'!$AQ$18="Y", "1 / Connected", "0 / Not conn.")</f>
        <v>0 / Not conn.</v>
      </c>
      <c r="U804" s="285" t="str">
        <f>IF('1_시스템정보'!$AQ$19="Y", "1 / Connected", "0 / Not conn.")</f>
        <v>0 / Not conn.</v>
      </c>
      <c r="V804" s="285" t="str">
        <f>IF('1_시스템정보'!$AQ$20="Y", "1 / Connected", "0 / Not conn.")</f>
        <v>0 / Not conn.</v>
      </c>
      <c r="W804" s="285" t="str">
        <f>IF('1_시스템정보'!$AQ$21="Y", "1 / Connected", "0 / Not conn.")</f>
        <v>0 / Not conn.</v>
      </c>
      <c r="X804" s="285" t="str">
        <f>IF('1_시스템정보'!$AQ$22="Y", "1 / Connected", "0 / Not conn.")</f>
        <v>0 / Not conn.</v>
      </c>
      <c r="Y804" s="285" t="str">
        <f>IF('1_시스템정보'!$AQ$23="Y", "1 / Connected", "0 / Not conn.")</f>
        <v>0 / Not conn.</v>
      </c>
      <c r="Z804" s="285" t="str">
        <f>IF('1_시스템정보'!$AQ$24="Y", "1 / Connected", "0 / Not conn.")</f>
        <v>0 / Not conn.</v>
      </c>
      <c r="AA804" s="285" t="str">
        <f>IF('1_시스템정보'!$AQ$25="Y", "1 / Connected", "0 / Not conn.")</f>
        <v>0 / Not conn.</v>
      </c>
      <c r="AB804" s="285" t="str">
        <f>IF('1_시스템정보'!$AQ$26="Y", "1 / Connected", "0 / Not conn.")</f>
        <v>0 / Not conn.</v>
      </c>
      <c r="AC804" s="285" t="str">
        <f>IF('1_시스템정보'!$AQ$27="Y", "1 / Connected", "0 / Not conn.")</f>
        <v>0 / Not conn.</v>
      </c>
      <c r="AD804" s="285" t="str">
        <f>IF('1_시스템정보'!$AQ$28="Y", "1 / Connected", "0 / Not conn.")</f>
        <v>0 / Not conn.</v>
      </c>
      <c r="AE804" s="285" t="str">
        <f>IF('1_시스템정보'!$AQ$29="Y", "1 / Connected", "0 / Not conn.")</f>
        <v>0 / Not conn.</v>
      </c>
      <c r="AF804" s="285" t="str">
        <f>IF('1_시스템정보'!$AQ$30="Y", "1 / Connected", "0 / Not conn.")</f>
        <v>0 / Not conn.</v>
      </c>
      <c r="AG804" s="285" t="str">
        <f>IF('1_시스템정보'!$AQ$31="Y", "1 / Connected", "0 / Not conn.")</f>
        <v>0 / Not conn.</v>
      </c>
      <c r="AH804" s="285" t="str">
        <f>IF('1_시스템정보'!$AQ$32="Y", "1 / Connected", "0 / Not conn.")</f>
        <v>0 / Not conn.</v>
      </c>
      <c r="AI804" s="285" t="str">
        <f>IF('1_시스템정보'!$AQ$33="Y", "1 / Connected", "0 / Not conn.")</f>
        <v>0 / Not conn.</v>
      </c>
      <c r="AJ804" s="285" t="str">
        <f>IF('1_시스템정보'!$AQ$34="Y", "1 / Connected", "0 / Not conn.")</f>
        <v>0 / Not conn.</v>
      </c>
      <c r="AK804" s="285" t="str">
        <f>IF('1_시스템정보'!$AQ$35="Y", "1 / Connected", "0 / Not conn.")</f>
        <v>0 / Not conn.</v>
      </c>
      <c r="AL804" s="285" t="str">
        <f>IF('1_시스템정보'!$AQ$36="Y", "1 / Connected", "0 / Not conn.")</f>
        <v>0 / Not conn.</v>
      </c>
      <c r="AM804" s="285" t="str">
        <f>IF('1_시스템정보'!$AQ$37="Y", "1 / Connected", "0 / Not conn.")</f>
        <v>0 / Not conn.</v>
      </c>
      <c r="AN804" s="285" t="str">
        <f>IF('1_시스템정보'!$AQ$38="Y", "1 / Connected", "0 / Not conn.")</f>
        <v>0 / Not conn.</v>
      </c>
      <c r="AO804" s="285" t="str">
        <f>IF('1_시스템정보'!$AQ$39="Y", "1 / Connected", "0 / Not conn.")</f>
        <v>0 / Not conn.</v>
      </c>
      <c r="AP804" s="285" t="str">
        <f>IF('1_시스템정보'!$AQ$40="Y", "1 / Connected", "0 / Not conn.")</f>
        <v>0 / Not conn.</v>
      </c>
      <c r="AQ804" s="286" t="str">
        <f>IF('1_시스템정보'!$AQ$41="Y", "1 / Connected", "0 / Not conn.")</f>
        <v>0 / Not conn.</v>
      </c>
    </row>
    <row r="805" spans="2:43" ht="19.95" customHeight="1" thickBot="1" x14ac:dyDescent="0.45">
      <c r="B805" s="291">
        <v>802</v>
      </c>
      <c r="C805" s="292" t="s">
        <v>429</v>
      </c>
      <c r="D805" s="292" t="s">
        <v>430</v>
      </c>
      <c r="E805" s="293"/>
      <c r="F805" s="702"/>
      <c r="G805" s="719" t="s">
        <v>431</v>
      </c>
      <c r="H805" s="381"/>
      <c r="I805" s="510" t="s">
        <v>431</v>
      </c>
      <c r="J805" s="511" t="s">
        <v>431</v>
      </c>
      <c r="K805" s="511" t="s">
        <v>431</v>
      </c>
      <c r="L805" s="511" t="s">
        <v>431</v>
      </c>
      <c r="M805" s="511" t="s">
        <v>431</v>
      </c>
      <c r="N805" s="511" t="s">
        <v>431</v>
      </c>
      <c r="O805" s="511" t="s">
        <v>431</v>
      </c>
      <c r="P805" s="511" t="s">
        <v>431</v>
      </c>
      <c r="Q805" s="511" t="s">
        <v>431</v>
      </c>
      <c r="R805" s="511" t="s">
        <v>431</v>
      </c>
      <c r="S805" s="511" t="s">
        <v>431</v>
      </c>
      <c r="T805" s="511" t="s">
        <v>431</v>
      </c>
      <c r="U805" s="511" t="s">
        <v>431</v>
      </c>
      <c r="V805" s="511" t="s">
        <v>431</v>
      </c>
      <c r="W805" s="511" t="s">
        <v>431</v>
      </c>
      <c r="X805" s="511" t="s">
        <v>431</v>
      </c>
      <c r="Y805" s="511" t="s">
        <v>431</v>
      </c>
      <c r="Z805" s="511" t="s">
        <v>431</v>
      </c>
      <c r="AA805" s="511" t="s">
        <v>431</v>
      </c>
      <c r="AB805" s="511" t="s">
        <v>431</v>
      </c>
      <c r="AC805" s="511" t="s">
        <v>431</v>
      </c>
      <c r="AD805" s="511" t="s">
        <v>431</v>
      </c>
      <c r="AE805" s="511" t="s">
        <v>431</v>
      </c>
      <c r="AF805" s="511" t="s">
        <v>431</v>
      </c>
      <c r="AG805" s="511" t="s">
        <v>431</v>
      </c>
      <c r="AH805" s="511" t="s">
        <v>431</v>
      </c>
      <c r="AI805" s="511" t="s">
        <v>431</v>
      </c>
      <c r="AJ805" s="511" t="s">
        <v>431</v>
      </c>
      <c r="AK805" s="511" t="s">
        <v>431</v>
      </c>
      <c r="AL805" s="511" t="s">
        <v>431</v>
      </c>
      <c r="AM805" s="511" t="s">
        <v>431</v>
      </c>
      <c r="AN805" s="511" t="s">
        <v>431</v>
      </c>
      <c r="AO805" s="511" t="s">
        <v>431</v>
      </c>
      <c r="AP805" s="511" t="s">
        <v>431</v>
      </c>
      <c r="AQ805" s="512" t="s">
        <v>431</v>
      </c>
    </row>
    <row r="806" spans="2:43" ht="19.95" customHeight="1" x14ac:dyDescent="0.4">
      <c r="B806" s="600"/>
      <c r="C806" s="595"/>
      <c r="D806" s="595"/>
      <c r="E806" s="596"/>
      <c r="F806" s="596"/>
      <c r="G806" s="597"/>
      <c r="H806" s="598"/>
      <c r="I806" s="601"/>
      <c r="J806" s="601"/>
      <c r="K806" s="601"/>
      <c r="L806" s="601"/>
      <c r="M806" s="601"/>
      <c r="N806" s="601"/>
      <c r="O806" s="601"/>
      <c r="P806" s="601"/>
      <c r="Q806" s="601"/>
      <c r="R806" s="601"/>
      <c r="S806" s="601"/>
      <c r="T806" s="601"/>
      <c r="U806" s="601"/>
      <c r="V806" s="601"/>
      <c r="W806" s="601"/>
      <c r="X806" s="601"/>
      <c r="Y806" s="601"/>
      <c r="Z806" s="601"/>
      <c r="AA806" s="601"/>
      <c r="AB806" s="601"/>
      <c r="AC806" s="601"/>
      <c r="AD806" s="601"/>
      <c r="AE806" s="601"/>
      <c r="AF806" s="601"/>
      <c r="AG806" s="601"/>
      <c r="AH806" s="601"/>
      <c r="AI806" s="601"/>
      <c r="AJ806" s="601"/>
      <c r="AK806" s="601"/>
      <c r="AL806" s="601"/>
      <c r="AM806" s="601"/>
      <c r="AN806" s="601"/>
      <c r="AO806" s="601"/>
      <c r="AP806" s="601"/>
      <c r="AQ806" s="601"/>
    </row>
    <row r="807" spans="2:43" ht="19.95" customHeight="1" thickBot="1" x14ac:dyDescent="0.45">
      <c r="B807" s="594" t="s">
        <v>1152</v>
      </c>
      <c r="C807" s="595"/>
      <c r="D807" s="595"/>
      <c r="E807" s="596"/>
      <c r="F807" s="596"/>
      <c r="G807" s="597"/>
      <c r="H807" s="598"/>
      <c r="I807" s="599"/>
      <c r="J807" s="599"/>
      <c r="K807" s="599"/>
      <c r="L807" s="599"/>
      <c r="M807" s="599"/>
      <c r="N807" s="599"/>
      <c r="O807" s="599"/>
      <c r="P807" s="599"/>
      <c r="Q807" s="599"/>
      <c r="R807" s="599"/>
      <c r="S807" s="599"/>
      <c r="T807" s="599"/>
      <c r="U807" s="599"/>
      <c r="V807" s="599"/>
      <c r="W807" s="599"/>
      <c r="X807" s="599"/>
      <c r="Y807" s="599"/>
      <c r="Z807" s="599"/>
      <c r="AA807" s="599"/>
      <c r="AB807" s="599"/>
      <c r="AC807" s="599"/>
      <c r="AD807" s="599"/>
      <c r="AE807" s="599"/>
      <c r="AF807" s="599"/>
      <c r="AG807" s="599"/>
      <c r="AH807" s="599"/>
      <c r="AI807" s="599"/>
      <c r="AJ807" s="599"/>
      <c r="AK807" s="599"/>
      <c r="AL807" s="599"/>
      <c r="AM807" s="599"/>
      <c r="AN807" s="599"/>
      <c r="AO807" s="599"/>
      <c r="AP807" s="599"/>
      <c r="AQ807" s="599"/>
    </row>
    <row r="808" spans="2:43" ht="19.95" customHeight="1" x14ac:dyDescent="0.4">
      <c r="B808" s="264">
        <v>803</v>
      </c>
      <c r="C808" s="265" t="s">
        <v>432</v>
      </c>
      <c r="D808" s="265" t="s">
        <v>433</v>
      </c>
      <c r="E808" s="266"/>
      <c r="F808" s="267"/>
      <c r="G808" s="553" t="s">
        <v>1156</v>
      </c>
      <c r="H808" s="1311" t="s">
        <v>2680</v>
      </c>
      <c r="I808" s="295" t="str">
        <f>'2_Board설정(1)'!$Y$7</f>
        <v>3 / 0...10V</v>
      </c>
      <c r="J808" s="296" t="str">
        <f>'2_Board설정(1)'!$Y$8</f>
        <v>3 / 0...10V</v>
      </c>
      <c r="K808" s="296" t="str">
        <f>'2_Board설정(1)'!$Y$9</f>
        <v>3 / 0...10V</v>
      </c>
      <c r="L808" s="296" t="str">
        <f>'2_Board설정(1)'!$Y$10</f>
        <v>3 / 0...10V</v>
      </c>
      <c r="M808" s="296" t="str">
        <f>'2_Board설정(1)'!$Y$11</f>
        <v>3 / 0...10V</v>
      </c>
      <c r="N808" s="296" t="str">
        <f>'2_Board설정(1)'!$Y$12</f>
        <v>3 / 0...10V</v>
      </c>
      <c r="O808" s="296" t="str">
        <f>'2_Board설정(1)'!$Y$13</f>
        <v>3 / 0...10V</v>
      </c>
      <c r="P808" s="296" t="str">
        <f>'2_Board설정(1)'!$Y$14</f>
        <v>3 / 0...10V</v>
      </c>
      <c r="Q808" s="296" t="str">
        <f>'2_Board설정(1)'!$Y$15</f>
        <v>3 / 0...10V</v>
      </c>
      <c r="R808" s="296" t="str">
        <f>'2_Board설정(1)'!$Y$16</f>
        <v>3 / 0...10V</v>
      </c>
      <c r="S808" s="296" t="str">
        <f>'2_Board설정(1)'!$Y$17</f>
        <v>3 / 0...10V</v>
      </c>
      <c r="T808" s="296" t="str">
        <f>'2_Board설정(1)'!$Y$18</f>
        <v>3 / 0...10V</v>
      </c>
      <c r="U808" s="296" t="str">
        <f>'2_Board설정(1)'!$Y$19</f>
        <v>3 / 0...10V</v>
      </c>
      <c r="V808" s="296" t="str">
        <f>'2_Board설정(1)'!$Y$20</f>
        <v>3 / 0...10V</v>
      </c>
      <c r="W808" s="296" t="str">
        <f>'2_Board설정(1)'!$Y$21</f>
        <v>3 / 0...10V</v>
      </c>
      <c r="X808" s="296" t="str">
        <f>'2_Board설정(1)'!$Y$22</f>
        <v>3 / 0...10V</v>
      </c>
      <c r="Y808" s="296" t="str">
        <f>'2_Board설정(1)'!$Y$23</f>
        <v>3 / 0...10V</v>
      </c>
      <c r="Z808" s="296" t="str">
        <f>'2_Board설정(1)'!$Y$24</f>
        <v>3 / 0...10V</v>
      </c>
      <c r="AA808" s="296" t="str">
        <f>'2_Board설정(1)'!$Y$25</f>
        <v>3 / 0...10V</v>
      </c>
      <c r="AB808" s="296" t="str">
        <f>'2_Board설정(1)'!$Y$26</f>
        <v>3 / 0...10V</v>
      </c>
      <c r="AC808" s="296" t="str">
        <f>'2_Board설정(1)'!$Y$27</f>
        <v>3 / 0...10V</v>
      </c>
      <c r="AD808" s="296" t="str">
        <f>'2_Board설정(1)'!$Y$28</f>
        <v>3 / 0...10V</v>
      </c>
      <c r="AE808" s="296" t="str">
        <f>'2_Board설정(1)'!$Y$29</f>
        <v>3 / 0...10V</v>
      </c>
      <c r="AF808" s="296" t="str">
        <f>'2_Board설정(1)'!$Y$30</f>
        <v>3 / 0...10V</v>
      </c>
      <c r="AG808" s="296" t="str">
        <f>'2_Board설정(1)'!$Y$31</f>
        <v>3 / 0...10V</v>
      </c>
      <c r="AH808" s="296" t="str">
        <f>'2_Board설정(1)'!$Y$32</f>
        <v>3 / 0...10V</v>
      </c>
      <c r="AI808" s="296" t="str">
        <f>'2_Board설정(1)'!$Y$33</f>
        <v>3 / 0...10V</v>
      </c>
      <c r="AJ808" s="296" t="str">
        <f>'2_Board설정(1)'!$Y$34</f>
        <v>3 / 0...10V</v>
      </c>
      <c r="AK808" s="296" t="str">
        <f>'2_Board설정(1)'!$Y$35</f>
        <v>3 / 0...10V</v>
      </c>
      <c r="AL808" s="296" t="str">
        <f>'2_Board설정(1)'!$Y$36</f>
        <v>3 / 0...10V</v>
      </c>
      <c r="AM808" s="296" t="str">
        <f>'2_Board설정(1)'!$Y$37</f>
        <v>3 / 0...10V</v>
      </c>
      <c r="AN808" s="296" t="str">
        <f>'2_Board설정(1)'!$Y$38</f>
        <v>3 / 0...10V</v>
      </c>
      <c r="AO808" s="296" t="str">
        <f>'2_Board설정(1)'!$Y$39</f>
        <v>3 / 0...10V</v>
      </c>
      <c r="AP808" s="296" t="str">
        <f>'2_Board설정(1)'!$Y$40</f>
        <v>3 / 0...10V</v>
      </c>
      <c r="AQ808" s="297" t="str">
        <f>'2_Board설정(1)'!$Y$41</f>
        <v>3 / 0...10V</v>
      </c>
    </row>
    <row r="809" spans="2:43" ht="19.95" customHeight="1" x14ac:dyDescent="0.4">
      <c r="B809" s="269">
        <v>84</v>
      </c>
      <c r="C809" s="270" t="s">
        <v>435</v>
      </c>
      <c r="D809" s="270" t="s">
        <v>436</v>
      </c>
      <c r="E809" s="271"/>
      <c r="F809" s="272"/>
      <c r="G809" s="554" t="s">
        <v>437</v>
      </c>
      <c r="H809" s="1299"/>
      <c r="I809" s="284" t="str">
        <f>'2_Board설정(1)'!$Z$7</f>
        <v>1 / 0...20mA</v>
      </c>
      <c r="J809" s="285" t="str">
        <f>'2_Board설정(1)'!$Z$8</f>
        <v>2 / 4...20mA</v>
      </c>
      <c r="K809" s="285" t="str">
        <f>'2_Board설정(1)'!$Z$9</f>
        <v>2 / 4...20mA</v>
      </c>
      <c r="L809" s="285" t="str">
        <f>'2_Board설정(1)'!$Z$10</f>
        <v>2 / 4...20mA</v>
      </c>
      <c r="M809" s="285" t="str">
        <f>'2_Board설정(1)'!$Z$11</f>
        <v>2 / 4...20mA</v>
      </c>
      <c r="N809" s="285" t="str">
        <f>'2_Board설정(1)'!$Z$12</f>
        <v>2 / 4...20mA</v>
      </c>
      <c r="O809" s="285" t="str">
        <f>'2_Board설정(1)'!$Z$13</f>
        <v>2 / 4...20mA</v>
      </c>
      <c r="P809" s="285" t="str">
        <f>'2_Board설정(1)'!$Z$14</f>
        <v>2 / 4...20mA</v>
      </c>
      <c r="Q809" s="285" t="str">
        <f>'2_Board설정(1)'!$Z$15</f>
        <v>2 / 4...20mA</v>
      </c>
      <c r="R809" s="285" t="str">
        <f>'2_Board설정(1)'!$Z$16</f>
        <v>2 / 4...20mA</v>
      </c>
      <c r="S809" s="285" t="str">
        <f>'2_Board설정(1)'!$Z$17</f>
        <v>2 / 4...20mA</v>
      </c>
      <c r="T809" s="285" t="str">
        <f>'2_Board설정(1)'!$Z$18</f>
        <v>2 / 4...20mA</v>
      </c>
      <c r="U809" s="285" t="str">
        <f>'2_Board설정(1)'!$Z$19</f>
        <v>2 / 4...20mA</v>
      </c>
      <c r="V809" s="285" t="str">
        <f>'2_Board설정(1)'!$Z$20</f>
        <v>2 / 4...20mA</v>
      </c>
      <c r="W809" s="285" t="str">
        <f>'2_Board설정(1)'!$Z$21</f>
        <v>2 / 4...20mA</v>
      </c>
      <c r="X809" s="285" t="str">
        <f>'2_Board설정(1)'!$Z$22</f>
        <v>2 / 4...20mA</v>
      </c>
      <c r="Y809" s="285" t="str">
        <f>'2_Board설정(1)'!$Z$23</f>
        <v>2 / 4...20mA</v>
      </c>
      <c r="Z809" s="285" t="str">
        <f>'2_Board설정(1)'!$Z$24</f>
        <v>2 / 4...20mA</v>
      </c>
      <c r="AA809" s="285" t="str">
        <f>'2_Board설정(1)'!$Z$25</f>
        <v>2 / 4...20mA</v>
      </c>
      <c r="AB809" s="285" t="str">
        <f>'2_Board설정(1)'!$Z$26</f>
        <v>2 / 4...20mA</v>
      </c>
      <c r="AC809" s="285" t="str">
        <f>'2_Board설정(1)'!$Z$27</f>
        <v>2 / 4...20mA</v>
      </c>
      <c r="AD809" s="285" t="str">
        <f>'2_Board설정(1)'!$Z$28</f>
        <v>2 / 4...20mA</v>
      </c>
      <c r="AE809" s="285" t="str">
        <f>'2_Board설정(1)'!$Z$29</f>
        <v>2 / 4...20mA</v>
      </c>
      <c r="AF809" s="285" t="str">
        <f>'2_Board설정(1)'!$Z$30</f>
        <v>2 / 4...20mA</v>
      </c>
      <c r="AG809" s="285" t="str">
        <f>'2_Board설정(1)'!$Z$31</f>
        <v>2 / 4...20mA</v>
      </c>
      <c r="AH809" s="285" t="str">
        <f>'2_Board설정(1)'!$Z$32</f>
        <v>2 / 4...20mA</v>
      </c>
      <c r="AI809" s="285" t="str">
        <f>'2_Board설정(1)'!$Z$33</f>
        <v>2 / 4...20mA</v>
      </c>
      <c r="AJ809" s="285" t="str">
        <f>'2_Board설정(1)'!$Z$34</f>
        <v>2 / 4...20mA</v>
      </c>
      <c r="AK809" s="285" t="str">
        <f>'2_Board설정(1)'!$Z$35</f>
        <v>2 / 4...20mA</v>
      </c>
      <c r="AL809" s="285" t="str">
        <f>'2_Board설정(1)'!$Z$36</f>
        <v>2 / 4...20mA</v>
      </c>
      <c r="AM809" s="285" t="str">
        <f>'2_Board설정(1)'!$Z$37</f>
        <v>2 / 4...20mA</v>
      </c>
      <c r="AN809" s="285" t="str">
        <f>'2_Board설정(1)'!$Z$38</f>
        <v>2 / 4...20mA</v>
      </c>
      <c r="AO809" s="285" t="str">
        <f>'2_Board설정(1)'!$Z$39</f>
        <v>2 / 4...20mA</v>
      </c>
      <c r="AP809" s="285" t="str">
        <f>'2_Board설정(1)'!$Z$40</f>
        <v>2 / 4...20mA</v>
      </c>
      <c r="AQ809" s="286" t="str">
        <f>'2_Board설정(1)'!$Z$41</f>
        <v>2 / 4...20mA</v>
      </c>
    </row>
    <row r="810" spans="2:43" ht="19.95" customHeight="1" thickBot="1" x14ac:dyDescent="0.45">
      <c r="B810" s="291">
        <v>805</v>
      </c>
      <c r="C810" s="292" t="s">
        <v>438</v>
      </c>
      <c r="D810" s="292" t="s">
        <v>439</v>
      </c>
      <c r="E810" s="293"/>
      <c r="F810" s="294"/>
      <c r="G810" s="555" t="s">
        <v>437</v>
      </c>
      <c r="H810" s="1310"/>
      <c r="I810" s="510" t="str">
        <f>'2_Board설정(1)'!$AA$7</f>
        <v>3 / 0...10V</v>
      </c>
      <c r="J810" s="511" t="str">
        <f>'2_Board설정(1)'!$AA$8</f>
        <v>1 / 0...20mA</v>
      </c>
      <c r="K810" s="511" t="str">
        <f>'2_Board설정(1)'!$AA$9</f>
        <v>1 / 0...20mA</v>
      </c>
      <c r="L810" s="511" t="str">
        <f>'2_Board설정(1)'!$AA$10</f>
        <v>1 / 0...20mA</v>
      </c>
      <c r="M810" s="511" t="str">
        <f>'2_Board설정(1)'!$AA$11</f>
        <v>1 / 0...20mA</v>
      </c>
      <c r="N810" s="511" t="str">
        <f>'2_Board설정(1)'!$AA$12</f>
        <v>1 / 0...20mA</v>
      </c>
      <c r="O810" s="511" t="str">
        <f>'2_Board설정(1)'!$AA$13</f>
        <v>1 / 0...20mA</v>
      </c>
      <c r="P810" s="511" t="str">
        <f>'2_Board설정(1)'!$AA$14</f>
        <v>1 / 0...20mA</v>
      </c>
      <c r="Q810" s="511" t="str">
        <f>'2_Board설정(1)'!$AA$15</f>
        <v>1 / 0...20mA</v>
      </c>
      <c r="R810" s="511" t="str">
        <f>'2_Board설정(1)'!$AA$16</f>
        <v>1 / 0...20mA</v>
      </c>
      <c r="S810" s="511" t="str">
        <f>'2_Board설정(1)'!$AA$17</f>
        <v>1 / 0...20mA</v>
      </c>
      <c r="T810" s="511" t="str">
        <f>'2_Board설정(1)'!$AA$18</f>
        <v>1 / 0...20mA</v>
      </c>
      <c r="U810" s="511" t="str">
        <f>'2_Board설정(1)'!$AA$19</f>
        <v>1 / 0...20mA</v>
      </c>
      <c r="V810" s="511" t="str">
        <f>'2_Board설정(1)'!$AA$20</f>
        <v>1 / 0...20mA</v>
      </c>
      <c r="W810" s="511" t="str">
        <f>'2_Board설정(1)'!$AA$21</f>
        <v>1 / 0...20mA</v>
      </c>
      <c r="X810" s="511" t="str">
        <f>'2_Board설정(1)'!$AA$22</f>
        <v>1 / 0...20mA</v>
      </c>
      <c r="Y810" s="511" t="str">
        <f>'2_Board설정(1)'!$AA$23</f>
        <v>1 / 0...20mA</v>
      </c>
      <c r="Z810" s="511" t="str">
        <f>'2_Board설정(1)'!$AA$24</f>
        <v>1 / 0...20mA</v>
      </c>
      <c r="AA810" s="511" t="str">
        <f>'2_Board설정(1)'!$AA$25</f>
        <v>1 / 0...20mA</v>
      </c>
      <c r="AB810" s="511" t="str">
        <f>'2_Board설정(1)'!$AA$26</f>
        <v>1 / 0...20mA</v>
      </c>
      <c r="AC810" s="511" t="str">
        <f>'2_Board설정(1)'!$AA$27</f>
        <v>1 / 0...20mA</v>
      </c>
      <c r="AD810" s="511" t="str">
        <f>'2_Board설정(1)'!$AA$28</f>
        <v>1 / 0...20mA</v>
      </c>
      <c r="AE810" s="511" t="str">
        <f>'2_Board설정(1)'!$AA$29</f>
        <v>1 / 0...20mA</v>
      </c>
      <c r="AF810" s="511" t="str">
        <f>'2_Board설정(1)'!$AA$30</f>
        <v>1 / 0...20mA</v>
      </c>
      <c r="AG810" s="511" t="str">
        <f>'2_Board설정(1)'!$AA$31</f>
        <v>1 / 0...20mA</v>
      </c>
      <c r="AH810" s="511" t="str">
        <f>'2_Board설정(1)'!$AA$32</f>
        <v>1 / 0...20mA</v>
      </c>
      <c r="AI810" s="511" t="str">
        <f>'2_Board설정(1)'!$AA$33</f>
        <v>1 / 0...20mA</v>
      </c>
      <c r="AJ810" s="511" t="str">
        <f>'2_Board설정(1)'!$AA$34</f>
        <v>1 / 0...20mA</v>
      </c>
      <c r="AK810" s="511" t="str">
        <f>'2_Board설정(1)'!$AA$35</f>
        <v>1 / 0...20mA</v>
      </c>
      <c r="AL810" s="511" t="str">
        <f>'2_Board설정(1)'!$AA$36</f>
        <v>1 / 0...20mA</v>
      </c>
      <c r="AM810" s="511" t="str">
        <f>'2_Board설정(1)'!$AA$37</f>
        <v>1 / 0...20mA</v>
      </c>
      <c r="AN810" s="511" t="str">
        <f>'2_Board설정(1)'!$AA$38</f>
        <v>1 / 0...20mA</v>
      </c>
      <c r="AO810" s="511" t="str">
        <f>'2_Board설정(1)'!$AA$39</f>
        <v>1 / 0...20mA</v>
      </c>
      <c r="AP810" s="511" t="str">
        <f>'2_Board설정(1)'!$AA$40</f>
        <v>1 / 0...20mA</v>
      </c>
      <c r="AQ810" s="512" t="str">
        <f>'2_Board설정(1)'!$AA$41</f>
        <v>1 / 0...20mA</v>
      </c>
    </row>
    <row r="811" spans="2:43" ht="19.95" customHeight="1" thickBot="1" x14ac:dyDescent="0.45">
      <c r="B811" s="527" t="s">
        <v>1167</v>
      </c>
      <c r="C811" s="522"/>
      <c r="D811" s="522"/>
      <c r="E811" s="523"/>
      <c r="F811" s="523"/>
      <c r="G811" s="524"/>
      <c r="H811" s="525"/>
      <c r="I811" s="526"/>
      <c r="J811" s="526"/>
      <c r="K811" s="526"/>
      <c r="L811" s="526"/>
      <c r="M811" s="526"/>
      <c r="N811" s="526"/>
      <c r="O811" s="526"/>
      <c r="P811" s="526"/>
      <c r="Q811" s="526"/>
      <c r="R811" s="526"/>
      <c r="S811" s="526"/>
      <c r="T811" s="526"/>
      <c r="U811" s="526"/>
      <c r="V811" s="526"/>
      <c r="W811" s="526"/>
      <c r="X811" s="526"/>
      <c r="Y811" s="526"/>
      <c r="Z811" s="526"/>
      <c r="AA811" s="526"/>
      <c r="AB811" s="526"/>
      <c r="AC811" s="526"/>
      <c r="AD811" s="526"/>
      <c r="AE811" s="526"/>
      <c r="AF811" s="526"/>
      <c r="AG811" s="526"/>
      <c r="AH811" s="526"/>
      <c r="AI811" s="526"/>
      <c r="AJ811" s="526"/>
      <c r="AK811" s="526"/>
      <c r="AL811" s="526"/>
      <c r="AM811" s="526"/>
      <c r="AN811" s="526"/>
      <c r="AO811" s="526"/>
      <c r="AP811" s="526"/>
      <c r="AQ811" s="526"/>
    </row>
    <row r="812" spans="2:43" ht="19.95" customHeight="1" x14ac:dyDescent="0.4">
      <c r="B812" s="264">
        <v>806</v>
      </c>
      <c r="C812" s="265" t="s">
        <v>1163</v>
      </c>
      <c r="D812" s="265" t="s">
        <v>1168</v>
      </c>
      <c r="E812" s="266"/>
      <c r="F812" s="267"/>
      <c r="G812" s="557">
        <v>1024</v>
      </c>
      <c r="H812" s="456" t="s">
        <v>2679</v>
      </c>
      <c r="I812" s="558">
        <f>IF('1_시스템정보'!$AP$7=0,1024, '1_시스템정보'!$AP$7)</f>
        <v>1024</v>
      </c>
      <c r="J812" s="559">
        <f>IF('1_시스템정보'!$AP$8=0,1024, '1_시스템정보'!$AP$8)</f>
        <v>1024</v>
      </c>
      <c r="K812" s="559">
        <f>IF('1_시스템정보'!$AP$9=0,1024, '1_시스템정보'!$AP$9)</f>
        <v>1024</v>
      </c>
      <c r="L812" s="559">
        <f>IF('1_시스템정보'!$AP$10=0,1024, '1_시스템정보'!$AP$10)</f>
        <v>1024</v>
      </c>
      <c r="M812" s="559">
        <f>IF('1_시스템정보'!$AP$11=0,1024, '1_시스템정보'!$AP$11)</f>
        <v>1024</v>
      </c>
      <c r="N812" s="559">
        <f>IF('1_시스템정보'!$AP$12=0,1024, '1_시스템정보'!$AP$12)</f>
        <v>1024</v>
      </c>
      <c r="O812" s="559">
        <f>IF('1_시스템정보'!$AP$13=0,1024, '1_시스템정보'!$AP$13)</f>
        <v>1024</v>
      </c>
      <c r="P812" s="559">
        <f>IF('1_시스템정보'!$AP$14=0,1024, '1_시스템정보'!$AP$14)</f>
        <v>1024</v>
      </c>
      <c r="Q812" s="559">
        <f>IF('1_시스템정보'!$AP$15=0,1024, '1_시스템정보'!$AP$15)</f>
        <v>1024</v>
      </c>
      <c r="R812" s="559">
        <f>IF('1_시스템정보'!$AP$16=0,1024, '1_시스템정보'!$AP$16)</f>
        <v>1024</v>
      </c>
      <c r="S812" s="559">
        <f>IF('1_시스템정보'!$AP$17=0,1024, '1_시스템정보'!$AP$17)</f>
        <v>1024</v>
      </c>
      <c r="T812" s="559">
        <f>IF('1_시스템정보'!$AP$18=0,1024, '1_시스템정보'!$AP$18)</f>
        <v>1024</v>
      </c>
      <c r="U812" s="559">
        <f>IF('1_시스템정보'!$AP$19=0,1024, '1_시스템정보'!$AP$19)</f>
        <v>1024</v>
      </c>
      <c r="V812" s="559">
        <f>IF('1_시스템정보'!$AP$20=0,1024, '1_시스템정보'!$AP$20)</f>
        <v>1024</v>
      </c>
      <c r="W812" s="559">
        <f>IF('1_시스템정보'!$AP$21=0,1024, '1_시스템정보'!$AP$21)</f>
        <v>1024</v>
      </c>
      <c r="X812" s="559">
        <f>IF('1_시스템정보'!$AP$22=0,1024, '1_시스템정보'!$AP$22)</f>
        <v>1024</v>
      </c>
      <c r="Y812" s="559">
        <f>IF('1_시스템정보'!$AP$23=0,1024, '1_시스템정보'!$AP$23)</f>
        <v>1024</v>
      </c>
      <c r="Z812" s="559">
        <f>IF('1_시스템정보'!$AP$24=0,1024, '1_시스템정보'!$AP$24)</f>
        <v>1024</v>
      </c>
      <c r="AA812" s="559">
        <f>IF('1_시스템정보'!$AP$25=0,1024, '1_시스템정보'!$AP$25)</f>
        <v>1024</v>
      </c>
      <c r="AB812" s="559">
        <f>IF('1_시스템정보'!$AP$26=0,1024, '1_시스템정보'!$AP$26)</f>
        <v>1024</v>
      </c>
      <c r="AC812" s="559">
        <f>IF('1_시스템정보'!$AP$27=0,1024, '1_시스템정보'!$AP$27)</f>
        <v>1024</v>
      </c>
      <c r="AD812" s="559">
        <f>IF('1_시스템정보'!$AP$28=0,1024, '1_시스템정보'!$AP$28)</f>
        <v>1024</v>
      </c>
      <c r="AE812" s="559">
        <f>IF('1_시스템정보'!$AP$29=0,1024, '1_시스템정보'!$AP$29)</f>
        <v>1024</v>
      </c>
      <c r="AF812" s="559">
        <f>IF('1_시스템정보'!$AP$30=0,1024, '1_시스템정보'!$AP$30)</f>
        <v>1024</v>
      </c>
      <c r="AG812" s="559">
        <f>IF('1_시스템정보'!$AP$31=0,1024, '1_시스템정보'!$AP$31)</f>
        <v>1024</v>
      </c>
      <c r="AH812" s="559">
        <f>IF('1_시스템정보'!$AP$32=0,1024, '1_시스템정보'!$AP$32)</f>
        <v>1024</v>
      </c>
      <c r="AI812" s="559">
        <f>IF('1_시스템정보'!$AP$33=0,1024, '1_시스템정보'!$AP$33)</f>
        <v>1024</v>
      </c>
      <c r="AJ812" s="559">
        <f>IF('1_시스템정보'!$AP$34=0,1024, '1_시스템정보'!$AP$34)</f>
        <v>1024</v>
      </c>
      <c r="AK812" s="559">
        <f>IF('1_시스템정보'!$AP$35=0,1024, '1_시스템정보'!$AP$35)</f>
        <v>1024</v>
      </c>
      <c r="AL812" s="559">
        <f>IF('1_시스템정보'!$AP$36=0,1024, '1_시스템정보'!$AP$36)</f>
        <v>1024</v>
      </c>
      <c r="AM812" s="559">
        <f>IF('1_시스템정보'!$AP$37=0,1024, '1_시스템정보'!$AP$37)</f>
        <v>1024</v>
      </c>
      <c r="AN812" s="559">
        <f>IF('1_시스템정보'!$AP$38=0,1024, '1_시스템정보'!$AP$38)</f>
        <v>1024</v>
      </c>
      <c r="AO812" s="559">
        <f>IF('1_시스템정보'!$AP$39=0,1024, '1_시스템정보'!$AP$39)</f>
        <v>1024</v>
      </c>
      <c r="AP812" s="559">
        <f>IF('1_시스템정보'!$AP$40=0,1024, '1_시스템정보'!$AP$40)</f>
        <v>1024</v>
      </c>
      <c r="AQ812" s="560">
        <f>IF('1_시스템정보'!$AP$41=0,1024, '1_시스템정보'!$AP$41)</f>
        <v>1024</v>
      </c>
    </row>
    <row r="813" spans="2:43" ht="19.95" customHeight="1" x14ac:dyDescent="0.4">
      <c r="B813" s="269">
        <v>807</v>
      </c>
      <c r="C813" s="270" t="s">
        <v>1164</v>
      </c>
      <c r="D813" s="270" t="s">
        <v>1169</v>
      </c>
      <c r="E813" s="271"/>
      <c r="F813" s="272"/>
      <c r="G813" s="521" t="s">
        <v>1172</v>
      </c>
      <c r="H813" s="299" t="s">
        <v>1177</v>
      </c>
      <c r="I813" s="324" t="s">
        <v>110</v>
      </c>
      <c r="J813" s="325" t="s">
        <v>110</v>
      </c>
      <c r="K813" s="325" t="s">
        <v>110</v>
      </c>
      <c r="L813" s="325" t="s">
        <v>110</v>
      </c>
      <c r="M813" s="325" t="s">
        <v>110</v>
      </c>
      <c r="N813" s="325" t="s">
        <v>110</v>
      </c>
      <c r="O813" s="325" t="s">
        <v>110</v>
      </c>
      <c r="P813" s="325" t="s">
        <v>110</v>
      </c>
      <c r="Q813" s="325" t="s">
        <v>110</v>
      </c>
      <c r="R813" s="325" t="s">
        <v>110</v>
      </c>
      <c r="S813" s="325" t="s">
        <v>110</v>
      </c>
      <c r="T813" s="325" t="s">
        <v>110</v>
      </c>
      <c r="U813" s="325" t="s">
        <v>110</v>
      </c>
      <c r="V813" s="325" t="s">
        <v>110</v>
      </c>
      <c r="W813" s="325" t="s">
        <v>110</v>
      </c>
      <c r="X813" s="325" t="s">
        <v>110</v>
      </c>
      <c r="Y813" s="325" t="s">
        <v>110</v>
      </c>
      <c r="Z813" s="325" t="s">
        <v>110</v>
      </c>
      <c r="AA813" s="325" t="s">
        <v>110</v>
      </c>
      <c r="AB813" s="325" t="s">
        <v>110</v>
      </c>
      <c r="AC813" s="325" t="s">
        <v>110</v>
      </c>
      <c r="AD813" s="325" t="s">
        <v>110</v>
      </c>
      <c r="AE813" s="325" t="s">
        <v>110</v>
      </c>
      <c r="AF813" s="325" t="s">
        <v>110</v>
      </c>
      <c r="AG813" s="325" t="s">
        <v>110</v>
      </c>
      <c r="AH813" s="325" t="s">
        <v>110</v>
      </c>
      <c r="AI813" s="325" t="s">
        <v>110</v>
      </c>
      <c r="AJ813" s="325" t="s">
        <v>110</v>
      </c>
      <c r="AK813" s="325" t="s">
        <v>110</v>
      </c>
      <c r="AL813" s="325" t="s">
        <v>110</v>
      </c>
      <c r="AM813" s="325" t="s">
        <v>110</v>
      </c>
      <c r="AN813" s="325" t="s">
        <v>110</v>
      </c>
      <c r="AO813" s="325" t="s">
        <v>110</v>
      </c>
      <c r="AP813" s="325" t="s">
        <v>110</v>
      </c>
      <c r="AQ813" s="326" t="s">
        <v>110</v>
      </c>
    </row>
    <row r="814" spans="2:43" ht="19.95" customHeight="1" x14ac:dyDescent="0.4">
      <c r="B814" s="269">
        <v>808</v>
      </c>
      <c r="C814" s="270" t="s">
        <v>1165</v>
      </c>
      <c r="D814" s="270" t="s">
        <v>1170</v>
      </c>
      <c r="E814" s="271"/>
      <c r="F814" s="272"/>
      <c r="G814" s="521" t="s">
        <v>1174</v>
      </c>
      <c r="H814" s="299"/>
      <c r="I814" s="324" t="s">
        <v>1173</v>
      </c>
      <c r="J814" s="325" t="s">
        <v>1173</v>
      </c>
      <c r="K814" s="325" t="s">
        <v>1173</v>
      </c>
      <c r="L814" s="325" t="s">
        <v>1173</v>
      </c>
      <c r="M814" s="325" t="s">
        <v>1173</v>
      </c>
      <c r="N814" s="325" t="s">
        <v>1173</v>
      </c>
      <c r="O814" s="325" t="s">
        <v>1173</v>
      </c>
      <c r="P814" s="325" t="s">
        <v>1173</v>
      </c>
      <c r="Q814" s="325" t="s">
        <v>1173</v>
      </c>
      <c r="R814" s="325" t="s">
        <v>1173</v>
      </c>
      <c r="S814" s="325" t="s">
        <v>1173</v>
      </c>
      <c r="T814" s="325" t="s">
        <v>1173</v>
      </c>
      <c r="U814" s="325" t="s">
        <v>1173</v>
      </c>
      <c r="V814" s="325" t="s">
        <v>1173</v>
      </c>
      <c r="W814" s="325" t="s">
        <v>1173</v>
      </c>
      <c r="X814" s="325" t="s">
        <v>1173</v>
      </c>
      <c r="Y814" s="325" t="s">
        <v>1173</v>
      </c>
      <c r="Z814" s="325" t="s">
        <v>1173</v>
      </c>
      <c r="AA814" s="325" t="s">
        <v>1173</v>
      </c>
      <c r="AB814" s="325" t="s">
        <v>1173</v>
      </c>
      <c r="AC814" s="325" t="s">
        <v>1173</v>
      </c>
      <c r="AD814" s="325" t="s">
        <v>1173</v>
      </c>
      <c r="AE814" s="325" t="s">
        <v>1173</v>
      </c>
      <c r="AF814" s="325" t="s">
        <v>1173</v>
      </c>
      <c r="AG814" s="325" t="s">
        <v>1173</v>
      </c>
      <c r="AH814" s="325" t="s">
        <v>1173</v>
      </c>
      <c r="AI814" s="325" t="s">
        <v>1173</v>
      </c>
      <c r="AJ814" s="325" t="s">
        <v>1173</v>
      </c>
      <c r="AK814" s="325" t="s">
        <v>1173</v>
      </c>
      <c r="AL814" s="325" t="s">
        <v>1173</v>
      </c>
      <c r="AM814" s="325" t="s">
        <v>1173</v>
      </c>
      <c r="AN814" s="325" t="s">
        <v>1173</v>
      </c>
      <c r="AO814" s="325" t="s">
        <v>1173</v>
      </c>
      <c r="AP814" s="325" t="s">
        <v>1173</v>
      </c>
      <c r="AQ814" s="326" t="s">
        <v>1173</v>
      </c>
    </row>
    <row r="815" spans="2:43" ht="19.95" customHeight="1" thickBot="1" x14ac:dyDescent="0.45">
      <c r="B815" s="291">
        <v>809</v>
      </c>
      <c r="C815" s="292" t="s">
        <v>1166</v>
      </c>
      <c r="D815" s="292" t="s">
        <v>1171</v>
      </c>
      <c r="E815" s="293"/>
      <c r="F815" s="294"/>
      <c r="G815" s="556" t="s">
        <v>1176</v>
      </c>
      <c r="H815" s="303"/>
      <c r="I815" s="561" t="s">
        <v>1175</v>
      </c>
      <c r="J815" s="562" t="s">
        <v>1175</v>
      </c>
      <c r="K815" s="562" t="s">
        <v>1175</v>
      </c>
      <c r="L815" s="562" t="s">
        <v>1175</v>
      </c>
      <c r="M815" s="562" t="s">
        <v>1175</v>
      </c>
      <c r="N815" s="562" t="s">
        <v>1175</v>
      </c>
      <c r="O815" s="562" t="s">
        <v>1175</v>
      </c>
      <c r="P815" s="562" t="s">
        <v>1175</v>
      </c>
      <c r="Q815" s="562" t="s">
        <v>1175</v>
      </c>
      <c r="R815" s="562" t="s">
        <v>1175</v>
      </c>
      <c r="S815" s="562" t="s">
        <v>1175</v>
      </c>
      <c r="T815" s="562" t="s">
        <v>1175</v>
      </c>
      <c r="U815" s="562" t="s">
        <v>1175</v>
      </c>
      <c r="V815" s="562" t="s">
        <v>1175</v>
      </c>
      <c r="W815" s="562" t="s">
        <v>1175</v>
      </c>
      <c r="X815" s="562" t="s">
        <v>1175</v>
      </c>
      <c r="Y815" s="562" t="s">
        <v>1175</v>
      </c>
      <c r="Z815" s="562" t="s">
        <v>1175</v>
      </c>
      <c r="AA815" s="562" t="s">
        <v>1175</v>
      </c>
      <c r="AB815" s="562" t="s">
        <v>1175</v>
      </c>
      <c r="AC815" s="562" t="s">
        <v>1175</v>
      </c>
      <c r="AD815" s="562" t="s">
        <v>1175</v>
      </c>
      <c r="AE815" s="562" t="s">
        <v>1175</v>
      </c>
      <c r="AF815" s="562" t="s">
        <v>1175</v>
      </c>
      <c r="AG815" s="562" t="s">
        <v>1175</v>
      </c>
      <c r="AH815" s="562" t="s">
        <v>1175</v>
      </c>
      <c r="AI815" s="562" t="s">
        <v>1175</v>
      </c>
      <c r="AJ815" s="562" t="s">
        <v>1175</v>
      </c>
      <c r="AK815" s="562" t="s">
        <v>1175</v>
      </c>
      <c r="AL815" s="562" t="s">
        <v>1175</v>
      </c>
      <c r="AM815" s="562" t="s">
        <v>1175</v>
      </c>
      <c r="AN815" s="562" t="s">
        <v>1175</v>
      </c>
      <c r="AO815" s="562" t="s">
        <v>1175</v>
      </c>
      <c r="AP815" s="562" t="s">
        <v>1175</v>
      </c>
      <c r="AQ815" s="563" t="s">
        <v>1175</v>
      </c>
    </row>
    <row r="816" spans="2:43" ht="19.95" customHeight="1" thickBot="1" x14ac:dyDescent="0.45">
      <c r="B816" s="527" t="s">
        <v>1182</v>
      </c>
      <c r="C816" s="522"/>
      <c r="D816" s="522"/>
      <c r="E816" s="523"/>
      <c r="F816" s="523"/>
      <c r="G816" s="524"/>
      <c r="H816" s="525"/>
      <c r="I816" s="526"/>
      <c r="J816" s="526"/>
      <c r="K816" s="526"/>
      <c r="L816" s="526"/>
      <c r="M816" s="526"/>
      <c r="N816" s="526"/>
      <c r="O816" s="526"/>
      <c r="P816" s="526"/>
      <c r="Q816" s="526"/>
      <c r="R816" s="526"/>
      <c r="S816" s="526"/>
      <c r="T816" s="526"/>
      <c r="U816" s="526"/>
      <c r="V816" s="526"/>
      <c r="W816" s="526"/>
      <c r="X816" s="526"/>
      <c r="Y816" s="526"/>
      <c r="Z816" s="526"/>
      <c r="AA816" s="526"/>
      <c r="AB816" s="526"/>
      <c r="AC816" s="526"/>
      <c r="AD816" s="526"/>
      <c r="AE816" s="526"/>
      <c r="AF816" s="526"/>
      <c r="AG816" s="526"/>
      <c r="AH816" s="526"/>
      <c r="AI816" s="526"/>
      <c r="AJ816" s="526"/>
      <c r="AK816" s="526"/>
      <c r="AL816" s="526"/>
      <c r="AM816" s="526"/>
      <c r="AN816" s="526"/>
      <c r="AO816" s="526"/>
      <c r="AP816" s="526"/>
      <c r="AQ816" s="526"/>
    </row>
    <row r="817" spans="2:43" ht="19.95" customHeight="1" x14ac:dyDescent="0.4">
      <c r="B817" s="264">
        <v>810</v>
      </c>
      <c r="C817" s="265" t="s">
        <v>636</v>
      </c>
      <c r="D817" s="265" t="s">
        <v>440</v>
      </c>
      <c r="E817" s="266"/>
      <c r="F817" s="267"/>
      <c r="G817" s="345" t="s">
        <v>1183</v>
      </c>
      <c r="H817" s="424" t="s">
        <v>2678</v>
      </c>
      <c r="I817" s="295" t="str">
        <f>IF('2_Board설정(2)'!$F$7=0, "0 / None", '2_Board설정(2)'!$F$7)</f>
        <v>1 / Modbus</v>
      </c>
      <c r="J817" s="296" t="str">
        <f>IF('2_Board설정(2)'!$F$8=0, "0 / None", '2_Board설정(2)'!$F$8)</f>
        <v>1 / Modbus</v>
      </c>
      <c r="K817" s="296" t="str">
        <f>IF('2_Board설정(2)'!$F$9=0, "0 / None", '2_Board설정(2)'!$F$9)</f>
        <v>0 / None</v>
      </c>
      <c r="L817" s="296" t="str">
        <f>IF('2_Board설정(2)'!$F$10=0, "0 / None", '2_Board설정(2)'!$F$10)</f>
        <v>0 / None</v>
      </c>
      <c r="M817" s="296" t="str">
        <f>IF('2_Board설정(2)'!$F$11=0, "0 / None", '2_Board설정(2)'!$F$11)</f>
        <v>0 / None</v>
      </c>
      <c r="N817" s="296" t="str">
        <f>IF('2_Board설정(2)'!$F$12=0, "0 / None", '2_Board설정(2)'!$F$12)</f>
        <v>0 / None</v>
      </c>
      <c r="O817" s="296" t="str">
        <f>IF('2_Board설정(2)'!$F$13=0, "0 / None", '2_Board설정(2)'!$F$13)</f>
        <v>0 / None</v>
      </c>
      <c r="P817" s="296" t="str">
        <f>IF('2_Board설정(2)'!$F$14=0, "0 / None", '2_Board설정(2)'!$F$14)</f>
        <v>0 / None</v>
      </c>
      <c r="Q817" s="296" t="str">
        <f>IF('2_Board설정(2)'!$F$15=0, "0 / None", '2_Board설정(2)'!$F$15)</f>
        <v>0 / None</v>
      </c>
      <c r="R817" s="296" t="str">
        <f>IF('2_Board설정(2)'!$F$16=0, "0 / None", '2_Board설정(2)'!$F$16)</f>
        <v>0 / None</v>
      </c>
      <c r="S817" s="296" t="str">
        <f>IF('2_Board설정(2)'!$F$17=0, "0 / None", '2_Board설정(2)'!$F$17)</f>
        <v>0 / None</v>
      </c>
      <c r="T817" s="296" t="str">
        <f>IF('2_Board설정(2)'!$F$18=0, "0 / None", '2_Board설정(2)'!$F$18)</f>
        <v>0 / None</v>
      </c>
      <c r="U817" s="296" t="str">
        <f>IF('2_Board설정(2)'!$F$19=0, "0 / None", '2_Board설정(2)'!$F$19)</f>
        <v>0 / None</v>
      </c>
      <c r="V817" s="296" t="str">
        <f>IF('2_Board설정(2)'!$F$20=0, "0 / None", '2_Board설정(2)'!$F$20)</f>
        <v>0 / None</v>
      </c>
      <c r="W817" s="296" t="str">
        <f>IF('2_Board설정(2)'!$F$21=0, "0 / None", '2_Board설정(2)'!$F$21)</f>
        <v>0 / None</v>
      </c>
      <c r="X817" s="296" t="str">
        <f>IF('2_Board설정(2)'!$F$22=0, "0 / None", '2_Board설정(2)'!$F$22)</f>
        <v>0 / None</v>
      </c>
      <c r="Y817" s="296" t="str">
        <f>IF('2_Board설정(2)'!$F$23=0, "0 / None", '2_Board설정(2)'!$F$23)</f>
        <v>0 / None</v>
      </c>
      <c r="Z817" s="296" t="str">
        <f>IF('2_Board설정(2)'!$F$24=0, "0 / None", '2_Board설정(2)'!$F$24)</f>
        <v>0 / None</v>
      </c>
      <c r="AA817" s="296" t="str">
        <f>IF('2_Board설정(2)'!$F$25=0, "0 / None", '2_Board설정(2)'!$F$25)</f>
        <v>0 / None</v>
      </c>
      <c r="AB817" s="296" t="str">
        <f>IF('2_Board설정(2)'!$F$26=0, "0 / None", '2_Board설정(2)'!$F$26)</f>
        <v>0 / None</v>
      </c>
      <c r="AC817" s="296" t="str">
        <f>IF('2_Board설정(2)'!$F$27=0, "0 / None", '2_Board설정(2)'!$F$27)</f>
        <v>0 / None</v>
      </c>
      <c r="AD817" s="296" t="str">
        <f>IF('2_Board설정(2)'!$F$28=0, "0 / None", '2_Board설정(2)'!$F$28)</f>
        <v>0 / None</v>
      </c>
      <c r="AE817" s="296" t="str">
        <f>IF('2_Board설정(2)'!$F$29=0, "0 / None", '2_Board설정(2)'!$F$29)</f>
        <v>0 / None</v>
      </c>
      <c r="AF817" s="296" t="str">
        <f>IF('2_Board설정(2)'!$F$30=0, "0 / None", '2_Board설정(2)'!$F$30)</f>
        <v>0 / None</v>
      </c>
      <c r="AG817" s="296" t="str">
        <f>IF('2_Board설정(2)'!$F$31=0, "0 / None", '2_Board설정(2)'!$F$31)</f>
        <v>0 / None</v>
      </c>
      <c r="AH817" s="296" t="str">
        <f>IF('2_Board설정(2)'!$F$32=0, "0 / None", '2_Board설정(2)'!$F$32)</f>
        <v>0 / None</v>
      </c>
      <c r="AI817" s="296" t="str">
        <f>IF('2_Board설정(2)'!$F$33=0, "0 / None", '2_Board설정(2)'!$F$33)</f>
        <v>0 / None</v>
      </c>
      <c r="AJ817" s="296" t="str">
        <f>IF('2_Board설정(2)'!$F$34=0, "0 / None", '2_Board설정(2)'!$F$34)</f>
        <v>0 / None</v>
      </c>
      <c r="AK817" s="296" t="str">
        <f>IF('2_Board설정(2)'!$F$35=0, "0 / None", '2_Board설정(2)'!$F$35)</f>
        <v>0 / None</v>
      </c>
      <c r="AL817" s="296" t="str">
        <f>IF('2_Board설정(2)'!$F$36=0, "0 / None", '2_Board설정(2)'!$F$36)</f>
        <v>0 / None</v>
      </c>
      <c r="AM817" s="296" t="str">
        <f>IF('2_Board설정(2)'!$F$37=0, "0 / None", '2_Board설정(2)'!$F$37)</f>
        <v>0 / None</v>
      </c>
      <c r="AN817" s="296" t="str">
        <f>IF('2_Board설정(2)'!$F$38=0, "0 / None", '2_Board설정(2)'!$F$38)</f>
        <v>0 / None</v>
      </c>
      <c r="AO817" s="296" t="str">
        <f>IF('2_Board설정(2)'!$F$39=0, "0 / None", '2_Board설정(2)'!$F$39)</f>
        <v>0 / None</v>
      </c>
      <c r="AP817" s="296" t="str">
        <f>IF('2_Board설정(2)'!$F$40=0, "0 / None", '2_Board설정(2)'!$F$40)</f>
        <v>0 / None</v>
      </c>
      <c r="AQ817" s="297" t="str">
        <f>IF('2_Board설정(2)'!$F$41=0, "0 / None", '2_Board설정(2)'!$F$41)</f>
        <v>0 / None</v>
      </c>
    </row>
    <row r="818" spans="2:43" ht="19.95" customHeight="1" x14ac:dyDescent="0.4">
      <c r="B818" s="269">
        <v>811</v>
      </c>
      <c r="C818" s="270" t="s">
        <v>637</v>
      </c>
      <c r="D818" s="270" t="s">
        <v>441</v>
      </c>
      <c r="E818" s="271"/>
      <c r="F818" s="272" t="s">
        <v>5</v>
      </c>
      <c r="G818" s="422">
        <v>10</v>
      </c>
      <c r="H818" s="423"/>
      <c r="I818" s="400">
        <v>3</v>
      </c>
      <c r="J818" s="401">
        <v>3</v>
      </c>
      <c r="K818" s="401">
        <v>3</v>
      </c>
      <c r="L818" s="401">
        <v>3</v>
      </c>
      <c r="M818" s="401">
        <v>3</v>
      </c>
      <c r="N818" s="401">
        <v>3</v>
      </c>
      <c r="O818" s="401">
        <v>3</v>
      </c>
      <c r="P818" s="401">
        <v>3</v>
      </c>
      <c r="Q818" s="401">
        <v>3</v>
      </c>
      <c r="R818" s="401">
        <v>3</v>
      </c>
      <c r="S818" s="401">
        <v>3</v>
      </c>
      <c r="T818" s="401">
        <v>3</v>
      </c>
      <c r="U818" s="401">
        <v>3</v>
      </c>
      <c r="V818" s="401">
        <v>3</v>
      </c>
      <c r="W818" s="401">
        <v>3</v>
      </c>
      <c r="X818" s="401">
        <v>3</v>
      </c>
      <c r="Y818" s="401">
        <v>3</v>
      </c>
      <c r="Z818" s="401">
        <v>3</v>
      </c>
      <c r="AA818" s="401">
        <v>3</v>
      </c>
      <c r="AB818" s="401">
        <v>3</v>
      </c>
      <c r="AC818" s="401">
        <v>3</v>
      </c>
      <c r="AD818" s="401">
        <v>3</v>
      </c>
      <c r="AE818" s="401">
        <v>3</v>
      </c>
      <c r="AF818" s="401">
        <v>3</v>
      </c>
      <c r="AG818" s="401">
        <v>3</v>
      </c>
      <c r="AH818" s="401">
        <v>3</v>
      </c>
      <c r="AI818" s="401">
        <v>3</v>
      </c>
      <c r="AJ818" s="401">
        <v>3</v>
      </c>
      <c r="AK818" s="401">
        <v>3</v>
      </c>
      <c r="AL818" s="401">
        <v>3</v>
      </c>
      <c r="AM818" s="401">
        <v>3</v>
      </c>
      <c r="AN818" s="401">
        <v>3</v>
      </c>
      <c r="AO818" s="401">
        <v>3</v>
      </c>
      <c r="AP818" s="401">
        <v>3</v>
      </c>
      <c r="AQ818" s="367">
        <v>3</v>
      </c>
    </row>
    <row r="819" spans="2:43" ht="19.95" customHeight="1" x14ac:dyDescent="0.4">
      <c r="B819" s="269">
        <v>812</v>
      </c>
      <c r="C819" s="270" t="s">
        <v>673</v>
      </c>
      <c r="D819" s="270" t="s">
        <v>442</v>
      </c>
      <c r="E819" s="271"/>
      <c r="F819" s="272"/>
      <c r="G819" s="287" t="s">
        <v>1185</v>
      </c>
      <c r="H819" s="279"/>
      <c r="I819" s="255" t="s">
        <v>1184</v>
      </c>
      <c r="J819" s="256" t="s">
        <v>1184</v>
      </c>
      <c r="K819" s="256" t="s">
        <v>1184</v>
      </c>
      <c r="L819" s="256" t="s">
        <v>1184</v>
      </c>
      <c r="M819" s="256" t="s">
        <v>1184</v>
      </c>
      <c r="N819" s="256" t="s">
        <v>1184</v>
      </c>
      <c r="O819" s="256" t="s">
        <v>1184</v>
      </c>
      <c r="P819" s="256" t="s">
        <v>1184</v>
      </c>
      <c r="Q819" s="256" t="s">
        <v>1184</v>
      </c>
      <c r="R819" s="256" t="s">
        <v>1184</v>
      </c>
      <c r="S819" s="256" t="s">
        <v>1184</v>
      </c>
      <c r="T819" s="256" t="s">
        <v>1184</v>
      </c>
      <c r="U819" s="256" t="s">
        <v>1184</v>
      </c>
      <c r="V819" s="256" t="s">
        <v>1184</v>
      </c>
      <c r="W819" s="256" t="s">
        <v>1184</v>
      </c>
      <c r="X819" s="256" t="s">
        <v>1184</v>
      </c>
      <c r="Y819" s="256" t="s">
        <v>1184</v>
      </c>
      <c r="Z819" s="256" t="s">
        <v>1184</v>
      </c>
      <c r="AA819" s="256" t="s">
        <v>1184</v>
      </c>
      <c r="AB819" s="256" t="s">
        <v>1184</v>
      </c>
      <c r="AC819" s="256" t="s">
        <v>1184</v>
      </c>
      <c r="AD819" s="256" t="s">
        <v>1184</v>
      </c>
      <c r="AE819" s="256" t="s">
        <v>1184</v>
      </c>
      <c r="AF819" s="256" t="s">
        <v>1184</v>
      </c>
      <c r="AG819" s="256" t="s">
        <v>1184</v>
      </c>
      <c r="AH819" s="256" t="s">
        <v>1184</v>
      </c>
      <c r="AI819" s="256" t="s">
        <v>1184</v>
      </c>
      <c r="AJ819" s="256" t="s">
        <v>1184</v>
      </c>
      <c r="AK819" s="256" t="s">
        <v>1184</v>
      </c>
      <c r="AL819" s="256" t="s">
        <v>1184</v>
      </c>
      <c r="AM819" s="256" t="s">
        <v>1184</v>
      </c>
      <c r="AN819" s="256" t="s">
        <v>1184</v>
      </c>
      <c r="AO819" s="256" t="s">
        <v>1184</v>
      </c>
      <c r="AP819" s="256" t="s">
        <v>1184</v>
      </c>
      <c r="AQ819" s="257" t="s">
        <v>1184</v>
      </c>
    </row>
    <row r="820" spans="2:43" ht="19.95" customHeight="1" x14ac:dyDescent="0.4">
      <c r="B820" s="269">
        <v>813</v>
      </c>
      <c r="C820" s="270" t="s">
        <v>638</v>
      </c>
      <c r="D820" s="270" t="s">
        <v>443</v>
      </c>
      <c r="E820" s="271"/>
      <c r="F820" s="272"/>
      <c r="G820" s="283" t="s">
        <v>445</v>
      </c>
      <c r="H820" s="320"/>
      <c r="I820" s="284" t="str">
        <f>IF('2_Board설정(2)'!$G$7=0, "2 / DHCP", '2_Board설정(2)'!$G$7)</f>
        <v>1 / Static IP</v>
      </c>
      <c r="J820" s="285" t="str">
        <f>IF('2_Board설정(2)'!$G$8=0, "2 / DHCP", '2_Board설정(2)'!$G$8)</f>
        <v>1 / Static IP</v>
      </c>
      <c r="K820" s="285" t="str">
        <f>IF('2_Board설정(2)'!$G$9=0, "2 / DHCP", '2_Board설정(2)'!$G$9)</f>
        <v>1 / Static IP</v>
      </c>
      <c r="L820" s="285" t="str">
        <f>IF('2_Board설정(2)'!$G$10=0, "2 / DHCP", '2_Board설정(2)'!$G$10)</f>
        <v>1 / Static IP</v>
      </c>
      <c r="M820" s="285" t="str">
        <f>IF('2_Board설정(2)'!$G$11=0, "2 / DHCP", '2_Board설정(2)'!$G$11)</f>
        <v>1 / Static IP</v>
      </c>
      <c r="N820" s="285" t="str">
        <f>IF('2_Board설정(2)'!$G$12=0, "2 / DHCP", '2_Board설정(2)'!$G$12)</f>
        <v>1 / Static IP</v>
      </c>
      <c r="O820" s="285" t="str">
        <f>IF('2_Board설정(2)'!$G$13=0, "2 / DHCP", '2_Board설정(2)'!$G$13)</f>
        <v>1 / Static IP</v>
      </c>
      <c r="P820" s="285" t="str">
        <f>IF('2_Board설정(2)'!$G$14=0, "2 / DHCP", '2_Board설정(2)'!$G$14)</f>
        <v>1 / Static IP</v>
      </c>
      <c r="Q820" s="285" t="str">
        <f>IF('2_Board설정(2)'!$G$15=0, "2 / DHCP", '2_Board설정(2)'!$G$15)</f>
        <v>1 / Static IP</v>
      </c>
      <c r="R820" s="285" t="str">
        <f>IF('2_Board설정(2)'!$G$16=0, "2 / DHCP", '2_Board설정(2)'!$G$16)</f>
        <v>1 / Static IP</v>
      </c>
      <c r="S820" s="285" t="str">
        <f>IF('2_Board설정(2)'!$G$17=0, "2 / DHCP", '2_Board설정(2)'!$G$17)</f>
        <v>1 / Static IP</v>
      </c>
      <c r="T820" s="285" t="str">
        <f>IF('2_Board설정(2)'!$G$18=0, "2 / DHCP", '2_Board설정(2)'!$G$18)</f>
        <v>1 / Static IP</v>
      </c>
      <c r="U820" s="285" t="str">
        <f>IF('2_Board설정(2)'!$G$19=0, "2 / DHCP", '2_Board설정(2)'!$G$19)</f>
        <v>1 / Static IP</v>
      </c>
      <c r="V820" s="285" t="str">
        <f>IF('2_Board설정(2)'!$G$20=0, "2 / DHCP", '2_Board설정(2)'!$G$20)</f>
        <v>1 / Static IP</v>
      </c>
      <c r="W820" s="285" t="str">
        <f>IF('2_Board설정(2)'!$G$21=0, "2 / DHCP", '2_Board설정(2)'!$G$21)</f>
        <v>1 / Static IP</v>
      </c>
      <c r="X820" s="285" t="str">
        <f>IF('2_Board설정(2)'!$G$22=0, "2 / DHCP", '2_Board설정(2)'!$G$22)</f>
        <v>1 / Static IP</v>
      </c>
      <c r="Y820" s="285" t="str">
        <f>IF('2_Board설정(2)'!$G$23=0, "2 / DHCP", '2_Board설정(2)'!$G$23)</f>
        <v>1 / Static IP</v>
      </c>
      <c r="Z820" s="285" t="str">
        <f>IF('2_Board설정(2)'!$G$24=0, "2 / DHCP", '2_Board설정(2)'!$G$24)</f>
        <v>1 / Static IP</v>
      </c>
      <c r="AA820" s="285" t="str">
        <f>IF('2_Board설정(2)'!$G$25=0, "2 / DHCP", '2_Board설정(2)'!$G$25)</f>
        <v>1 / Static IP</v>
      </c>
      <c r="AB820" s="285" t="str">
        <f>IF('2_Board설정(2)'!$G$26=0, "2 / DHCP", '2_Board설정(2)'!$G$26)</f>
        <v>1 / Static IP</v>
      </c>
      <c r="AC820" s="285" t="str">
        <f>IF('2_Board설정(2)'!$G$27=0, "2 / DHCP", '2_Board설정(2)'!$G$27)</f>
        <v>1 / Static IP</v>
      </c>
      <c r="AD820" s="285" t="str">
        <f>IF('2_Board설정(2)'!$G$28=0, "2 / DHCP", '2_Board설정(2)'!$G$28)</f>
        <v>1 / Static IP</v>
      </c>
      <c r="AE820" s="285" t="str">
        <f>IF('2_Board설정(2)'!$G$29=0, "2 / DHCP", '2_Board설정(2)'!$G$29)</f>
        <v>1 / Static IP</v>
      </c>
      <c r="AF820" s="285" t="str">
        <f>IF('2_Board설정(2)'!$G$30=0, "2 / DHCP", '2_Board설정(2)'!$G$30)</f>
        <v>1 / Static IP</v>
      </c>
      <c r="AG820" s="285" t="str">
        <f>IF('2_Board설정(2)'!$G$31=0, "2 / DHCP", '2_Board설정(2)'!$G$31)</f>
        <v>1 / Static IP</v>
      </c>
      <c r="AH820" s="285" t="str">
        <f>IF('2_Board설정(2)'!$G$32=0, "2 / DHCP", '2_Board설정(2)'!$G$32)</f>
        <v>1 / Static IP</v>
      </c>
      <c r="AI820" s="285" t="str">
        <f>IF('2_Board설정(2)'!$G$33=0, "2 / DHCP", '2_Board설정(2)'!$G$33)</f>
        <v>1 / Static IP</v>
      </c>
      <c r="AJ820" s="285" t="str">
        <f>IF('2_Board설정(2)'!$G$34=0, "2 / DHCP", '2_Board설정(2)'!$G$34)</f>
        <v>1 / Static IP</v>
      </c>
      <c r="AK820" s="285" t="str">
        <f>IF('2_Board설정(2)'!$G$35=0, "2 / DHCP", '2_Board설정(2)'!$G$35)</f>
        <v>1 / Static IP</v>
      </c>
      <c r="AL820" s="285" t="str">
        <f>IF('2_Board설정(2)'!$G$36=0, "2 / DHCP", '2_Board설정(2)'!$G$36)</f>
        <v>1 / Static IP</v>
      </c>
      <c r="AM820" s="285" t="str">
        <f>IF('2_Board설정(2)'!$G$37=0, "2 / DHCP", '2_Board설정(2)'!$G$37)</f>
        <v>1 / Static IP</v>
      </c>
      <c r="AN820" s="285" t="str">
        <f>IF('2_Board설정(2)'!$G$38=0, "2 / DHCP", '2_Board설정(2)'!$G$38)</f>
        <v>1 / Static IP</v>
      </c>
      <c r="AO820" s="285" t="str">
        <f>IF('2_Board설정(2)'!$G$39=0, "2 / DHCP", '2_Board설정(2)'!$G$39)</f>
        <v>1 / Static IP</v>
      </c>
      <c r="AP820" s="285" t="str">
        <f>IF('2_Board설정(2)'!$G$40=0, "2 / DHCP", '2_Board설정(2)'!$G$40)</f>
        <v>1 / Static IP</v>
      </c>
      <c r="AQ820" s="286" t="str">
        <f>IF('2_Board설정(2)'!$G$41=0, "2 / DHCP", '2_Board설정(2)'!$G$41)</f>
        <v>1 / Static IP</v>
      </c>
    </row>
    <row r="821" spans="2:43" ht="19.95" customHeight="1" x14ac:dyDescent="0.4">
      <c r="B821" s="269">
        <v>814</v>
      </c>
      <c r="C821" s="270" t="s">
        <v>639</v>
      </c>
      <c r="D821" s="270" t="s">
        <v>446</v>
      </c>
      <c r="E821" s="271"/>
      <c r="F821" s="272"/>
      <c r="G821" s="433">
        <v>192</v>
      </c>
      <c r="H821" s="1362" t="s">
        <v>2675</v>
      </c>
      <c r="I821" s="309">
        <f>IF('2_Board설정(2)'!$H$7=0, 192, '2_Board설정(2)'!$H$7)</f>
        <v>192</v>
      </c>
      <c r="J821" s="310">
        <f>IF('2_Board설정(2)'!$H$8=0, 192, '2_Board설정(2)'!$H$8)</f>
        <v>192</v>
      </c>
      <c r="K821" s="310">
        <f>IF('2_Board설정(2)'!$H$9=0, 192, '2_Board설정(2)'!$H$9)</f>
        <v>192</v>
      </c>
      <c r="L821" s="310">
        <f>IF('2_Board설정(2)'!$H$10=0, 192, '2_Board설정(2)'!$H$10)</f>
        <v>192</v>
      </c>
      <c r="M821" s="310">
        <f>IF('2_Board설정(2)'!$H$11=0, 192, '2_Board설정(2)'!$H$11)</f>
        <v>192</v>
      </c>
      <c r="N821" s="310">
        <f>IF('2_Board설정(2)'!$H$12=0, 192, '2_Board설정(2)'!$H$12)</f>
        <v>192</v>
      </c>
      <c r="O821" s="310">
        <f>IF('2_Board설정(2)'!$H$13=0, 192, '2_Board설정(2)'!$H$13)</f>
        <v>192</v>
      </c>
      <c r="P821" s="310">
        <f>IF('2_Board설정(2)'!$H$14=0, 192, '2_Board설정(2)'!$H$14)</f>
        <v>192</v>
      </c>
      <c r="Q821" s="310">
        <f>IF('2_Board설정(2)'!$H$15=0, 192, '2_Board설정(2)'!$H$15)</f>
        <v>192</v>
      </c>
      <c r="R821" s="310">
        <f>IF('2_Board설정(2)'!$H$16=0, 192, '2_Board설정(2)'!$H$16)</f>
        <v>192</v>
      </c>
      <c r="S821" s="310">
        <f>IF('2_Board설정(2)'!$H$17=0, 192, '2_Board설정(2)'!$H$17)</f>
        <v>192</v>
      </c>
      <c r="T821" s="310">
        <f>IF('2_Board설정(2)'!$H$18=0, 192, '2_Board설정(2)'!$H$18)</f>
        <v>192</v>
      </c>
      <c r="U821" s="310">
        <f>IF('2_Board설정(2)'!$H$19=0, 192, '2_Board설정(2)'!$H$19)</f>
        <v>192</v>
      </c>
      <c r="V821" s="310">
        <f>IF('2_Board설정(2)'!$H$20=0, 192, '2_Board설정(2)'!$H$20)</f>
        <v>192</v>
      </c>
      <c r="W821" s="310">
        <f>IF('2_Board설정(2)'!$H$21=0, 192, '2_Board설정(2)'!$H$21)</f>
        <v>192</v>
      </c>
      <c r="X821" s="310">
        <f>IF('2_Board설정(2)'!$H$22=0, 192, '2_Board설정(2)'!$H$22)</f>
        <v>192</v>
      </c>
      <c r="Y821" s="310">
        <f>IF('2_Board설정(2)'!$H$23=0, 192, '2_Board설정(2)'!$H$23)</f>
        <v>192</v>
      </c>
      <c r="Z821" s="310">
        <f>IF('2_Board설정(2)'!$H$24=0, 192, '2_Board설정(2)'!$H$24)</f>
        <v>192</v>
      </c>
      <c r="AA821" s="310">
        <f>IF('2_Board설정(2)'!$H$25=0, 192, '2_Board설정(2)'!$H$25)</f>
        <v>192</v>
      </c>
      <c r="AB821" s="310">
        <f>IF('2_Board설정(2)'!$H$26=0, 192, '2_Board설정(2)'!$H$26)</f>
        <v>192</v>
      </c>
      <c r="AC821" s="310">
        <f>IF('2_Board설정(2)'!$H$27=0, 192, '2_Board설정(2)'!$H$27)</f>
        <v>192</v>
      </c>
      <c r="AD821" s="310">
        <f>IF('2_Board설정(2)'!$H$28=0, 192, '2_Board설정(2)'!$H$28)</f>
        <v>192</v>
      </c>
      <c r="AE821" s="310">
        <f>IF('2_Board설정(2)'!$H$29=0, 192, '2_Board설정(2)'!$H$29)</f>
        <v>192</v>
      </c>
      <c r="AF821" s="310">
        <f>IF('2_Board설정(2)'!$H$30=0, 192, '2_Board설정(2)'!$H$30)</f>
        <v>192</v>
      </c>
      <c r="AG821" s="310">
        <f>IF('2_Board설정(2)'!$H$31=0, 192, '2_Board설정(2)'!$H$31)</f>
        <v>192</v>
      </c>
      <c r="AH821" s="310">
        <f>IF('2_Board설정(2)'!$H$32=0, 192, '2_Board설정(2)'!$H$32)</f>
        <v>192</v>
      </c>
      <c r="AI821" s="310">
        <f>IF('2_Board설정(2)'!$H$33=0, 192, '2_Board설정(2)'!$H$33)</f>
        <v>192</v>
      </c>
      <c r="AJ821" s="310">
        <f>IF('2_Board설정(2)'!$H$34=0, 192, '2_Board설정(2)'!$H$34)</f>
        <v>192</v>
      </c>
      <c r="AK821" s="310">
        <f>IF('2_Board설정(2)'!$H$35=0, 192, '2_Board설정(2)'!$H$35)</f>
        <v>192</v>
      </c>
      <c r="AL821" s="310">
        <f>IF('2_Board설정(2)'!$H$36=0, 192, '2_Board설정(2)'!$H$36)</f>
        <v>192</v>
      </c>
      <c r="AM821" s="310">
        <f>IF('2_Board설정(2)'!$H$37=0, 192, '2_Board설정(2)'!$H$37)</f>
        <v>192</v>
      </c>
      <c r="AN821" s="310">
        <f>IF('2_Board설정(2)'!$H$38=0, 192, '2_Board설정(2)'!$H$38)</f>
        <v>192</v>
      </c>
      <c r="AO821" s="310">
        <f>IF('2_Board설정(2)'!$H$39=0, 192, '2_Board설정(2)'!$H$39)</f>
        <v>192</v>
      </c>
      <c r="AP821" s="310">
        <f>IF('2_Board설정(2)'!$H$40=0, 192, '2_Board설정(2)'!$H$40)</f>
        <v>192</v>
      </c>
      <c r="AQ821" s="311">
        <f>IF('2_Board설정(2)'!$H$41=0, 192, '2_Board설정(2)'!$H$41)</f>
        <v>192</v>
      </c>
    </row>
    <row r="822" spans="2:43" ht="19.95" customHeight="1" x14ac:dyDescent="0.4">
      <c r="B822" s="269">
        <v>815</v>
      </c>
      <c r="C822" s="270" t="s">
        <v>640</v>
      </c>
      <c r="D822" s="270" t="s">
        <v>447</v>
      </c>
      <c r="E822" s="271"/>
      <c r="F822" s="272"/>
      <c r="G822" s="433">
        <v>168</v>
      </c>
      <c r="H822" s="1339"/>
      <c r="I822" s="309">
        <f>IF('2_Board설정(2)'!$I$7=0, 168, '2_Board설정(2)'!$I$7)</f>
        <v>168</v>
      </c>
      <c r="J822" s="310">
        <f>IF('2_Board설정(2)'!$I$8=0, 168, '2_Board설정(2)'!$I$8)</f>
        <v>168</v>
      </c>
      <c r="K822" s="310">
        <f>IF('2_Board설정(2)'!$I$9=0, 168, '2_Board설정(2)'!$I$9)</f>
        <v>168</v>
      </c>
      <c r="L822" s="310">
        <f>IF('2_Board설정(2)'!$I$10=0, 168, '2_Board설정(2)'!$I$10)</f>
        <v>168</v>
      </c>
      <c r="M822" s="310">
        <f>IF('2_Board설정(2)'!$I$11=0, 168, '2_Board설정(2)'!$I$11)</f>
        <v>168</v>
      </c>
      <c r="N822" s="310">
        <f>IF('2_Board설정(2)'!$I$12=0, 168, '2_Board설정(2)'!$I$12)</f>
        <v>168</v>
      </c>
      <c r="O822" s="310">
        <f>IF('2_Board설정(2)'!$I$13=0, 168, '2_Board설정(2)'!$I$13)</f>
        <v>168</v>
      </c>
      <c r="P822" s="310">
        <f>IF('2_Board설정(2)'!$I$14=0, 168, '2_Board설정(2)'!$I$14)</f>
        <v>168</v>
      </c>
      <c r="Q822" s="310">
        <f>IF('2_Board설정(2)'!$I$15=0, 168, '2_Board설정(2)'!$I$15)</f>
        <v>168</v>
      </c>
      <c r="R822" s="310">
        <f>IF('2_Board설정(2)'!$I$16=0, 168, '2_Board설정(2)'!$I$16)</f>
        <v>168</v>
      </c>
      <c r="S822" s="310">
        <f>IF('2_Board설정(2)'!$I$17=0, 168, '2_Board설정(2)'!$I$17)</f>
        <v>168</v>
      </c>
      <c r="T822" s="310">
        <f>IF('2_Board설정(2)'!$I$18=0, 168, '2_Board설정(2)'!$I$18)</f>
        <v>168</v>
      </c>
      <c r="U822" s="310">
        <f>IF('2_Board설정(2)'!$I$19=0, 168, '2_Board설정(2)'!$I$19)</f>
        <v>168</v>
      </c>
      <c r="V822" s="310">
        <f>IF('2_Board설정(2)'!$I$20=0, 168, '2_Board설정(2)'!$I$20)</f>
        <v>168</v>
      </c>
      <c r="W822" s="310">
        <f>IF('2_Board설정(2)'!$I$21=0, 168, '2_Board설정(2)'!$I$21)</f>
        <v>168</v>
      </c>
      <c r="X822" s="310">
        <f>IF('2_Board설정(2)'!$I$22=0, 168, '2_Board설정(2)'!$I$22)</f>
        <v>168</v>
      </c>
      <c r="Y822" s="310">
        <f>IF('2_Board설정(2)'!$I$23=0, 168, '2_Board설정(2)'!$I$23)</f>
        <v>168</v>
      </c>
      <c r="Z822" s="310">
        <f>IF('2_Board설정(2)'!$I$24=0, 168, '2_Board설정(2)'!$I$24)</f>
        <v>168</v>
      </c>
      <c r="AA822" s="310">
        <f>IF('2_Board설정(2)'!$I$25=0, 168, '2_Board설정(2)'!$I$25)</f>
        <v>168</v>
      </c>
      <c r="AB822" s="310">
        <f>IF('2_Board설정(2)'!$I$26=0, 168, '2_Board설정(2)'!$I$26)</f>
        <v>168</v>
      </c>
      <c r="AC822" s="310">
        <f>IF('2_Board설정(2)'!$I$27=0, 168, '2_Board설정(2)'!$I$27)</f>
        <v>168</v>
      </c>
      <c r="AD822" s="310">
        <f>IF('2_Board설정(2)'!$I$28=0, 168, '2_Board설정(2)'!$I$28)</f>
        <v>168</v>
      </c>
      <c r="AE822" s="310">
        <f>IF('2_Board설정(2)'!$I$29=0, 168, '2_Board설정(2)'!$I$29)</f>
        <v>168</v>
      </c>
      <c r="AF822" s="310">
        <f>IF('2_Board설정(2)'!$I$30=0, 168, '2_Board설정(2)'!$I$30)</f>
        <v>168</v>
      </c>
      <c r="AG822" s="310">
        <f>IF('2_Board설정(2)'!$I$31=0, 168, '2_Board설정(2)'!$I$31)</f>
        <v>168</v>
      </c>
      <c r="AH822" s="310">
        <f>IF('2_Board설정(2)'!$I$32=0, 168, '2_Board설정(2)'!$I$32)</f>
        <v>168</v>
      </c>
      <c r="AI822" s="310">
        <f>IF('2_Board설정(2)'!$I$33=0, 168, '2_Board설정(2)'!$I$33)</f>
        <v>168</v>
      </c>
      <c r="AJ822" s="310">
        <f>IF('2_Board설정(2)'!$I$34=0, 168, '2_Board설정(2)'!$I$34)</f>
        <v>168</v>
      </c>
      <c r="AK822" s="310">
        <f>IF('2_Board설정(2)'!$I$35=0, 168, '2_Board설정(2)'!$I$35)</f>
        <v>168</v>
      </c>
      <c r="AL822" s="310">
        <f>IF('2_Board설정(2)'!$I$36=0, 168, '2_Board설정(2)'!$I$36)</f>
        <v>168</v>
      </c>
      <c r="AM822" s="310">
        <f>IF('2_Board설정(2)'!$I$37=0, 168, '2_Board설정(2)'!$I$37)</f>
        <v>168</v>
      </c>
      <c r="AN822" s="310">
        <f>IF('2_Board설정(2)'!$I$38=0, 168, '2_Board설정(2)'!$I$38)</f>
        <v>168</v>
      </c>
      <c r="AO822" s="310">
        <f>IF('2_Board설정(2)'!$I$39=0, 168, '2_Board설정(2)'!$I$39)</f>
        <v>168</v>
      </c>
      <c r="AP822" s="310">
        <f>IF('2_Board설정(2)'!$I$40=0, 168, '2_Board설정(2)'!$I$40)</f>
        <v>168</v>
      </c>
      <c r="AQ822" s="311">
        <f>IF('2_Board설정(2)'!$I$41=0, 168, '2_Board설정(2)'!$I$41)</f>
        <v>168</v>
      </c>
    </row>
    <row r="823" spans="2:43" ht="19.95" customHeight="1" x14ac:dyDescent="0.4">
      <c r="B823" s="269">
        <v>816</v>
      </c>
      <c r="C823" s="270" t="s">
        <v>641</v>
      </c>
      <c r="D823" s="270" t="s">
        <v>448</v>
      </c>
      <c r="E823" s="271"/>
      <c r="F823" s="272"/>
      <c r="G823" s="433">
        <v>0</v>
      </c>
      <c r="H823" s="1339"/>
      <c r="I823" s="309">
        <f>IF('2_Board설정(2)'!$J$7=0, 0, '2_Board설정(2)'!$J$7)</f>
        <v>1</v>
      </c>
      <c r="J823" s="310">
        <f>IF('2_Board설정(2)'!$J$8=0, 0, '2_Board설정(2)'!$J$8)</f>
        <v>0</v>
      </c>
      <c r="K823" s="310">
        <f>IF('2_Board설정(2)'!$J$9=0, 0, '2_Board설정(2)'!$J$9)</f>
        <v>0</v>
      </c>
      <c r="L823" s="310">
        <f>IF('2_Board설정(2)'!$J$10=0, 0, '2_Board설정(2)'!$J$10)</f>
        <v>0</v>
      </c>
      <c r="M823" s="310">
        <f>IF('2_Board설정(2)'!$J$11=0, 0, '2_Board설정(2)'!$J$11)</f>
        <v>0</v>
      </c>
      <c r="N823" s="310">
        <f>IF('2_Board설정(2)'!$J$12=0, 0, '2_Board설정(2)'!$J$12)</f>
        <v>0</v>
      </c>
      <c r="O823" s="310">
        <f>IF('2_Board설정(2)'!$J$13=0, 0, '2_Board설정(2)'!$J$13)</f>
        <v>0</v>
      </c>
      <c r="P823" s="310">
        <f>IF('2_Board설정(2)'!$J$14=0, 0, '2_Board설정(2)'!$J$14)</f>
        <v>0</v>
      </c>
      <c r="Q823" s="310">
        <f>IF('2_Board설정(2)'!$J$15=0, 0, '2_Board설정(2)'!$J$15)</f>
        <v>0</v>
      </c>
      <c r="R823" s="310">
        <f>IF('2_Board설정(2)'!$J$16=0, 0, '2_Board설정(2)'!$J$16)</f>
        <v>0</v>
      </c>
      <c r="S823" s="310">
        <f>IF('2_Board설정(2)'!$J$17=0, 0, '2_Board설정(2)'!$J$17)</f>
        <v>0</v>
      </c>
      <c r="T823" s="310">
        <f>IF('2_Board설정(2)'!$J$18=0, 0, '2_Board설정(2)'!$J$18)</f>
        <v>0</v>
      </c>
      <c r="U823" s="310">
        <f>IF('2_Board설정(2)'!$J$19=0, 0, '2_Board설정(2)'!$J$19)</f>
        <v>0</v>
      </c>
      <c r="V823" s="310">
        <f>IF('2_Board설정(2)'!$J$20=0, 0, '2_Board설정(2)'!$J$20)</f>
        <v>0</v>
      </c>
      <c r="W823" s="310">
        <f>IF('2_Board설정(2)'!$J$21=0, 0, '2_Board설정(2)'!$J$21)</f>
        <v>0</v>
      </c>
      <c r="X823" s="310">
        <f>IF('2_Board설정(2)'!$J$22=0, 0, '2_Board설정(2)'!$J$22)</f>
        <v>0</v>
      </c>
      <c r="Y823" s="310">
        <f>IF('2_Board설정(2)'!$J$23=0, 0, '2_Board설정(2)'!$J$23)</f>
        <v>0</v>
      </c>
      <c r="Z823" s="310">
        <f>IF('2_Board설정(2)'!$J$24=0, 0, '2_Board설정(2)'!$J$24)</f>
        <v>0</v>
      </c>
      <c r="AA823" s="310">
        <f>IF('2_Board설정(2)'!$J$25=0, 0, '2_Board설정(2)'!$J$25)</f>
        <v>0</v>
      </c>
      <c r="AB823" s="310">
        <f>IF('2_Board설정(2)'!$J$26=0, 0, '2_Board설정(2)'!$J$26)</f>
        <v>0</v>
      </c>
      <c r="AC823" s="310">
        <f>IF('2_Board설정(2)'!$J$27=0, 0, '2_Board설정(2)'!$J$27)</f>
        <v>0</v>
      </c>
      <c r="AD823" s="310">
        <f>IF('2_Board설정(2)'!$J$28=0, 0, '2_Board설정(2)'!$J$28)</f>
        <v>0</v>
      </c>
      <c r="AE823" s="310">
        <f>IF('2_Board설정(2)'!$J$29=0, 0, '2_Board설정(2)'!$J$29)</f>
        <v>0</v>
      </c>
      <c r="AF823" s="310">
        <f>IF('2_Board설정(2)'!$J$30=0, 0, '2_Board설정(2)'!$J$30)</f>
        <v>0</v>
      </c>
      <c r="AG823" s="310">
        <f>IF('2_Board설정(2)'!$J$31=0, 0, '2_Board설정(2)'!$J$31)</f>
        <v>0</v>
      </c>
      <c r="AH823" s="310">
        <f>IF('2_Board설정(2)'!$J$32=0, 0, '2_Board설정(2)'!$J$32)</f>
        <v>0</v>
      </c>
      <c r="AI823" s="310">
        <f>IF('2_Board설정(2)'!$J$33=0, 0, '2_Board설정(2)'!$J$33)</f>
        <v>0</v>
      </c>
      <c r="AJ823" s="310">
        <f>IF('2_Board설정(2)'!$J$34=0, 0, '2_Board설정(2)'!$J$34)</f>
        <v>0</v>
      </c>
      <c r="AK823" s="310">
        <f>IF('2_Board설정(2)'!$J$35=0, 0, '2_Board설정(2)'!$J$35)</f>
        <v>0</v>
      </c>
      <c r="AL823" s="310">
        <f>IF('2_Board설정(2)'!$J$36=0, 0, '2_Board설정(2)'!$J$36)</f>
        <v>0</v>
      </c>
      <c r="AM823" s="310">
        <f>IF('2_Board설정(2)'!$J$37=0, 0, '2_Board설정(2)'!$J$37)</f>
        <v>0</v>
      </c>
      <c r="AN823" s="310">
        <f>IF('2_Board설정(2)'!$J$38=0, 0, '2_Board설정(2)'!$J$38)</f>
        <v>0</v>
      </c>
      <c r="AO823" s="310">
        <f>IF('2_Board설정(2)'!$J$39=0, 0, '2_Board설정(2)'!$J$39)</f>
        <v>0</v>
      </c>
      <c r="AP823" s="310">
        <f>IF('2_Board설정(2)'!$J$40=0, 0, '2_Board설정(2)'!$J$40)</f>
        <v>0</v>
      </c>
      <c r="AQ823" s="311">
        <f>IF('2_Board설정(2)'!$J$41=0, 0, '2_Board설정(2)'!$J$41)</f>
        <v>0</v>
      </c>
    </row>
    <row r="824" spans="2:43" ht="19.95" customHeight="1" x14ac:dyDescent="0.4">
      <c r="B824" s="269">
        <v>817</v>
      </c>
      <c r="C824" s="270" t="s">
        <v>642</v>
      </c>
      <c r="D824" s="270" t="s">
        <v>449</v>
      </c>
      <c r="E824" s="271"/>
      <c r="F824" s="272"/>
      <c r="G824" s="433">
        <v>10</v>
      </c>
      <c r="H824" s="1304"/>
      <c r="I824" s="309">
        <f>IF('2_Board설정(2)'!$K$7=0, 10, '2_Board설정(2)'!$K$7)</f>
        <v>43</v>
      </c>
      <c r="J824" s="310">
        <f>IF('2_Board설정(2)'!$K$8=0, 10, '2_Board설정(2)'!$K$8)</f>
        <v>10</v>
      </c>
      <c r="K824" s="310">
        <f>IF('2_Board설정(2)'!$K$9=0, 10, '2_Board설정(2)'!$K$9)</f>
        <v>10</v>
      </c>
      <c r="L824" s="310">
        <f>IF('2_Board설정(2)'!$K$10=0, 10, '2_Board설정(2)'!$K$10)</f>
        <v>10</v>
      </c>
      <c r="M824" s="310">
        <f>IF('2_Board설정(2)'!$K$11=0, 10, '2_Board설정(2)'!$K$11)</f>
        <v>10</v>
      </c>
      <c r="N824" s="310">
        <f>IF('2_Board설정(2)'!$K$12=0, 10, '2_Board설정(2)'!$K$12)</f>
        <v>10</v>
      </c>
      <c r="O824" s="310">
        <f>IF('2_Board설정(2)'!$K$13=0, 10, '2_Board설정(2)'!$K$13)</f>
        <v>10</v>
      </c>
      <c r="P824" s="310">
        <f>IF('2_Board설정(2)'!$K$14=0, 10, '2_Board설정(2)'!$K$14)</f>
        <v>10</v>
      </c>
      <c r="Q824" s="310">
        <f>IF('2_Board설정(2)'!$K$15=0, 10, '2_Board설정(2)'!$K$15)</f>
        <v>10</v>
      </c>
      <c r="R824" s="310">
        <f>IF('2_Board설정(2)'!$K$16=0, 10, '2_Board설정(2)'!$K$16)</f>
        <v>10</v>
      </c>
      <c r="S824" s="310">
        <f>IF('2_Board설정(2)'!$K$17=0, 10, '2_Board설정(2)'!$K$17)</f>
        <v>10</v>
      </c>
      <c r="T824" s="310">
        <f>IF('2_Board설정(2)'!$K$18=0, 10, '2_Board설정(2)'!$K$18)</f>
        <v>10</v>
      </c>
      <c r="U824" s="310">
        <f>IF('2_Board설정(2)'!$K$19=0, 10, '2_Board설정(2)'!$K$19)</f>
        <v>10</v>
      </c>
      <c r="V824" s="310">
        <f>IF('2_Board설정(2)'!$K$20=0, 10, '2_Board설정(2)'!$K$20)</f>
        <v>10</v>
      </c>
      <c r="W824" s="310">
        <f>IF('2_Board설정(2)'!$K$21=0, 10, '2_Board설정(2)'!$K$21)</f>
        <v>10</v>
      </c>
      <c r="X824" s="310">
        <f>IF('2_Board설정(2)'!$K$22=0, 10, '2_Board설정(2)'!$K$22)</f>
        <v>10</v>
      </c>
      <c r="Y824" s="310">
        <f>IF('2_Board설정(2)'!$K$23=0, 10, '2_Board설정(2)'!$K$23)</f>
        <v>10</v>
      </c>
      <c r="Z824" s="310">
        <f>IF('2_Board설정(2)'!$K$24=0, 10, '2_Board설정(2)'!$K$24)</f>
        <v>10</v>
      </c>
      <c r="AA824" s="310">
        <f>IF('2_Board설정(2)'!$K$25=0, 10, '2_Board설정(2)'!$K$25)</f>
        <v>10</v>
      </c>
      <c r="AB824" s="310">
        <f>IF('2_Board설정(2)'!$K$26=0, 10, '2_Board설정(2)'!$K$26)</f>
        <v>10</v>
      </c>
      <c r="AC824" s="310">
        <f>IF('2_Board설정(2)'!$K$27=0, 10, '2_Board설정(2)'!$K$27)</f>
        <v>10</v>
      </c>
      <c r="AD824" s="310">
        <f>IF('2_Board설정(2)'!$K$28=0, 10, '2_Board설정(2)'!$K$28)</f>
        <v>10</v>
      </c>
      <c r="AE824" s="310">
        <f>IF('2_Board설정(2)'!$K$29=0, 10, '2_Board설정(2)'!$K$29)</f>
        <v>10</v>
      </c>
      <c r="AF824" s="310">
        <f>IF('2_Board설정(2)'!$K$30=0, 10, '2_Board설정(2)'!$K$30)</f>
        <v>10</v>
      </c>
      <c r="AG824" s="310">
        <f>IF('2_Board설정(2)'!$K$31=0, 10, '2_Board설정(2)'!$K$31)</f>
        <v>10</v>
      </c>
      <c r="AH824" s="310">
        <f>IF('2_Board설정(2)'!$K$32=0, 10, '2_Board설정(2)'!$K$32)</f>
        <v>10</v>
      </c>
      <c r="AI824" s="310">
        <f>IF('2_Board설정(2)'!$K$33=0, 10, '2_Board설정(2)'!$K$33)</f>
        <v>10</v>
      </c>
      <c r="AJ824" s="310">
        <f>IF('2_Board설정(2)'!$K$34=0, 10, '2_Board설정(2)'!$K$34)</f>
        <v>10</v>
      </c>
      <c r="AK824" s="310">
        <f>IF('2_Board설정(2)'!$K$35=0, 10, '2_Board설정(2)'!$K$35)</f>
        <v>10</v>
      </c>
      <c r="AL824" s="310">
        <f>IF('2_Board설정(2)'!$K$36=0, 10, '2_Board설정(2)'!$K$36)</f>
        <v>10</v>
      </c>
      <c r="AM824" s="310">
        <f>IF('2_Board설정(2)'!$K$37=0, 10, '2_Board설정(2)'!$K$37)</f>
        <v>10</v>
      </c>
      <c r="AN824" s="310">
        <f>IF('2_Board설정(2)'!$K$38=0, 10, '2_Board설정(2)'!$K$38)</f>
        <v>10</v>
      </c>
      <c r="AO824" s="310">
        <f>IF('2_Board설정(2)'!$K$39=0, 10, '2_Board설정(2)'!$K$39)</f>
        <v>10</v>
      </c>
      <c r="AP824" s="310">
        <f>IF('2_Board설정(2)'!$K$40=0, 10, '2_Board설정(2)'!$K$40)</f>
        <v>10</v>
      </c>
      <c r="AQ824" s="311">
        <f>IF('2_Board설정(2)'!$K$41=0, 10, '2_Board설정(2)'!$K$41)</f>
        <v>10</v>
      </c>
    </row>
    <row r="825" spans="2:43" ht="19.95" customHeight="1" x14ac:dyDescent="0.4">
      <c r="B825" s="269">
        <v>818</v>
      </c>
      <c r="C825" s="270" t="s">
        <v>643</v>
      </c>
      <c r="D825" s="270" t="s">
        <v>450</v>
      </c>
      <c r="E825" s="271"/>
      <c r="F825" s="272"/>
      <c r="G825" s="433">
        <v>255</v>
      </c>
      <c r="H825" s="1362" t="s">
        <v>2676</v>
      </c>
      <c r="I825" s="309">
        <f>IF('2_Board설정(2)'!$L$7=0, 255, '2_Board설정(2)'!$L$7)</f>
        <v>255</v>
      </c>
      <c r="J825" s="310">
        <f>IF('2_Board설정(2)'!$L$8=0, 255, '2_Board설정(2)'!$L$8)</f>
        <v>255</v>
      </c>
      <c r="K825" s="310">
        <f>IF('2_Board설정(2)'!$L$9=0, 255, '2_Board설정(2)'!$L$9)</f>
        <v>255</v>
      </c>
      <c r="L825" s="310">
        <f>IF('2_Board설정(2)'!$L$10=0, 255, '2_Board설정(2)'!$L$10)</f>
        <v>255</v>
      </c>
      <c r="M825" s="310">
        <f>IF('2_Board설정(2)'!$L$11=0, 255, '2_Board설정(2)'!$L$11)</f>
        <v>255</v>
      </c>
      <c r="N825" s="310">
        <f>IF('2_Board설정(2)'!$L$12=0, 255, '2_Board설정(2)'!$L$12)</f>
        <v>255</v>
      </c>
      <c r="O825" s="310">
        <f>IF('2_Board설정(2)'!$L$13=0, 255, '2_Board설정(2)'!$L$13)</f>
        <v>255</v>
      </c>
      <c r="P825" s="310">
        <f>IF('2_Board설정(2)'!$L$14=0, 255, '2_Board설정(2)'!$L$14)</f>
        <v>255</v>
      </c>
      <c r="Q825" s="310">
        <f>IF('2_Board설정(2)'!$L$15=0, 255, '2_Board설정(2)'!$L$15)</f>
        <v>255</v>
      </c>
      <c r="R825" s="310">
        <f>IF('2_Board설정(2)'!$L$16=0, 255, '2_Board설정(2)'!$L$16)</f>
        <v>255</v>
      </c>
      <c r="S825" s="310">
        <f>IF('2_Board설정(2)'!$L$17=0, 255, '2_Board설정(2)'!$L$17)</f>
        <v>255</v>
      </c>
      <c r="T825" s="310">
        <f>IF('2_Board설정(2)'!$L$18=0, 255, '2_Board설정(2)'!$L$18)</f>
        <v>255</v>
      </c>
      <c r="U825" s="310">
        <f>IF('2_Board설정(2)'!$L$19=0, 255, '2_Board설정(2)'!$L$19)</f>
        <v>255</v>
      </c>
      <c r="V825" s="310">
        <f>IF('2_Board설정(2)'!$L$20=0, 255, '2_Board설정(2)'!$L$20)</f>
        <v>255</v>
      </c>
      <c r="W825" s="310">
        <f>IF('2_Board설정(2)'!$L$21=0, 255, '2_Board설정(2)'!$L$21)</f>
        <v>255</v>
      </c>
      <c r="X825" s="310">
        <f>IF('2_Board설정(2)'!$L$22=0, 255, '2_Board설정(2)'!$L$22)</f>
        <v>255</v>
      </c>
      <c r="Y825" s="310">
        <f>IF('2_Board설정(2)'!$L$23=0, 255, '2_Board설정(2)'!$L$23)</f>
        <v>255</v>
      </c>
      <c r="Z825" s="310">
        <f>IF('2_Board설정(2)'!$L$24=0, 255, '2_Board설정(2)'!$L$24)</f>
        <v>255</v>
      </c>
      <c r="AA825" s="310">
        <f>IF('2_Board설정(2)'!$L$25=0, 255, '2_Board설정(2)'!$L$25)</f>
        <v>255</v>
      </c>
      <c r="AB825" s="310">
        <f>IF('2_Board설정(2)'!$L$26=0, 255, '2_Board설정(2)'!$L$26)</f>
        <v>255</v>
      </c>
      <c r="AC825" s="310">
        <f>IF('2_Board설정(2)'!$L$27=0, 255, '2_Board설정(2)'!$L$27)</f>
        <v>255</v>
      </c>
      <c r="AD825" s="310">
        <f>IF('2_Board설정(2)'!$L$28=0, 255, '2_Board설정(2)'!$L$28)</f>
        <v>255</v>
      </c>
      <c r="AE825" s="310">
        <f>IF('2_Board설정(2)'!$L$29=0, 255, '2_Board설정(2)'!$L$29)</f>
        <v>255</v>
      </c>
      <c r="AF825" s="310">
        <f>IF('2_Board설정(2)'!$L$30=0, 255, '2_Board설정(2)'!$L$30)</f>
        <v>255</v>
      </c>
      <c r="AG825" s="310">
        <f>IF('2_Board설정(2)'!$L$31=0, 255, '2_Board설정(2)'!$L$31)</f>
        <v>255</v>
      </c>
      <c r="AH825" s="310">
        <f>IF('2_Board설정(2)'!$L$32=0, 255, '2_Board설정(2)'!$L$32)</f>
        <v>255</v>
      </c>
      <c r="AI825" s="310">
        <f>IF('2_Board설정(2)'!$L$33=0, 255, '2_Board설정(2)'!$L$33)</f>
        <v>255</v>
      </c>
      <c r="AJ825" s="310">
        <f>IF('2_Board설정(2)'!$L$34=0, 255, '2_Board설정(2)'!$L$34)</f>
        <v>255</v>
      </c>
      <c r="AK825" s="310">
        <f>IF('2_Board설정(2)'!$L$35=0, 255, '2_Board설정(2)'!$L$35)</f>
        <v>255</v>
      </c>
      <c r="AL825" s="310">
        <f>IF('2_Board설정(2)'!$L$36=0, 255, '2_Board설정(2)'!$L$36)</f>
        <v>255</v>
      </c>
      <c r="AM825" s="310">
        <f>IF('2_Board설정(2)'!$L$37=0, 255, '2_Board설정(2)'!$L$37)</f>
        <v>255</v>
      </c>
      <c r="AN825" s="310">
        <f>IF('2_Board설정(2)'!$L$38=0, 255, '2_Board설정(2)'!$L$38)</f>
        <v>255</v>
      </c>
      <c r="AO825" s="310">
        <f>IF('2_Board설정(2)'!$L$39=0, 255, '2_Board설정(2)'!$L$39)</f>
        <v>255</v>
      </c>
      <c r="AP825" s="310">
        <f>IF('2_Board설정(2)'!$L$40=0, 255, '2_Board설정(2)'!$L$40)</f>
        <v>255</v>
      </c>
      <c r="AQ825" s="311">
        <f>IF('2_Board설정(2)'!$L$41=0, 255, '2_Board설정(2)'!$L$41)</f>
        <v>255</v>
      </c>
    </row>
    <row r="826" spans="2:43" ht="19.95" customHeight="1" x14ac:dyDescent="0.4">
      <c r="B826" s="269">
        <v>819</v>
      </c>
      <c r="C826" s="270" t="s">
        <v>644</v>
      </c>
      <c r="D826" s="270" t="s">
        <v>451</v>
      </c>
      <c r="E826" s="271"/>
      <c r="F826" s="272"/>
      <c r="G826" s="433">
        <v>255</v>
      </c>
      <c r="H826" s="1339"/>
      <c r="I826" s="309">
        <f>IF('2_Board설정(2)'!$M$7=0, 255, '2_Board설정(2)'!$M$7)</f>
        <v>255</v>
      </c>
      <c r="J826" s="310">
        <f>IF('2_Board설정(2)'!$M$8=0, 255, '2_Board설정(2)'!$M$8)</f>
        <v>255</v>
      </c>
      <c r="K826" s="310">
        <f>IF('2_Board설정(2)'!$M$9=0, 255, '2_Board설정(2)'!$M$9)</f>
        <v>255</v>
      </c>
      <c r="L826" s="310">
        <f>IF('2_Board설정(2)'!$M$10=0, 255, '2_Board설정(2)'!$M$10)</f>
        <v>255</v>
      </c>
      <c r="M826" s="310">
        <f>IF('2_Board설정(2)'!$M$11=0, 255, '2_Board설정(2)'!$M$11)</f>
        <v>255</v>
      </c>
      <c r="N826" s="310">
        <f>IF('2_Board설정(2)'!$M$12=0, 255, '2_Board설정(2)'!$M$12)</f>
        <v>255</v>
      </c>
      <c r="O826" s="310">
        <f>IF('2_Board설정(2)'!$M$13=0, 255, '2_Board설정(2)'!$M$13)</f>
        <v>255</v>
      </c>
      <c r="P826" s="310">
        <f>IF('2_Board설정(2)'!$M$14=0, 255, '2_Board설정(2)'!$M$14)</f>
        <v>255</v>
      </c>
      <c r="Q826" s="310">
        <f>IF('2_Board설정(2)'!$M$15=0, 255, '2_Board설정(2)'!$M$15)</f>
        <v>255</v>
      </c>
      <c r="R826" s="310">
        <f>IF('2_Board설정(2)'!$M$16=0, 255, '2_Board설정(2)'!$M$16)</f>
        <v>255</v>
      </c>
      <c r="S826" s="310">
        <f>IF('2_Board설정(2)'!$M$17=0, 255, '2_Board설정(2)'!$M$17)</f>
        <v>255</v>
      </c>
      <c r="T826" s="310">
        <f>IF('2_Board설정(2)'!$M$18=0, 255, '2_Board설정(2)'!$M$18)</f>
        <v>255</v>
      </c>
      <c r="U826" s="310">
        <f>IF('2_Board설정(2)'!$M$19=0, 255, '2_Board설정(2)'!$M$19)</f>
        <v>255</v>
      </c>
      <c r="V826" s="310">
        <f>IF('2_Board설정(2)'!$M$20=0, 255, '2_Board설정(2)'!$M$20)</f>
        <v>255</v>
      </c>
      <c r="W826" s="310">
        <f>IF('2_Board설정(2)'!$M$21=0, 255, '2_Board설정(2)'!$M$21)</f>
        <v>255</v>
      </c>
      <c r="X826" s="310">
        <f>IF('2_Board설정(2)'!$M$22=0, 255, '2_Board설정(2)'!$M$22)</f>
        <v>255</v>
      </c>
      <c r="Y826" s="310">
        <f>IF('2_Board설정(2)'!$M$23=0, 255, '2_Board설정(2)'!$M$23)</f>
        <v>255</v>
      </c>
      <c r="Z826" s="310">
        <f>IF('2_Board설정(2)'!$M$24=0, 255, '2_Board설정(2)'!$M$24)</f>
        <v>255</v>
      </c>
      <c r="AA826" s="310">
        <f>IF('2_Board설정(2)'!$M$25=0, 255, '2_Board설정(2)'!$M$25)</f>
        <v>255</v>
      </c>
      <c r="AB826" s="310">
        <f>IF('2_Board설정(2)'!$M$26=0, 255, '2_Board설정(2)'!$M$26)</f>
        <v>255</v>
      </c>
      <c r="AC826" s="310">
        <f>IF('2_Board설정(2)'!$M$27=0, 255, '2_Board설정(2)'!$M$27)</f>
        <v>255</v>
      </c>
      <c r="AD826" s="310">
        <f>IF('2_Board설정(2)'!$M$28=0, 255, '2_Board설정(2)'!$M$28)</f>
        <v>255</v>
      </c>
      <c r="AE826" s="310">
        <f>IF('2_Board설정(2)'!$M$29=0, 255, '2_Board설정(2)'!$M$29)</f>
        <v>255</v>
      </c>
      <c r="AF826" s="310">
        <f>IF('2_Board설정(2)'!$M$30=0, 255, '2_Board설정(2)'!$M$30)</f>
        <v>255</v>
      </c>
      <c r="AG826" s="310">
        <f>IF('2_Board설정(2)'!$M$31=0, 255, '2_Board설정(2)'!$M$31)</f>
        <v>255</v>
      </c>
      <c r="AH826" s="310">
        <f>IF('2_Board설정(2)'!$M$32=0, 255, '2_Board설정(2)'!$M$32)</f>
        <v>255</v>
      </c>
      <c r="AI826" s="310">
        <f>IF('2_Board설정(2)'!$M$33=0, 255, '2_Board설정(2)'!$M$33)</f>
        <v>255</v>
      </c>
      <c r="AJ826" s="310">
        <f>IF('2_Board설정(2)'!$M$34=0, 255, '2_Board설정(2)'!$M$34)</f>
        <v>255</v>
      </c>
      <c r="AK826" s="310">
        <f>IF('2_Board설정(2)'!$M$35=0, 255, '2_Board설정(2)'!$M$35)</f>
        <v>255</v>
      </c>
      <c r="AL826" s="310">
        <f>IF('2_Board설정(2)'!$M$36=0, 255, '2_Board설정(2)'!$M$36)</f>
        <v>255</v>
      </c>
      <c r="AM826" s="310">
        <f>IF('2_Board설정(2)'!$M$37=0, 255, '2_Board설정(2)'!$M$37)</f>
        <v>255</v>
      </c>
      <c r="AN826" s="310">
        <f>IF('2_Board설정(2)'!$M$38=0, 255, '2_Board설정(2)'!$M$38)</f>
        <v>255</v>
      </c>
      <c r="AO826" s="310">
        <f>IF('2_Board설정(2)'!$M$39=0, 255, '2_Board설정(2)'!$M$39)</f>
        <v>255</v>
      </c>
      <c r="AP826" s="310">
        <f>IF('2_Board설정(2)'!$M$40=0, 255, '2_Board설정(2)'!$M$40)</f>
        <v>255</v>
      </c>
      <c r="AQ826" s="311">
        <f>IF('2_Board설정(2)'!$M$41=0, 255, '2_Board설정(2)'!$M$41)</f>
        <v>255</v>
      </c>
    </row>
    <row r="827" spans="2:43" ht="19.95" customHeight="1" x14ac:dyDescent="0.4">
      <c r="B827" s="269">
        <v>820</v>
      </c>
      <c r="C827" s="270" t="s">
        <v>645</v>
      </c>
      <c r="D827" s="270" t="s">
        <v>452</v>
      </c>
      <c r="E827" s="271"/>
      <c r="F827" s="272"/>
      <c r="G827" s="433">
        <v>0</v>
      </c>
      <c r="H827" s="1339"/>
      <c r="I827" s="309">
        <f>IF('2_Board설정(2)'!$N$7=0, 0, '2_Board설정(2)'!$N$7)</f>
        <v>255</v>
      </c>
      <c r="J827" s="310">
        <f>IF('2_Board설정(2)'!$N$8=0, 0, '2_Board설정(2)'!$N$8)</f>
        <v>255</v>
      </c>
      <c r="K827" s="310">
        <f>IF('2_Board설정(2)'!$N$9=0, 0, '2_Board설정(2)'!$N$9)</f>
        <v>255</v>
      </c>
      <c r="L827" s="310">
        <f>IF('2_Board설정(2)'!$N$10=0, 0, '2_Board설정(2)'!$N$10)</f>
        <v>255</v>
      </c>
      <c r="M827" s="310">
        <f>IF('2_Board설정(2)'!$N$11=0, 0, '2_Board설정(2)'!$N$11)</f>
        <v>255</v>
      </c>
      <c r="N827" s="310">
        <f>IF('2_Board설정(2)'!$N$12=0, 0, '2_Board설정(2)'!$N$12)</f>
        <v>255</v>
      </c>
      <c r="O827" s="310">
        <f>IF('2_Board설정(2)'!$N$13=0, 0, '2_Board설정(2)'!$N$13)</f>
        <v>255</v>
      </c>
      <c r="P827" s="310">
        <f>IF('2_Board설정(2)'!$N$14=0, 0, '2_Board설정(2)'!$N$14)</f>
        <v>255</v>
      </c>
      <c r="Q827" s="310">
        <f>IF('2_Board설정(2)'!$N$15=0, 0, '2_Board설정(2)'!$N$15)</f>
        <v>255</v>
      </c>
      <c r="R827" s="310">
        <f>IF('2_Board설정(2)'!$N$16=0, 0, '2_Board설정(2)'!$N$16)</f>
        <v>255</v>
      </c>
      <c r="S827" s="310">
        <f>IF('2_Board설정(2)'!$N$17=0, 0, '2_Board설정(2)'!$N$17)</f>
        <v>255</v>
      </c>
      <c r="T827" s="310">
        <f>IF('2_Board설정(2)'!$N$18=0, 0, '2_Board설정(2)'!$N$18)</f>
        <v>255</v>
      </c>
      <c r="U827" s="310">
        <f>IF('2_Board설정(2)'!$N$19=0, 0, '2_Board설정(2)'!$N$19)</f>
        <v>255</v>
      </c>
      <c r="V827" s="310">
        <f>IF('2_Board설정(2)'!$N$20=0, 0, '2_Board설정(2)'!$N$20)</f>
        <v>255</v>
      </c>
      <c r="W827" s="310">
        <f>IF('2_Board설정(2)'!$N$21=0, 0, '2_Board설정(2)'!$N$21)</f>
        <v>255</v>
      </c>
      <c r="X827" s="310">
        <f>IF('2_Board설정(2)'!$N$22=0, 0, '2_Board설정(2)'!$N$22)</f>
        <v>255</v>
      </c>
      <c r="Y827" s="310">
        <f>IF('2_Board설정(2)'!$N$23=0, 0, '2_Board설정(2)'!$N$23)</f>
        <v>255</v>
      </c>
      <c r="Z827" s="310">
        <f>IF('2_Board설정(2)'!$N$24=0, 0, '2_Board설정(2)'!$N$24)</f>
        <v>255</v>
      </c>
      <c r="AA827" s="310">
        <f>IF('2_Board설정(2)'!$N$25=0, 0, '2_Board설정(2)'!$N$25)</f>
        <v>255</v>
      </c>
      <c r="AB827" s="310">
        <f>IF('2_Board설정(2)'!$N$26=0, 0, '2_Board설정(2)'!$N$26)</f>
        <v>255</v>
      </c>
      <c r="AC827" s="310">
        <f>IF('2_Board설정(2)'!$N$27=0, 0, '2_Board설정(2)'!$N$27)</f>
        <v>255</v>
      </c>
      <c r="AD827" s="310">
        <f>IF('2_Board설정(2)'!$N$28=0, 0, '2_Board설정(2)'!$N$28)</f>
        <v>255</v>
      </c>
      <c r="AE827" s="310">
        <f>IF('2_Board설정(2)'!$N$29=0, 0, '2_Board설정(2)'!$N$29)</f>
        <v>255</v>
      </c>
      <c r="AF827" s="310">
        <f>IF('2_Board설정(2)'!$N$30=0, 0, '2_Board설정(2)'!$N$30)</f>
        <v>255</v>
      </c>
      <c r="AG827" s="310">
        <f>IF('2_Board설정(2)'!$N$31=0, 0, '2_Board설정(2)'!$N$31)</f>
        <v>255</v>
      </c>
      <c r="AH827" s="310">
        <f>IF('2_Board설정(2)'!$N$32=0, 0, '2_Board설정(2)'!$N$32)</f>
        <v>255</v>
      </c>
      <c r="AI827" s="310">
        <f>IF('2_Board설정(2)'!$N$33=0, 0, '2_Board설정(2)'!$N$33)</f>
        <v>255</v>
      </c>
      <c r="AJ827" s="310">
        <f>IF('2_Board설정(2)'!$N$34=0, 0, '2_Board설정(2)'!$N$34)</f>
        <v>255</v>
      </c>
      <c r="AK827" s="310">
        <f>IF('2_Board설정(2)'!$N$35=0, 0, '2_Board설정(2)'!$N$35)</f>
        <v>255</v>
      </c>
      <c r="AL827" s="310">
        <f>IF('2_Board설정(2)'!$N$36=0, 0, '2_Board설정(2)'!$N$36)</f>
        <v>255</v>
      </c>
      <c r="AM827" s="310">
        <f>IF('2_Board설정(2)'!$N$37=0, 0, '2_Board설정(2)'!$N$37)</f>
        <v>255</v>
      </c>
      <c r="AN827" s="310">
        <f>IF('2_Board설정(2)'!$N$38=0, 0, '2_Board설정(2)'!$N$38)</f>
        <v>255</v>
      </c>
      <c r="AO827" s="310">
        <f>IF('2_Board설정(2)'!$N$39=0, 0, '2_Board설정(2)'!$N$39)</f>
        <v>255</v>
      </c>
      <c r="AP827" s="310">
        <f>IF('2_Board설정(2)'!$N$40=0, 0, '2_Board설정(2)'!$N$40)</f>
        <v>255</v>
      </c>
      <c r="AQ827" s="311">
        <f>IF('2_Board설정(2)'!$N$41=0, 0, '2_Board설정(2)'!$N$41)</f>
        <v>255</v>
      </c>
    </row>
    <row r="828" spans="2:43" ht="19.95" customHeight="1" x14ac:dyDescent="0.4">
      <c r="B828" s="269">
        <v>821</v>
      </c>
      <c r="C828" s="270" t="s">
        <v>646</v>
      </c>
      <c r="D828" s="270" t="s">
        <v>453</v>
      </c>
      <c r="E828" s="271"/>
      <c r="F828" s="272"/>
      <c r="G828" s="433">
        <v>0</v>
      </c>
      <c r="H828" s="1304"/>
      <c r="I828" s="309">
        <f>IF('2_Board설정(2)'!$O$7=0, 0, '2_Board설정(2)'!$O$7)</f>
        <v>0</v>
      </c>
      <c r="J828" s="310">
        <f>IF('2_Board설정(2)'!$O$8=0, 0, '2_Board설정(2)'!$O$8)</f>
        <v>0</v>
      </c>
      <c r="K828" s="310">
        <f>IF('2_Board설정(2)'!$O$9=0, 0, '2_Board설정(2)'!$O$9)</f>
        <v>0</v>
      </c>
      <c r="L828" s="310">
        <f>IF('2_Board설정(2)'!$O$10=0, 0, '2_Board설정(2)'!$O$10)</f>
        <v>0</v>
      </c>
      <c r="M828" s="310">
        <f>IF('2_Board설정(2)'!$O$11=0, 0, '2_Board설정(2)'!$O$11)</f>
        <v>0</v>
      </c>
      <c r="N828" s="310">
        <f>IF('2_Board설정(2)'!$O$12=0, 0, '2_Board설정(2)'!$O$12)</f>
        <v>0</v>
      </c>
      <c r="O828" s="310">
        <f>IF('2_Board설정(2)'!$O$13=0, 0, '2_Board설정(2)'!$O$13)</f>
        <v>0</v>
      </c>
      <c r="P828" s="310">
        <f>IF('2_Board설정(2)'!$O$14=0, 0, '2_Board설정(2)'!$O$14)</f>
        <v>0</v>
      </c>
      <c r="Q828" s="310">
        <f>IF('2_Board설정(2)'!$O$15=0, 0, '2_Board설정(2)'!$O$15)</f>
        <v>0</v>
      </c>
      <c r="R828" s="310">
        <f>IF('2_Board설정(2)'!$O$16=0, 0, '2_Board설정(2)'!$O$16)</f>
        <v>0</v>
      </c>
      <c r="S828" s="310">
        <f>IF('2_Board설정(2)'!$O$17=0, 0, '2_Board설정(2)'!$O$17)</f>
        <v>0</v>
      </c>
      <c r="T828" s="310">
        <f>IF('2_Board설정(2)'!$O$18=0, 0, '2_Board설정(2)'!$O$18)</f>
        <v>0</v>
      </c>
      <c r="U828" s="310">
        <f>IF('2_Board설정(2)'!$O$19=0, 0, '2_Board설정(2)'!$O$19)</f>
        <v>0</v>
      </c>
      <c r="V828" s="310">
        <f>IF('2_Board설정(2)'!$O$20=0, 0, '2_Board설정(2)'!$O$20)</f>
        <v>0</v>
      </c>
      <c r="W828" s="310">
        <f>IF('2_Board설정(2)'!$O$21=0, 0, '2_Board설정(2)'!$O$21)</f>
        <v>0</v>
      </c>
      <c r="X828" s="310">
        <f>IF('2_Board설정(2)'!$O$22=0, 0, '2_Board설정(2)'!$O$22)</f>
        <v>0</v>
      </c>
      <c r="Y828" s="310">
        <f>IF('2_Board설정(2)'!$O$23=0, 0, '2_Board설정(2)'!$O$23)</f>
        <v>0</v>
      </c>
      <c r="Z828" s="310">
        <f>IF('2_Board설정(2)'!$O$24=0, 0, '2_Board설정(2)'!$O$24)</f>
        <v>0</v>
      </c>
      <c r="AA828" s="310">
        <f>IF('2_Board설정(2)'!$O$25=0, 0, '2_Board설정(2)'!$O$25)</f>
        <v>0</v>
      </c>
      <c r="AB828" s="310">
        <f>IF('2_Board설정(2)'!$O$26=0, 0, '2_Board설정(2)'!$O$26)</f>
        <v>0</v>
      </c>
      <c r="AC828" s="310">
        <f>IF('2_Board설정(2)'!$O$27=0, 0, '2_Board설정(2)'!$O$27)</f>
        <v>0</v>
      </c>
      <c r="AD828" s="310">
        <f>IF('2_Board설정(2)'!$O$28=0, 0, '2_Board설정(2)'!$O$28)</f>
        <v>0</v>
      </c>
      <c r="AE828" s="310">
        <f>IF('2_Board설정(2)'!$O$29=0, 0, '2_Board설정(2)'!$O$29)</f>
        <v>0</v>
      </c>
      <c r="AF828" s="310">
        <f>IF('2_Board설정(2)'!$O$30=0, 0, '2_Board설정(2)'!$O$30)</f>
        <v>0</v>
      </c>
      <c r="AG828" s="310">
        <f>IF('2_Board설정(2)'!$O$31=0, 0, '2_Board설정(2)'!$O$31)</f>
        <v>0</v>
      </c>
      <c r="AH828" s="310">
        <f>IF('2_Board설정(2)'!$O$32=0, 0, '2_Board설정(2)'!$O$32)</f>
        <v>0</v>
      </c>
      <c r="AI828" s="310">
        <f>IF('2_Board설정(2)'!$O$33=0, 0, '2_Board설정(2)'!$O$33)</f>
        <v>0</v>
      </c>
      <c r="AJ828" s="310">
        <f>IF('2_Board설정(2)'!$O$34=0, 0, '2_Board설정(2)'!$O$34)</f>
        <v>0</v>
      </c>
      <c r="AK828" s="310">
        <f>IF('2_Board설정(2)'!$O$35=0, 0, '2_Board설정(2)'!$O$35)</f>
        <v>0</v>
      </c>
      <c r="AL828" s="310">
        <f>IF('2_Board설정(2)'!$O$36=0, 0, '2_Board설정(2)'!$O$36)</f>
        <v>0</v>
      </c>
      <c r="AM828" s="310">
        <f>IF('2_Board설정(2)'!$O$37=0, 0, '2_Board설정(2)'!$O$37)</f>
        <v>0</v>
      </c>
      <c r="AN828" s="310">
        <f>IF('2_Board설정(2)'!$O$38=0, 0, '2_Board설정(2)'!$O$38)</f>
        <v>0</v>
      </c>
      <c r="AO828" s="310">
        <f>IF('2_Board설정(2)'!$O$39=0, 0, '2_Board설정(2)'!$O$39)</f>
        <v>0</v>
      </c>
      <c r="AP828" s="310">
        <f>IF('2_Board설정(2)'!$O$40=0, 0, '2_Board설정(2)'!$O$40)</f>
        <v>0</v>
      </c>
      <c r="AQ828" s="311">
        <f>IF('2_Board설정(2)'!$O$41=0, 0, '2_Board설정(2)'!$O$41)</f>
        <v>0</v>
      </c>
    </row>
    <row r="829" spans="2:43" ht="19.95" customHeight="1" x14ac:dyDescent="0.4">
      <c r="B829" s="269">
        <v>822</v>
      </c>
      <c r="C829" s="270" t="s">
        <v>647</v>
      </c>
      <c r="D829" s="270" t="s">
        <v>454</v>
      </c>
      <c r="E829" s="271"/>
      <c r="F829" s="272"/>
      <c r="G829" s="433">
        <v>192</v>
      </c>
      <c r="H829" s="1362" t="s">
        <v>2677</v>
      </c>
      <c r="I829" s="309">
        <f>IF('2_Board설정(2)'!$P$7=0, 192, '2_Board설정(2)'!$P$7)</f>
        <v>192</v>
      </c>
      <c r="J829" s="310">
        <f>IF('2_Board설정(2)'!$P$8=0, 192, '2_Board설정(2)'!$P$8)</f>
        <v>192</v>
      </c>
      <c r="K829" s="310">
        <f>IF('2_Board설정(2)'!$P$9=0, 192, '2_Board설정(2)'!$P$9)</f>
        <v>192</v>
      </c>
      <c r="L829" s="310">
        <f>IF('2_Board설정(2)'!$P$10=0, 192, '2_Board설정(2)'!$P$10)</f>
        <v>192</v>
      </c>
      <c r="M829" s="310">
        <f>IF('2_Board설정(2)'!$P$11=0, 192, '2_Board설정(2)'!$P$11)</f>
        <v>192</v>
      </c>
      <c r="N829" s="310">
        <f>IF('2_Board설정(2)'!$P$12=0, 192, '2_Board설정(2)'!$P$12)</f>
        <v>192</v>
      </c>
      <c r="O829" s="310">
        <f>IF('2_Board설정(2)'!$P$13=0, 192, '2_Board설정(2)'!$P$13)</f>
        <v>192</v>
      </c>
      <c r="P829" s="310">
        <f>IF('2_Board설정(2)'!$P$14=0, 192, '2_Board설정(2)'!$P$14)</f>
        <v>192</v>
      </c>
      <c r="Q829" s="310">
        <f>IF('2_Board설정(2)'!$P$15=0, 192, '2_Board설정(2)'!$P$15)</f>
        <v>192</v>
      </c>
      <c r="R829" s="310">
        <f>IF('2_Board설정(2)'!$P$16=0, 192, '2_Board설정(2)'!$P$16)</f>
        <v>192</v>
      </c>
      <c r="S829" s="310">
        <f>IF('2_Board설정(2)'!$P$17=0, 192, '2_Board설정(2)'!$P$17)</f>
        <v>192</v>
      </c>
      <c r="T829" s="310">
        <f>IF('2_Board설정(2)'!$P$18=0, 192, '2_Board설정(2)'!$P$18)</f>
        <v>192</v>
      </c>
      <c r="U829" s="310">
        <f>IF('2_Board설정(2)'!$P$19=0, 192, '2_Board설정(2)'!$P$19)</f>
        <v>192</v>
      </c>
      <c r="V829" s="310">
        <f>IF('2_Board설정(2)'!$P$20=0, 192, '2_Board설정(2)'!$P$20)</f>
        <v>192</v>
      </c>
      <c r="W829" s="310">
        <f>IF('2_Board설정(2)'!$P$21=0, 192, '2_Board설정(2)'!$P$21)</f>
        <v>192</v>
      </c>
      <c r="X829" s="310">
        <f>IF('2_Board설정(2)'!$P$22=0, 192, '2_Board설정(2)'!$P$22)</f>
        <v>192</v>
      </c>
      <c r="Y829" s="310">
        <f>IF('2_Board설정(2)'!$P$23=0, 192, '2_Board설정(2)'!$P$23)</f>
        <v>192</v>
      </c>
      <c r="Z829" s="310">
        <f>IF('2_Board설정(2)'!$P$24=0, 192, '2_Board설정(2)'!$P$24)</f>
        <v>192</v>
      </c>
      <c r="AA829" s="310">
        <f>IF('2_Board설정(2)'!$P$25=0, 192, '2_Board설정(2)'!$P$25)</f>
        <v>192</v>
      </c>
      <c r="AB829" s="310">
        <f>IF('2_Board설정(2)'!$P$26=0, 192, '2_Board설정(2)'!$P$26)</f>
        <v>192</v>
      </c>
      <c r="AC829" s="310">
        <f>IF('2_Board설정(2)'!$P$27=0, 192, '2_Board설정(2)'!$P$27)</f>
        <v>192</v>
      </c>
      <c r="AD829" s="310">
        <f>IF('2_Board설정(2)'!$P$28=0, 192, '2_Board설정(2)'!$P$28)</f>
        <v>192</v>
      </c>
      <c r="AE829" s="310">
        <f>IF('2_Board설정(2)'!$P$29=0, 192, '2_Board설정(2)'!$P$29)</f>
        <v>192</v>
      </c>
      <c r="AF829" s="310">
        <f>IF('2_Board설정(2)'!$P$30=0, 192, '2_Board설정(2)'!$P$30)</f>
        <v>192</v>
      </c>
      <c r="AG829" s="310">
        <f>IF('2_Board설정(2)'!$P$31=0, 192, '2_Board설정(2)'!$P$31)</f>
        <v>192</v>
      </c>
      <c r="AH829" s="310">
        <f>IF('2_Board설정(2)'!$P$32=0, 192, '2_Board설정(2)'!$P$32)</f>
        <v>192</v>
      </c>
      <c r="AI829" s="310">
        <f>IF('2_Board설정(2)'!$P$33=0, 192, '2_Board설정(2)'!$P$33)</f>
        <v>192</v>
      </c>
      <c r="AJ829" s="310">
        <f>IF('2_Board설정(2)'!$P$34=0, 192, '2_Board설정(2)'!$P$34)</f>
        <v>192</v>
      </c>
      <c r="AK829" s="310">
        <f>IF('2_Board설정(2)'!$P$35=0, 192, '2_Board설정(2)'!$P$35)</f>
        <v>192</v>
      </c>
      <c r="AL829" s="310">
        <f>IF('2_Board설정(2)'!$P$36=0, 192, '2_Board설정(2)'!$P$36)</f>
        <v>192</v>
      </c>
      <c r="AM829" s="310">
        <f>IF('2_Board설정(2)'!$P$37=0, 192, '2_Board설정(2)'!$P$37)</f>
        <v>192</v>
      </c>
      <c r="AN829" s="310">
        <f>IF('2_Board설정(2)'!$P$38=0, 192, '2_Board설정(2)'!$P$38)</f>
        <v>192</v>
      </c>
      <c r="AO829" s="310">
        <f>IF('2_Board설정(2)'!$P$39=0, 192, '2_Board설정(2)'!$P$39)</f>
        <v>192</v>
      </c>
      <c r="AP829" s="310">
        <f>IF('2_Board설정(2)'!$P$40=0, 192, '2_Board설정(2)'!$P$40)</f>
        <v>192</v>
      </c>
      <c r="AQ829" s="311">
        <f>IF('2_Board설정(2)'!$P$41=0, 192, '2_Board설정(2)'!$P$41)</f>
        <v>192</v>
      </c>
    </row>
    <row r="830" spans="2:43" ht="19.95" customHeight="1" x14ac:dyDescent="0.4">
      <c r="B830" s="269">
        <v>823</v>
      </c>
      <c r="C830" s="270" t="s">
        <v>648</v>
      </c>
      <c r="D830" s="270" t="s">
        <v>455</v>
      </c>
      <c r="E830" s="271"/>
      <c r="F830" s="272"/>
      <c r="G830" s="433">
        <v>168</v>
      </c>
      <c r="H830" s="1339"/>
      <c r="I830" s="309">
        <f>IF('2_Board설정(2)'!$Q$7=0, 168, '2_Board설정(2)'!$Q$7)</f>
        <v>168</v>
      </c>
      <c r="J830" s="310">
        <f>IF('2_Board설정(2)'!$Q$8=0, 168, '2_Board설정(2)'!$Q$8)</f>
        <v>168</v>
      </c>
      <c r="K830" s="310">
        <f>IF('2_Board설정(2)'!$Q$9=0, 168, '2_Board설정(2)'!$Q$9)</f>
        <v>168</v>
      </c>
      <c r="L830" s="310">
        <f>IF('2_Board설정(2)'!$Q$10=0, 168, '2_Board설정(2)'!$Q$10)</f>
        <v>168</v>
      </c>
      <c r="M830" s="310">
        <f>IF('2_Board설정(2)'!$Q$11=0, 168, '2_Board설정(2)'!$Q$11)</f>
        <v>168</v>
      </c>
      <c r="N830" s="310">
        <f>IF('2_Board설정(2)'!$Q$12=0, 168, '2_Board설정(2)'!$Q$12)</f>
        <v>168</v>
      </c>
      <c r="O830" s="310">
        <f>IF('2_Board설정(2)'!$Q$13=0, 168, '2_Board설정(2)'!$Q$13)</f>
        <v>168</v>
      </c>
      <c r="P830" s="310">
        <f>IF('2_Board설정(2)'!$Q$14=0, 168, '2_Board설정(2)'!$Q$14)</f>
        <v>168</v>
      </c>
      <c r="Q830" s="310">
        <f>IF('2_Board설정(2)'!$Q$15=0, 168, '2_Board설정(2)'!$Q$15)</f>
        <v>168</v>
      </c>
      <c r="R830" s="310">
        <f>IF('2_Board설정(2)'!$Q$16=0, 168, '2_Board설정(2)'!$Q$16)</f>
        <v>168</v>
      </c>
      <c r="S830" s="310">
        <f>IF('2_Board설정(2)'!$Q$17=0, 168, '2_Board설정(2)'!$Q$17)</f>
        <v>168</v>
      </c>
      <c r="T830" s="310">
        <f>IF('2_Board설정(2)'!$Q$18=0, 168, '2_Board설정(2)'!$Q$18)</f>
        <v>168</v>
      </c>
      <c r="U830" s="310">
        <f>IF('2_Board설정(2)'!$Q$19=0, 168, '2_Board설정(2)'!$Q$19)</f>
        <v>168</v>
      </c>
      <c r="V830" s="310">
        <f>IF('2_Board설정(2)'!$Q$20=0, 168, '2_Board설정(2)'!$Q$20)</f>
        <v>168</v>
      </c>
      <c r="W830" s="310">
        <f>IF('2_Board설정(2)'!$Q$21=0, 168, '2_Board설정(2)'!$Q$21)</f>
        <v>168</v>
      </c>
      <c r="X830" s="310">
        <f>IF('2_Board설정(2)'!$Q$22=0, 168, '2_Board설정(2)'!$Q$22)</f>
        <v>168</v>
      </c>
      <c r="Y830" s="310">
        <f>IF('2_Board설정(2)'!$Q$23=0, 168, '2_Board설정(2)'!$Q$23)</f>
        <v>168</v>
      </c>
      <c r="Z830" s="310">
        <f>IF('2_Board설정(2)'!$Q$24=0, 168, '2_Board설정(2)'!$Q$24)</f>
        <v>168</v>
      </c>
      <c r="AA830" s="310">
        <f>IF('2_Board설정(2)'!$Q$25=0, 168, '2_Board설정(2)'!$Q$25)</f>
        <v>168</v>
      </c>
      <c r="AB830" s="310">
        <f>IF('2_Board설정(2)'!$Q$26=0, 168, '2_Board설정(2)'!$Q$26)</f>
        <v>168</v>
      </c>
      <c r="AC830" s="310">
        <f>IF('2_Board설정(2)'!$Q$27=0, 168, '2_Board설정(2)'!$Q$27)</f>
        <v>168</v>
      </c>
      <c r="AD830" s="310">
        <f>IF('2_Board설정(2)'!$Q$28=0, 168, '2_Board설정(2)'!$Q$28)</f>
        <v>168</v>
      </c>
      <c r="AE830" s="310">
        <f>IF('2_Board설정(2)'!$Q$29=0, 168, '2_Board설정(2)'!$Q$29)</f>
        <v>168</v>
      </c>
      <c r="AF830" s="310">
        <f>IF('2_Board설정(2)'!$Q$30=0, 168, '2_Board설정(2)'!$Q$30)</f>
        <v>168</v>
      </c>
      <c r="AG830" s="310">
        <f>IF('2_Board설정(2)'!$Q$31=0, 168, '2_Board설정(2)'!$Q$31)</f>
        <v>168</v>
      </c>
      <c r="AH830" s="310">
        <f>IF('2_Board설정(2)'!$Q$32=0, 168, '2_Board설정(2)'!$Q$32)</f>
        <v>168</v>
      </c>
      <c r="AI830" s="310">
        <f>IF('2_Board설정(2)'!$Q$33=0, 168, '2_Board설정(2)'!$Q$33)</f>
        <v>168</v>
      </c>
      <c r="AJ830" s="310">
        <f>IF('2_Board설정(2)'!$Q$34=0, 168, '2_Board설정(2)'!$Q$34)</f>
        <v>168</v>
      </c>
      <c r="AK830" s="310">
        <f>IF('2_Board설정(2)'!$Q$35=0, 168, '2_Board설정(2)'!$Q$35)</f>
        <v>168</v>
      </c>
      <c r="AL830" s="310">
        <f>IF('2_Board설정(2)'!$Q$36=0, 168, '2_Board설정(2)'!$Q$36)</f>
        <v>168</v>
      </c>
      <c r="AM830" s="310">
        <f>IF('2_Board설정(2)'!$Q$37=0, 168, '2_Board설정(2)'!$Q$37)</f>
        <v>168</v>
      </c>
      <c r="AN830" s="310">
        <f>IF('2_Board설정(2)'!$Q$38=0, 168, '2_Board설정(2)'!$Q$38)</f>
        <v>168</v>
      </c>
      <c r="AO830" s="310">
        <f>IF('2_Board설정(2)'!$Q$39=0, 168, '2_Board설정(2)'!$Q$39)</f>
        <v>168</v>
      </c>
      <c r="AP830" s="310">
        <f>IF('2_Board설정(2)'!$Q$40=0, 168, '2_Board설정(2)'!$Q$40)</f>
        <v>168</v>
      </c>
      <c r="AQ830" s="311">
        <f>IF('2_Board설정(2)'!$Q$41=0, 168, '2_Board설정(2)'!$Q$41)</f>
        <v>168</v>
      </c>
    </row>
    <row r="831" spans="2:43" ht="19.95" customHeight="1" x14ac:dyDescent="0.4">
      <c r="B831" s="269">
        <v>824</v>
      </c>
      <c r="C831" s="270" t="s">
        <v>649</v>
      </c>
      <c r="D831" s="270" t="s">
        <v>456</v>
      </c>
      <c r="E831" s="271"/>
      <c r="F831" s="272"/>
      <c r="G831" s="433">
        <v>0</v>
      </c>
      <c r="H831" s="1339"/>
      <c r="I831" s="309">
        <f>IF('2_Board설정(2)'!$R$7=0, 0, '2_Board설정(2)'!$R$7)</f>
        <v>1</v>
      </c>
      <c r="J831" s="310">
        <f>IF('2_Board설정(2)'!$R$8=0, 0, '2_Board설정(2)'!$R$8)</f>
        <v>0</v>
      </c>
      <c r="K831" s="310">
        <f>IF('2_Board설정(2)'!$R$9=0, 0, '2_Board설정(2)'!$R$9)</f>
        <v>0</v>
      </c>
      <c r="L831" s="310">
        <f>IF('2_Board설정(2)'!$R$10=0, 0, '2_Board설정(2)'!$R$10)</f>
        <v>0</v>
      </c>
      <c r="M831" s="310">
        <f>IF('2_Board설정(2)'!$R$11=0, 0, '2_Board설정(2)'!$R$11)</f>
        <v>0</v>
      </c>
      <c r="N831" s="310">
        <f>IF('2_Board설정(2)'!$R$12=0, 0, '2_Board설정(2)'!$R$12)</f>
        <v>0</v>
      </c>
      <c r="O831" s="310">
        <f>IF('2_Board설정(2)'!$R$13=0, 0, '2_Board설정(2)'!$R$13)</f>
        <v>0</v>
      </c>
      <c r="P831" s="310">
        <f>IF('2_Board설정(2)'!$R$14=0, 0, '2_Board설정(2)'!$R$14)</f>
        <v>0</v>
      </c>
      <c r="Q831" s="310">
        <f>IF('2_Board설정(2)'!$R$15=0, 0, '2_Board설정(2)'!$R$15)</f>
        <v>0</v>
      </c>
      <c r="R831" s="310">
        <f>IF('2_Board설정(2)'!$R$16=0, 0, '2_Board설정(2)'!$R$16)</f>
        <v>0</v>
      </c>
      <c r="S831" s="310">
        <f>IF('2_Board설정(2)'!$R$17=0, 0, '2_Board설정(2)'!$R$17)</f>
        <v>0</v>
      </c>
      <c r="T831" s="310">
        <f>IF('2_Board설정(2)'!$R$18=0, 0, '2_Board설정(2)'!$R$18)</f>
        <v>0</v>
      </c>
      <c r="U831" s="310">
        <f>IF('2_Board설정(2)'!$R$19=0, 0, '2_Board설정(2)'!$R$19)</f>
        <v>0</v>
      </c>
      <c r="V831" s="310">
        <f>IF('2_Board설정(2)'!$R$20=0, 0, '2_Board설정(2)'!$R$20)</f>
        <v>0</v>
      </c>
      <c r="W831" s="310">
        <f>IF('2_Board설정(2)'!$R$21=0, 0, '2_Board설정(2)'!$R$21)</f>
        <v>0</v>
      </c>
      <c r="X831" s="310">
        <f>IF('2_Board설정(2)'!$R$22=0, 0, '2_Board설정(2)'!$R$22)</f>
        <v>0</v>
      </c>
      <c r="Y831" s="310">
        <f>IF('2_Board설정(2)'!$R$23=0, 0, '2_Board설정(2)'!$R$23)</f>
        <v>0</v>
      </c>
      <c r="Z831" s="310">
        <f>IF('2_Board설정(2)'!$R$24=0, 0, '2_Board설정(2)'!$R$24)</f>
        <v>0</v>
      </c>
      <c r="AA831" s="310">
        <f>IF('2_Board설정(2)'!$R$25=0, 0, '2_Board설정(2)'!$R$25)</f>
        <v>0</v>
      </c>
      <c r="AB831" s="310">
        <f>IF('2_Board설정(2)'!$R$26=0, 0, '2_Board설정(2)'!$R$26)</f>
        <v>0</v>
      </c>
      <c r="AC831" s="310">
        <f>IF('2_Board설정(2)'!$R$27=0, 0, '2_Board설정(2)'!$R$27)</f>
        <v>0</v>
      </c>
      <c r="AD831" s="310">
        <f>IF('2_Board설정(2)'!$R$28=0, 0, '2_Board설정(2)'!$R$28)</f>
        <v>0</v>
      </c>
      <c r="AE831" s="310">
        <f>IF('2_Board설정(2)'!$R$29=0, 0, '2_Board설정(2)'!$R$29)</f>
        <v>0</v>
      </c>
      <c r="AF831" s="310">
        <f>IF('2_Board설정(2)'!$R$30=0, 0, '2_Board설정(2)'!$R$30)</f>
        <v>0</v>
      </c>
      <c r="AG831" s="310">
        <f>IF('2_Board설정(2)'!$R$31=0, 0, '2_Board설정(2)'!$R$31)</f>
        <v>0</v>
      </c>
      <c r="AH831" s="310">
        <f>IF('2_Board설정(2)'!$R$32=0, 0, '2_Board설정(2)'!$R$32)</f>
        <v>0</v>
      </c>
      <c r="AI831" s="310">
        <f>IF('2_Board설정(2)'!$R$33=0, 0, '2_Board설정(2)'!$R$33)</f>
        <v>0</v>
      </c>
      <c r="AJ831" s="310">
        <f>IF('2_Board설정(2)'!$R$34=0, 0, '2_Board설정(2)'!$R$34)</f>
        <v>0</v>
      </c>
      <c r="AK831" s="310">
        <f>IF('2_Board설정(2)'!$R$35=0, 0, '2_Board설정(2)'!$R$35)</f>
        <v>0</v>
      </c>
      <c r="AL831" s="310">
        <f>IF('2_Board설정(2)'!$R$36=0, 0, '2_Board설정(2)'!$R$36)</f>
        <v>0</v>
      </c>
      <c r="AM831" s="310">
        <f>IF('2_Board설정(2)'!$R$37=0, 0, '2_Board설정(2)'!$R$37)</f>
        <v>0</v>
      </c>
      <c r="AN831" s="310">
        <f>IF('2_Board설정(2)'!$R$38=0, 0, '2_Board설정(2)'!$R$38)</f>
        <v>0</v>
      </c>
      <c r="AO831" s="310">
        <f>IF('2_Board설정(2)'!$R$39=0, 0, '2_Board설정(2)'!$R$39)</f>
        <v>0</v>
      </c>
      <c r="AP831" s="310">
        <f>IF('2_Board설정(2)'!$R$40=0, 0, '2_Board설정(2)'!$R$40)</f>
        <v>0</v>
      </c>
      <c r="AQ831" s="311">
        <f>IF('2_Board설정(2)'!$R$41=0, 0, '2_Board설정(2)'!$R$41)</f>
        <v>0</v>
      </c>
    </row>
    <row r="832" spans="2:43" ht="19.95" customHeight="1" x14ac:dyDescent="0.4">
      <c r="B832" s="269">
        <v>825</v>
      </c>
      <c r="C832" s="270" t="s">
        <v>650</v>
      </c>
      <c r="D832" s="270" t="s">
        <v>457</v>
      </c>
      <c r="E832" s="271"/>
      <c r="F832" s="272"/>
      <c r="G832" s="433">
        <v>1</v>
      </c>
      <c r="H832" s="1304"/>
      <c r="I832" s="309">
        <f>IF('2_Board설정(2)'!$S$7=0, 1, '2_Board설정(2)'!$S$7)</f>
        <v>1</v>
      </c>
      <c r="J832" s="310">
        <f>IF('2_Board설정(2)'!$S$8=0, 1, '2_Board설정(2)'!$S$8)</f>
        <v>1</v>
      </c>
      <c r="K832" s="310">
        <f>IF('2_Board설정(2)'!$S$9=0, 1, '2_Board설정(2)'!$S$9)</f>
        <v>1</v>
      </c>
      <c r="L832" s="310">
        <f>IF('2_Board설정(2)'!$S$10=0, 1, '2_Board설정(2)'!$S$10)</f>
        <v>1</v>
      </c>
      <c r="M832" s="310">
        <f>IF('2_Board설정(2)'!$S$11=0, 1, '2_Board설정(2)'!$S$11)</f>
        <v>1</v>
      </c>
      <c r="N832" s="310">
        <f>IF('2_Board설정(2)'!$S$12=0, 1, '2_Board설정(2)'!$S$12)</f>
        <v>1</v>
      </c>
      <c r="O832" s="310">
        <f>IF('2_Board설정(2)'!$S$13=0, 1, '2_Board설정(2)'!$S$13)</f>
        <v>1</v>
      </c>
      <c r="P832" s="310">
        <f>IF('2_Board설정(2)'!$S$14=0, 1, '2_Board설정(2)'!$S$14)</f>
        <v>1</v>
      </c>
      <c r="Q832" s="310">
        <f>IF('2_Board설정(2)'!$S$15=0, 1, '2_Board설정(2)'!$S$15)</f>
        <v>1</v>
      </c>
      <c r="R832" s="310">
        <f>IF('2_Board설정(2)'!$S$16=0, 1, '2_Board설정(2)'!$S$16)</f>
        <v>1</v>
      </c>
      <c r="S832" s="310">
        <f>IF('2_Board설정(2)'!$S$17=0, 1, '2_Board설정(2)'!$S$17)</f>
        <v>1</v>
      </c>
      <c r="T832" s="310">
        <f>IF('2_Board설정(2)'!$S$18=0, 1, '2_Board설정(2)'!$S$18)</f>
        <v>1</v>
      </c>
      <c r="U832" s="310">
        <f>IF('2_Board설정(2)'!$S$19=0, 1, '2_Board설정(2)'!$S$19)</f>
        <v>1</v>
      </c>
      <c r="V832" s="310">
        <f>IF('2_Board설정(2)'!$S$20=0, 1, '2_Board설정(2)'!$S$20)</f>
        <v>1</v>
      </c>
      <c r="W832" s="310">
        <f>IF('2_Board설정(2)'!$S$21=0, 1, '2_Board설정(2)'!$S$21)</f>
        <v>1</v>
      </c>
      <c r="X832" s="310">
        <f>IF('2_Board설정(2)'!$S$22=0, 1, '2_Board설정(2)'!$S$22)</f>
        <v>1</v>
      </c>
      <c r="Y832" s="310">
        <f>IF('2_Board설정(2)'!$S$23=0, 1, '2_Board설정(2)'!$S$23)</f>
        <v>1</v>
      </c>
      <c r="Z832" s="310">
        <f>IF('2_Board설정(2)'!$S$24=0, 1, '2_Board설정(2)'!$S$24)</f>
        <v>1</v>
      </c>
      <c r="AA832" s="310">
        <f>IF('2_Board설정(2)'!$S$25=0, 1, '2_Board설정(2)'!$S$25)</f>
        <v>1</v>
      </c>
      <c r="AB832" s="310">
        <f>IF('2_Board설정(2)'!$S$26=0, 1, '2_Board설정(2)'!$S$26)</f>
        <v>1</v>
      </c>
      <c r="AC832" s="310">
        <f>IF('2_Board설정(2)'!$S$27=0, 1, '2_Board설정(2)'!$S$27)</f>
        <v>1</v>
      </c>
      <c r="AD832" s="310">
        <f>IF('2_Board설정(2)'!$S$28=0, 1, '2_Board설정(2)'!$S$28)</f>
        <v>1</v>
      </c>
      <c r="AE832" s="310">
        <f>IF('2_Board설정(2)'!$S$29=0, 1, '2_Board설정(2)'!$S$29)</f>
        <v>1</v>
      </c>
      <c r="AF832" s="310">
        <f>IF('2_Board설정(2)'!$S$30=0, 1, '2_Board설정(2)'!$S$30)</f>
        <v>1</v>
      </c>
      <c r="AG832" s="310">
        <f>IF('2_Board설정(2)'!$S$31=0, 1, '2_Board설정(2)'!$S$31)</f>
        <v>1</v>
      </c>
      <c r="AH832" s="310">
        <f>IF('2_Board설정(2)'!$S$32=0, 1, '2_Board설정(2)'!$S$32)</f>
        <v>1</v>
      </c>
      <c r="AI832" s="310">
        <f>IF('2_Board설정(2)'!$S$33=0, 1, '2_Board설정(2)'!$S$33)</f>
        <v>1</v>
      </c>
      <c r="AJ832" s="310">
        <f>IF('2_Board설정(2)'!$S$34=0, 1, '2_Board설정(2)'!$S$34)</f>
        <v>1</v>
      </c>
      <c r="AK832" s="310">
        <f>IF('2_Board설정(2)'!$S$35=0, 1, '2_Board설정(2)'!$S$35)</f>
        <v>1</v>
      </c>
      <c r="AL832" s="310">
        <f>IF('2_Board설정(2)'!$S$36=0, 1, '2_Board설정(2)'!$S$36)</f>
        <v>1</v>
      </c>
      <c r="AM832" s="310">
        <f>IF('2_Board설정(2)'!$S$37=0, 1, '2_Board설정(2)'!$S$37)</f>
        <v>1</v>
      </c>
      <c r="AN832" s="310">
        <f>IF('2_Board설정(2)'!$S$38=0, 1, '2_Board설정(2)'!$S$38)</f>
        <v>1</v>
      </c>
      <c r="AO832" s="310">
        <f>IF('2_Board설정(2)'!$S$39=0, 1, '2_Board설정(2)'!$S$39)</f>
        <v>1</v>
      </c>
      <c r="AP832" s="310">
        <f>IF('2_Board설정(2)'!$S$40=0, 1, '2_Board설정(2)'!$S$40)</f>
        <v>1</v>
      </c>
      <c r="AQ832" s="311">
        <f>IF('2_Board설정(2)'!$S$41=0, 1, '2_Board설정(2)'!$S$41)</f>
        <v>1</v>
      </c>
    </row>
    <row r="833" spans="2:43" ht="19.95" customHeight="1" x14ac:dyDescent="0.4">
      <c r="B833" s="269">
        <v>826</v>
      </c>
      <c r="C833" s="270" t="s">
        <v>651</v>
      </c>
      <c r="D833" s="270" t="s">
        <v>458</v>
      </c>
      <c r="E833" s="271"/>
      <c r="F833" s="272"/>
      <c r="G833" s="287" t="s">
        <v>459</v>
      </c>
      <c r="H833" s="279"/>
      <c r="I833" s="255" t="s">
        <v>459</v>
      </c>
      <c r="J833" s="256" t="s">
        <v>459</v>
      </c>
      <c r="K833" s="256" t="s">
        <v>459</v>
      </c>
      <c r="L833" s="256" t="s">
        <v>459</v>
      </c>
      <c r="M833" s="256" t="s">
        <v>459</v>
      </c>
      <c r="N833" s="256" t="s">
        <v>459</v>
      </c>
      <c r="O833" s="256" t="s">
        <v>459</v>
      </c>
      <c r="P833" s="256" t="s">
        <v>459</v>
      </c>
      <c r="Q833" s="256" t="s">
        <v>459</v>
      </c>
      <c r="R833" s="256" t="s">
        <v>459</v>
      </c>
      <c r="S833" s="256" t="s">
        <v>459</v>
      </c>
      <c r="T833" s="256" t="s">
        <v>459</v>
      </c>
      <c r="U833" s="256" t="s">
        <v>459</v>
      </c>
      <c r="V833" s="256" t="s">
        <v>459</v>
      </c>
      <c r="W833" s="256" t="s">
        <v>459</v>
      </c>
      <c r="X833" s="256" t="s">
        <v>459</v>
      </c>
      <c r="Y833" s="256" t="s">
        <v>459</v>
      </c>
      <c r="Z833" s="256" t="s">
        <v>459</v>
      </c>
      <c r="AA833" s="256" t="s">
        <v>459</v>
      </c>
      <c r="AB833" s="256" t="s">
        <v>459</v>
      </c>
      <c r="AC833" s="256" t="s">
        <v>459</v>
      </c>
      <c r="AD833" s="256" t="s">
        <v>459</v>
      </c>
      <c r="AE833" s="256" t="s">
        <v>459</v>
      </c>
      <c r="AF833" s="256" t="s">
        <v>459</v>
      </c>
      <c r="AG833" s="256" t="s">
        <v>459</v>
      </c>
      <c r="AH833" s="256" t="s">
        <v>459</v>
      </c>
      <c r="AI833" s="256" t="s">
        <v>459</v>
      </c>
      <c r="AJ833" s="256" t="s">
        <v>459</v>
      </c>
      <c r="AK833" s="256" t="s">
        <v>459</v>
      </c>
      <c r="AL833" s="256" t="s">
        <v>459</v>
      </c>
      <c r="AM833" s="256" t="s">
        <v>459</v>
      </c>
      <c r="AN833" s="256" t="s">
        <v>459</v>
      </c>
      <c r="AO833" s="256" t="s">
        <v>459</v>
      </c>
      <c r="AP833" s="256" t="s">
        <v>459</v>
      </c>
      <c r="AQ833" s="257" t="s">
        <v>459</v>
      </c>
    </row>
    <row r="834" spans="2:43" ht="19.95" customHeight="1" x14ac:dyDescent="0.4">
      <c r="B834" s="269">
        <v>827</v>
      </c>
      <c r="C834" s="270" t="s">
        <v>652</v>
      </c>
      <c r="D834" s="270" t="s">
        <v>460</v>
      </c>
      <c r="E834" s="271"/>
      <c r="F834" s="272"/>
      <c r="G834" s="287"/>
      <c r="H834" s="279"/>
      <c r="I834" s="288"/>
      <c r="J834" s="289"/>
      <c r="K834" s="289"/>
      <c r="L834" s="289"/>
      <c r="M834" s="289"/>
      <c r="N834" s="289"/>
      <c r="O834" s="289"/>
      <c r="P834" s="289"/>
      <c r="Q834" s="289"/>
      <c r="R834" s="289"/>
      <c r="S834" s="289"/>
      <c r="T834" s="289"/>
      <c r="U834" s="289"/>
      <c r="V834" s="289"/>
      <c r="W834" s="289"/>
      <c r="X834" s="289"/>
      <c r="Y834" s="289"/>
      <c r="Z834" s="289"/>
      <c r="AA834" s="289"/>
      <c r="AB834" s="289"/>
      <c r="AC834" s="289"/>
      <c r="AD834" s="289"/>
      <c r="AE834" s="289"/>
      <c r="AF834" s="289"/>
      <c r="AG834" s="289"/>
      <c r="AH834" s="289"/>
      <c r="AI834" s="289"/>
      <c r="AJ834" s="289"/>
      <c r="AK834" s="289"/>
      <c r="AL834" s="289"/>
      <c r="AM834" s="289"/>
      <c r="AN834" s="289"/>
      <c r="AO834" s="289"/>
      <c r="AP834" s="289"/>
      <c r="AQ834" s="290"/>
    </row>
    <row r="835" spans="2:43" ht="19.95" customHeight="1" x14ac:dyDescent="0.4">
      <c r="B835" s="269">
        <v>828</v>
      </c>
      <c r="C835" s="270" t="s">
        <v>653</v>
      </c>
      <c r="D835" s="270" t="s">
        <v>461</v>
      </c>
      <c r="E835" s="271"/>
      <c r="F835" s="272"/>
      <c r="G835" s="287" t="s">
        <v>463</v>
      </c>
      <c r="H835" s="279"/>
      <c r="I835" s="288" t="s">
        <v>463</v>
      </c>
      <c r="J835" s="289" t="s">
        <v>463</v>
      </c>
      <c r="K835" s="289" t="s">
        <v>463</v>
      </c>
      <c r="L835" s="289" t="s">
        <v>463</v>
      </c>
      <c r="M835" s="289" t="s">
        <v>463</v>
      </c>
      <c r="N835" s="289" t="s">
        <v>463</v>
      </c>
      <c r="O835" s="289" t="s">
        <v>463</v>
      </c>
      <c r="P835" s="289" t="s">
        <v>463</v>
      </c>
      <c r="Q835" s="289" t="s">
        <v>463</v>
      </c>
      <c r="R835" s="289" t="s">
        <v>463</v>
      </c>
      <c r="S835" s="289" t="s">
        <v>463</v>
      </c>
      <c r="T835" s="289" t="s">
        <v>463</v>
      </c>
      <c r="U835" s="289" t="s">
        <v>463</v>
      </c>
      <c r="V835" s="289" t="s">
        <v>463</v>
      </c>
      <c r="W835" s="289" t="s">
        <v>463</v>
      </c>
      <c r="X835" s="289" t="s">
        <v>463</v>
      </c>
      <c r="Y835" s="289" t="s">
        <v>463</v>
      </c>
      <c r="Z835" s="289" t="s">
        <v>463</v>
      </c>
      <c r="AA835" s="289" t="s">
        <v>463</v>
      </c>
      <c r="AB835" s="289" t="s">
        <v>463</v>
      </c>
      <c r="AC835" s="289" t="s">
        <v>463</v>
      </c>
      <c r="AD835" s="289" t="s">
        <v>463</v>
      </c>
      <c r="AE835" s="289" t="s">
        <v>463</v>
      </c>
      <c r="AF835" s="289" t="s">
        <v>463</v>
      </c>
      <c r="AG835" s="289" t="s">
        <v>463</v>
      </c>
      <c r="AH835" s="289" t="s">
        <v>463</v>
      </c>
      <c r="AI835" s="289" t="s">
        <v>463</v>
      </c>
      <c r="AJ835" s="289" t="s">
        <v>463</v>
      </c>
      <c r="AK835" s="289" t="s">
        <v>463</v>
      </c>
      <c r="AL835" s="289" t="s">
        <v>463</v>
      </c>
      <c r="AM835" s="289" t="s">
        <v>463</v>
      </c>
      <c r="AN835" s="289" t="s">
        <v>463</v>
      </c>
      <c r="AO835" s="289" t="s">
        <v>463</v>
      </c>
      <c r="AP835" s="289" t="s">
        <v>463</v>
      </c>
      <c r="AQ835" s="290" t="s">
        <v>463</v>
      </c>
    </row>
    <row r="836" spans="2:43" ht="19.95" customHeight="1" x14ac:dyDescent="0.4">
      <c r="B836" s="269">
        <v>829</v>
      </c>
      <c r="C836" s="270" t="s">
        <v>654</v>
      </c>
      <c r="D836" s="270" t="s">
        <v>462</v>
      </c>
      <c r="E836" s="271"/>
      <c r="F836" s="272"/>
      <c r="G836" s="287" t="s">
        <v>463</v>
      </c>
      <c r="H836" s="279"/>
      <c r="I836" s="288" t="s">
        <v>463</v>
      </c>
      <c r="J836" s="289" t="s">
        <v>463</v>
      </c>
      <c r="K836" s="289" t="s">
        <v>463</v>
      </c>
      <c r="L836" s="289" t="s">
        <v>463</v>
      </c>
      <c r="M836" s="289" t="s">
        <v>463</v>
      </c>
      <c r="N836" s="289" t="s">
        <v>463</v>
      </c>
      <c r="O836" s="289" t="s">
        <v>463</v>
      </c>
      <c r="P836" s="289" t="s">
        <v>463</v>
      </c>
      <c r="Q836" s="289" t="s">
        <v>463</v>
      </c>
      <c r="R836" s="289" t="s">
        <v>463</v>
      </c>
      <c r="S836" s="289" t="s">
        <v>463</v>
      </c>
      <c r="T836" s="289" t="s">
        <v>463</v>
      </c>
      <c r="U836" s="289" t="s">
        <v>463</v>
      </c>
      <c r="V836" s="289" t="s">
        <v>463</v>
      </c>
      <c r="W836" s="289" t="s">
        <v>463</v>
      </c>
      <c r="X836" s="289" t="s">
        <v>463</v>
      </c>
      <c r="Y836" s="289" t="s">
        <v>463</v>
      </c>
      <c r="Z836" s="289" t="s">
        <v>463</v>
      </c>
      <c r="AA836" s="289" t="s">
        <v>463</v>
      </c>
      <c r="AB836" s="289" t="s">
        <v>463</v>
      </c>
      <c r="AC836" s="289" t="s">
        <v>463</v>
      </c>
      <c r="AD836" s="289" t="s">
        <v>463</v>
      </c>
      <c r="AE836" s="289" t="s">
        <v>463</v>
      </c>
      <c r="AF836" s="289" t="s">
        <v>463</v>
      </c>
      <c r="AG836" s="289" t="s">
        <v>463</v>
      </c>
      <c r="AH836" s="289" t="s">
        <v>463</v>
      </c>
      <c r="AI836" s="289" t="s">
        <v>463</v>
      </c>
      <c r="AJ836" s="289" t="s">
        <v>463</v>
      </c>
      <c r="AK836" s="289" t="s">
        <v>463</v>
      </c>
      <c r="AL836" s="289" t="s">
        <v>463</v>
      </c>
      <c r="AM836" s="289" t="s">
        <v>463</v>
      </c>
      <c r="AN836" s="289" t="s">
        <v>463</v>
      </c>
      <c r="AO836" s="289" t="s">
        <v>463</v>
      </c>
      <c r="AP836" s="289" t="s">
        <v>463</v>
      </c>
      <c r="AQ836" s="290" t="s">
        <v>463</v>
      </c>
    </row>
    <row r="837" spans="2:43" ht="19.95" customHeight="1" x14ac:dyDescent="0.4">
      <c r="B837" s="269">
        <v>830</v>
      </c>
      <c r="C837" s="270" t="s">
        <v>655</v>
      </c>
      <c r="D837" s="270" t="s">
        <v>464</v>
      </c>
      <c r="E837" s="271"/>
      <c r="F837" s="272"/>
      <c r="G837" s="521" t="s">
        <v>617</v>
      </c>
      <c r="H837" s="520"/>
      <c r="I837" s="564" t="s">
        <v>617</v>
      </c>
      <c r="J837" s="289" t="s">
        <v>617</v>
      </c>
      <c r="K837" s="289" t="s">
        <v>617</v>
      </c>
      <c r="L837" s="289" t="s">
        <v>617</v>
      </c>
      <c r="M837" s="289" t="s">
        <v>617</v>
      </c>
      <c r="N837" s="289" t="s">
        <v>617</v>
      </c>
      <c r="O837" s="289" t="s">
        <v>617</v>
      </c>
      <c r="P837" s="289" t="s">
        <v>617</v>
      </c>
      <c r="Q837" s="289" t="s">
        <v>617</v>
      </c>
      <c r="R837" s="289" t="s">
        <v>617</v>
      </c>
      <c r="S837" s="289" t="s">
        <v>617</v>
      </c>
      <c r="T837" s="289" t="s">
        <v>617</v>
      </c>
      <c r="U837" s="289" t="s">
        <v>617</v>
      </c>
      <c r="V837" s="289" t="s">
        <v>617</v>
      </c>
      <c r="W837" s="289" t="s">
        <v>617</v>
      </c>
      <c r="X837" s="289" t="s">
        <v>617</v>
      </c>
      <c r="Y837" s="289" t="s">
        <v>617</v>
      </c>
      <c r="Z837" s="289" t="s">
        <v>617</v>
      </c>
      <c r="AA837" s="289" t="s">
        <v>617</v>
      </c>
      <c r="AB837" s="289" t="s">
        <v>617</v>
      </c>
      <c r="AC837" s="289" t="s">
        <v>617</v>
      </c>
      <c r="AD837" s="289" t="s">
        <v>617</v>
      </c>
      <c r="AE837" s="289" t="s">
        <v>617</v>
      </c>
      <c r="AF837" s="289" t="s">
        <v>617</v>
      </c>
      <c r="AG837" s="289" t="s">
        <v>617</v>
      </c>
      <c r="AH837" s="289" t="s">
        <v>617</v>
      </c>
      <c r="AI837" s="289" t="s">
        <v>617</v>
      </c>
      <c r="AJ837" s="289" t="s">
        <v>617</v>
      </c>
      <c r="AK837" s="289" t="s">
        <v>617</v>
      </c>
      <c r="AL837" s="289" t="s">
        <v>617</v>
      </c>
      <c r="AM837" s="289" t="s">
        <v>617</v>
      </c>
      <c r="AN837" s="289" t="s">
        <v>617</v>
      </c>
      <c r="AO837" s="289" t="s">
        <v>617</v>
      </c>
      <c r="AP837" s="289" t="s">
        <v>617</v>
      </c>
      <c r="AQ837" s="290" t="s">
        <v>617</v>
      </c>
    </row>
    <row r="838" spans="2:43" ht="19.95" customHeight="1" x14ac:dyDescent="0.4">
      <c r="B838" s="269">
        <v>831</v>
      </c>
      <c r="C838" s="270" t="s">
        <v>656</v>
      </c>
      <c r="D838" s="270" t="s">
        <v>465</v>
      </c>
      <c r="E838" s="271"/>
      <c r="F838" s="272"/>
      <c r="G838" s="521" t="s">
        <v>466</v>
      </c>
      <c r="H838" s="520"/>
      <c r="I838" s="564" t="s">
        <v>466</v>
      </c>
      <c r="J838" s="289" t="s">
        <v>466</v>
      </c>
      <c r="K838" s="289" t="s">
        <v>466</v>
      </c>
      <c r="L838" s="289" t="s">
        <v>466</v>
      </c>
      <c r="M838" s="289" t="s">
        <v>466</v>
      </c>
      <c r="N838" s="289" t="s">
        <v>466</v>
      </c>
      <c r="O838" s="289" t="s">
        <v>466</v>
      </c>
      <c r="P838" s="289" t="s">
        <v>466</v>
      </c>
      <c r="Q838" s="289" t="s">
        <v>466</v>
      </c>
      <c r="R838" s="289" t="s">
        <v>466</v>
      </c>
      <c r="S838" s="289" t="s">
        <v>466</v>
      </c>
      <c r="T838" s="289" t="s">
        <v>466</v>
      </c>
      <c r="U838" s="289" t="s">
        <v>466</v>
      </c>
      <c r="V838" s="289" t="s">
        <v>466</v>
      </c>
      <c r="W838" s="289" t="s">
        <v>466</v>
      </c>
      <c r="X838" s="289" t="s">
        <v>466</v>
      </c>
      <c r="Y838" s="289" t="s">
        <v>466</v>
      </c>
      <c r="Z838" s="289" t="s">
        <v>466</v>
      </c>
      <c r="AA838" s="289" t="s">
        <v>466</v>
      </c>
      <c r="AB838" s="289" t="s">
        <v>466</v>
      </c>
      <c r="AC838" s="289" t="s">
        <v>466</v>
      </c>
      <c r="AD838" s="289" t="s">
        <v>466</v>
      </c>
      <c r="AE838" s="289" t="s">
        <v>466</v>
      </c>
      <c r="AF838" s="289" t="s">
        <v>466</v>
      </c>
      <c r="AG838" s="289" t="s">
        <v>466</v>
      </c>
      <c r="AH838" s="289" t="s">
        <v>466</v>
      </c>
      <c r="AI838" s="289" t="s">
        <v>466</v>
      </c>
      <c r="AJ838" s="289" t="s">
        <v>466</v>
      </c>
      <c r="AK838" s="289" t="s">
        <v>466</v>
      </c>
      <c r="AL838" s="289" t="s">
        <v>466</v>
      </c>
      <c r="AM838" s="289" t="s">
        <v>466</v>
      </c>
      <c r="AN838" s="289" t="s">
        <v>466</v>
      </c>
      <c r="AO838" s="289" t="s">
        <v>466</v>
      </c>
      <c r="AP838" s="289" t="s">
        <v>466</v>
      </c>
      <c r="AQ838" s="290" t="s">
        <v>466</v>
      </c>
    </row>
    <row r="839" spans="2:43" ht="19.95" customHeight="1" x14ac:dyDescent="0.4">
      <c r="B839" s="269">
        <v>832</v>
      </c>
      <c r="C839" s="270" t="s">
        <v>657</v>
      </c>
      <c r="D839" s="270" t="s">
        <v>467</v>
      </c>
      <c r="E839" s="271"/>
      <c r="F839" s="272"/>
      <c r="G839" s="422">
        <v>0</v>
      </c>
      <c r="H839" s="423"/>
      <c r="I839" s="400">
        <v>0</v>
      </c>
      <c r="J839" s="401">
        <v>0</v>
      </c>
      <c r="K839" s="401">
        <v>0</v>
      </c>
      <c r="L839" s="401">
        <v>0</v>
      </c>
      <c r="M839" s="401">
        <v>0</v>
      </c>
      <c r="N839" s="401">
        <v>0</v>
      </c>
      <c r="O839" s="401">
        <v>0</v>
      </c>
      <c r="P839" s="401">
        <v>0</v>
      </c>
      <c r="Q839" s="401">
        <v>0</v>
      </c>
      <c r="R839" s="401">
        <v>0</v>
      </c>
      <c r="S839" s="401">
        <v>0</v>
      </c>
      <c r="T839" s="401">
        <v>0</v>
      </c>
      <c r="U839" s="401">
        <v>0</v>
      </c>
      <c r="V839" s="401">
        <v>0</v>
      </c>
      <c r="W839" s="401">
        <v>0</v>
      </c>
      <c r="X839" s="401">
        <v>0</v>
      </c>
      <c r="Y839" s="401">
        <v>0</v>
      </c>
      <c r="Z839" s="401">
        <v>0</v>
      </c>
      <c r="AA839" s="401">
        <v>0</v>
      </c>
      <c r="AB839" s="401">
        <v>0</v>
      </c>
      <c r="AC839" s="401">
        <v>0</v>
      </c>
      <c r="AD839" s="401">
        <v>0</v>
      </c>
      <c r="AE839" s="401">
        <v>0</v>
      </c>
      <c r="AF839" s="401">
        <v>0</v>
      </c>
      <c r="AG839" s="401">
        <v>0</v>
      </c>
      <c r="AH839" s="401">
        <v>0</v>
      </c>
      <c r="AI839" s="401">
        <v>0</v>
      </c>
      <c r="AJ839" s="401">
        <v>0</v>
      </c>
      <c r="AK839" s="401">
        <v>0</v>
      </c>
      <c r="AL839" s="401">
        <v>0</v>
      </c>
      <c r="AM839" s="401">
        <v>0</v>
      </c>
      <c r="AN839" s="401">
        <v>0</v>
      </c>
      <c r="AO839" s="401">
        <v>0</v>
      </c>
      <c r="AP839" s="401">
        <v>0</v>
      </c>
      <c r="AQ839" s="367">
        <v>0</v>
      </c>
    </row>
    <row r="840" spans="2:43" ht="19.95" customHeight="1" x14ac:dyDescent="0.4">
      <c r="B840" s="269">
        <v>833</v>
      </c>
      <c r="C840" s="270" t="s">
        <v>658</v>
      </c>
      <c r="D840" s="270" t="s">
        <v>468</v>
      </c>
      <c r="E840" s="271"/>
      <c r="F840" s="272"/>
      <c r="G840" s="283">
        <v>255</v>
      </c>
      <c r="H840" s="279"/>
      <c r="I840" s="284">
        <f>IF('2_Board설정(2)'!$T$7=0, 255, '2_Board설정(2)'!$T$7)</f>
        <v>1</v>
      </c>
      <c r="J840" s="285">
        <f>IF('2_Board설정(2)'!$T$8=0, 255, '2_Board설정(2)'!$T$8)</f>
        <v>1</v>
      </c>
      <c r="K840" s="285">
        <f>IF('2_Board설정(2)'!$T$9=0, 255, '2_Board설정(2)'!$T$9)</f>
        <v>1</v>
      </c>
      <c r="L840" s="285">
        <f>IF('2_Board설정(2)'!$T$10=0, 255, '2_Board설정(2)'!$T$10)</f>
        <v>1</v>
      </c>
      <c r="M840" s="285">
        <f>IF('2_Board설정(2)'!$T$11=0, 255, '2_Board설정(2)'!$T$11)</f>
        <v>1</v>
      </c>
      <c r="N840" s="285">
        <f>IF('2_Board설정(2)'!$T$12=0, 255, '2_Board설정(2)'!$T$12)</f>
        <v>1</v>
      </c>
      <c r="O840" s="285">
        <f>IF('2_Board설정(2)'!$T$13=0, 255, '2_Board설정(2)'!$T$13)</f>
        <v>1</v>
      </c>
      <c r="P840" s="285">
        <f>IF('2_Board설정(2)'!$T$14=0, 255, '2_Board설정(2)'!$T$14)</f>
        <v>1</v>
      </c>
      <c r="Q840" s="285">
        <f>IF('2_Board설정(2)'!$T$15=0, 255, '2_Board설정(2)'!$T$15)</f>
        <v>1</v>
      </c>
      <c r="R840" s="285">
        <f>IF('2_Board설정(2)'!$T$16=0, 255, '2_Board설정(2)'!$T$16)</f>
        <v>1</v>
      </c>
      <c r="S840" s="285">
        <f>IF('2_Board설정(2)'!$T$17=0, 255, '2_Board설정(2)'!$T$17)</f>
        <v>1</v>
      </c>
      <c r="T840" s="285">
        <f>IF('2_Board설정(2)'!$T$18=0, 255, '2_Board설정(2)'!$T$18)</f>
        <v>1</v>
      </c>
      <c r="U840" s="285">
        <f>IF('2_Board설정(2)'!$T$19=0, 255, '2_Board설정(2)'!$T$19)</f>
        <v>1</v>
      </c>
      <c r="V840" s="285">
        <f>IF('2_Board설정(2)'!$T$20=0, 255, '2_Board설정(2)'!$T$20)</f>
        <v>1</v>
      </c>
      <c r="W840" s="285">
        <f>IF('2_Board설정(2)'!$T$21=0, 255, '2_Board설정(2)'!$T$21)</f>
        <v>1</v>
      </c>
      <c r="X840" s="285">
        <f>IF('2_Board설정(2)'!$T$22=0, 255, '2_Board설정(2)'!$T$22)</f>
        <v>1</v>
      </c>
      <c r="Y840" s="285">
        <f>IF('2_Board설정(2)'!$T$23=0, 255, '2_Board설정(2)'!$T$23)</f>
        <v>1</v>
      </c>
      <c r="Z840" s="285">
        <f>IF('2_Board설정(2)'!$T$24=0, 255, '2_Board설정(2)'!$T$24)</f>
        <v>1</v>
      </c>
      <c r="AA840" s="285">
        <f>IF('2_Board설정(2)'!$T$25=0, 255, '2_Board설정(2)'!$T$25)</f>
        <v>1</v>
      </c>
      <c r="AB840" s="285">
        <f>IF('2_Board설정(2)'!$T$26=0, 255, '2_Board설정(2)'!$T$26)</f>
        <v>1</v>
      </c>
      <c r="AC840" s="285">
        <f>IF('2_Board설정(2)'!$T$27=0, 255, '2_Board설정(2)'!$T$27)</f>
        <v>1</v>
      </c>
      <c r="AD840" s="285">
        <f>IF('2_Board설정(2)'!$T$28=0, 255, '2_Board설정(2)'!$T$28)</f>
        <v>1</v>
      </c>
      <c r="AE840" s="285">
        <f>IF('2_Board설정(2)'!$T$29=0, 255, '2_Board설정(2)'!$T$29)</f>
        <v>1</v>
      </c>
      <c r="AF840" s="285">
        <f>IF('2_Board설정(2)'!$T$30=0, 255, '2_Board설정(2)'!$T$30)</f>
        <v>1</v>
      </c>
      <c r="AG840" s="285">
        <f>IF('2_Board설정(2)'!$T$31=0, 255, '2_Board설정(2)'!$T$31)</f>
        <v>1</v>
      </c>
      <c r="AH840" s="285">
        <f>IF('2_Board설정(2)'!$T$32=0, 255, '2_Board설정(2)'!$T$32)</f>
        <v>1</v>
      </c>
      <c r="AI840" s="285">
        <f>IF('2_Board설정(2)'!$T$33=0, 255, '2_Board설정(2)'!$T$33)</f>
        <v>1</v>
      </c>
      <c r="AJ840" s="285">
        <f>IF('2_Board설정(2)'!$T$34=0, 255, '2_Board설정(2)'!$T$34)</f>
        <v>1</v>
      </c>
      <c r="AK840" s="285">
        <f>IF('2_Board설정(2)'!$T$35=0, 255, '2_Board설정(2)'!$T$35)</f>
        <v>1</v>
      </c>
      <c r="AL840" s="285">
        <f>IF('2_Board설정(2)'!$T$36=0, 255, '2_Board설정(2)'!$T$36)</f>
        <v>1</v>
      </c>
      <c r="AM840" s="285">
        <f>IF('2_Board설정(2)'!$T$37=0, 255, '2_Board설정(2)'!$T$37)</f>
        <v>1</v>
      </c>
      <c r="AN840" s="285">
        <f>IF('2_Board설정(2)'!$T$38=0, 255, '2_Board설정(2)'!$T$38)</f>
        <v>1</v>
      </c>
      <c r="AO840" s="285">
        <f>IF('2_Board설정(2)'!$T$39=0, 255, '2_Board설정(2)'!$T$39)</f>
        <v>1</v>
      </c>
      <c r="AP840" s="285">
        <f>IF('2_Board설정(2)'!$T$40=0, 255, '2_Board설정(2)'!$T$40)</f>
        <v>1</v>
      </c>
      <c r="AQ840" s="286">
        <f>IF('2_Board설정(2)'!$T$41=0, 255, '2_Board설정(2)'!$T$41)</f>
        <v>1</v>
      </c>
    </row>
    <row r="841" spans="2:43" ht="19.95" customHeight="1" x14ac:dyDescent="0.4">
      <c r="B841" s="269">
        <v>834</v>
      </c>
      <c r="C841" s="270" t="s">
        <v>659</v>
      </c>
      <c r="D841" s="270" t="s">
        <v>469</v>
      </c>
      <c r="E841" s="271"/>
      <c r="F841" s="272"/>
      <c r="G841" s="422">
        <v>0</v>
      </c>
      <c r="H841" s="423"/>
      <c r="I841" s="400">
        <v>0</v>
      </c>
      <c r="J841" s="401">
        <v>0</v>
      </c>
      <c r="K841" s="401">
        <v>0</v>
      </c>
      <c r="L841" s="401">
        <v>0</v>
      </c>
      <c r="M841" s="401">
        <v>0</v>
      </c>
      <c r="N841" s="401">
        <v>0</v>
      </c>
      <c r="O841" s="401">
        <v>0</v>
      </c>
      <c r="P841" s="401">
        <v>0</v>
      </c>
      <c r="Q841" s="401">
        <v>0</v>
      </c>
      <c r="R841" s="401">
        <v>0</v>
      </c>
      <c r="S841" s="401">
        <v>0</v>
      </c>
      <c r="T841" s="401">
        <v>0</v>
      </c>
      <c r="U841" s="401">
        <v>0</v>
      </c>
      <c r="V841" s="401">
        <v>0</v>
      </c>
      <c r="W841" s="401">
        <v>0</v>
      </c>
      <c r="X841" s="401">
        <v>0</v>
      </c>
      <c r="Y841" s="401">
        <v>0</v>
      </c>
      <c r="Z841" s="401">
        <v>0</v>
      </c>
      <c r="AA841" s="401">
        <v>0</v>
      </c>
      <c r="AB841" s="401">
        <v>0</v>
      </c>
      <c r="AC841" s="401">
        <v>0</v>
      </c>
      <c r="AD841" s="401">
        <v>0</v>
      </c>
      <c r="AE841" s="401">
        <v>0</v>
      </c>
      <c r="AF841" s="401">
        <v>0</v>
      </c>
      <c r="AG841" s="401">
        <v>0</v>
      </c>
      <c r="AH841" s="401">
        <v>0</v>
      </c>
      <c r="AI841" s="401">
        <v>0</v>
      </c>
      <c r="AJ841" s="401">
        <v>0</v>
      </c>
      <c r="AK841" s="401">
        <v>0</v>
      </c>
      <c r="AL841" s="401">
        <v>0</v>
      </c>
      <c r="AM841" s="401">
        <v>0</v>
      </c>
      <c r="AN841" s="401">
        <v>0</v>
      </c>
      <c r="AO841" s="401">
        <v>0</v>
      </c>
      <c r="AP841" s="401">
        <v>0</v>
      </c>
      <c r="AQ841" s="367">
        <v>0</v>
      </c>
    </row>
    <row r="842" spans="2:43" ht="19.95" customHeight="1" x14ac:dyDescent="0.4">
      <c r="B842" s="269">
        <v>835</v>
      </c>
      <c r="C842" s="270" t="s">
        <v>660</v>
      </c>
      <c r="D842" s="270" t="s">
        <v>470</v>
      </c>
      <c r="E842" s="271"/>
      <c r="F842" s="272"/>
      <c r="G842" s="287" t="s">
        <v>471</v>
      </c>
      <c r="H842" s="299"/>
      <c r="I842" s="255" t="s">
        <v>471</v>
      </c>
      <c r="J842" s="256" t="s">
        <v>471</v>
      </c>
      <c r="K842" s="256" t="s">
        <v>471</v>
      </c>
      <c r="L842" s="256" t="s">
        <v>471</v>
      </c>
      <c r="M842" s="256" t="s">
        <v>471</v>
      </c>
      <c r="N842" s="256" t="s">
        <v>471</v>
      </c>
      <c r="O842" s="256" t="s">
        <v>471</v>
      </c>
      <c r="P842" s="256" t="s">
        <v>471</v>
      </c>
      <c r="Q842" s="256" t="s">
        <v>471</v>
      </c>
      <c r="R842" s="256" t="s">
        <v>471</v>
      </c>
      <c r="S842" s="256" t="s">
        <v>471</v>
      </c>
      <c r="T842" s="256" t="s">
        <v>471</v>
      </c>
      <c r="U842" s="256" t="s">
        <v>471</v>
      </c>
      <c r="V842" s="256" t="s">
        <v>471</v>
      </c>
      <c r="W842" s="256" t="s">
        <v>471</v>
      </c>
      <c r="X842" s="256" t="s">
        <v>471</v>
      </c>
      <c r="Y842" s="256" t="s">
        <v>471</v>
      </c>
      <c r="Z842" s="256" t="s">
        <v>471</v>
      </c>
      <c r="AA842" s="256" t="s">
        <v>471</v>
      </c>
      <c r="AB842" s="256" t="s">
        <v>471</v>
      </c>
      <c r="AC842" s="256" t="s">
        <v>471</v>
      </c>
      <c r="AD842" s="256" t="s">
        <v>471</v>
      </c>
      <c r="AE842" s="256" t="s">
        <v>471</v>
      </c>
      <c r="AF842" s="256" t="s">
        <v>471</v>
      </c>
      <c r="AG842" s="256" t="s">
        <v>471</v>
      </c>
      <c r="AH842" s="256" t="s">
        <v>471</v>
      </c>
      <c r="AI842" s="256" t="s">
        <v>471</v>
      </c>
      <c r="AJ842" s="256" t="s">
        <v>471</v>
      </c>
      <c r="AK842" s="256" t="s">
        <v>471</v>
      </c>
      <c r="AL842" s="256" t="s">
        <v>471</v>
      </c>
      <c r="AM842" s="256" t="s">
        <v>471</v>
      </c>
      <c r="AN842" s="256" t="s">
        <v>471</v>
      </c>
      <c r="AO842" s="256" t="s">
        <v>471</v>
      </c>
      <c r="AP842" s="256" t="s">
        <v>471</v>
      </c>
      <c r="AQ842" s="257" t="s">
        <v>471</v>
      </c>
    </row>
    <row r="843" spans="2:43" ht="19.95" customHeight="1" x14ac:dyDescent="0.4">
      <c r="B843" s="269">
        <v>836</v>
      </c>
      <c r="C843" s="270" t="s">
        <v>661</v>
      </c>
      <c r="D843" s="270" t="s">
        <v>472</v>
      </c>
      <c r="E843" s="271"/>
      <c r="F843" s="272"/>
      <c r="G843" s="422">
        <v>0</v>
      </c>
      <c r="H843" s="279"/>
      <c r="I843" s="255">
        <v>0</v>
      </c>
      <c r="J843" s="256">
        <v>0</v>
      </c>
      <c r="K843" s="256">
        <v>0</v>
      </c>
      <c r="L843" s="256">
        <v>0</v>
      </c>
      <c r="M843" s="256">
        <v>0</v>
      </c>
      <c r="N843" s="256">
        <v>0</v>
      </c>
      <c r="O843" s="256">
        <v>0</v>
      </c>
      <c r="P843" s="256">
        <v>0</v>
      </c>
      <c r="Q843" s="256">
        <v>0</v>
      </c>
      <c r="R843" s="256">
        <v>0</v>
      </c>
      <c r="S843" s="256">
        <v>0</v>
      </c>
      <c r="T843" s="256">
        <v>0</v>
      </c>
      <c r="U843" s="256">
        <v>0</v>
      </c>
      <c r="V843" s="256">
        <v>0</v>
      </c>
      <c r="W843" s="256">
        <v>0</v>
      </c>
      <c r="X843" s="256">
        <v>0</v>
      </c>
      <c r="Y843" s="256">
        <v>0</v>
      </c>
      <c r="Z843" s="256">
        <v>0</v>
      </c>
      <c r="AA843" s="256">
        <v>0</v>
      </c>
      <c r="AB843" s="256">
        <v>0</v>
      </c>
      <c r="AC843" s="256">
        <v>0</v>
      </c>
      <c r="AD843" s="256">
        <v>0</v>
      </c>
      <c r="AE843" s="256">
        <v>0</v>
      </c>
      <c r="AF843" s="256">
        <v>0</v>
      </c>
      <c r="AG843" s="256">
        <v>0</v>
      </c>
      <c r="AH843" s="256">
        <v>0</v>
      </c>
      <c r="AI843" s="256">
        <v>0</v>
      </c>
      <c r="AJ843" s="256">
        <v>0</v>
      </c>
      <c r="AK843" s="256">
        <v>0</v>
      </c>
      <c r="AL843" s="256">
        <v>0</v>
      </c>
      <c r="AM843" s="256">
        <v>0</v>
      </c>
      <c r="AN843" s="256">
        <v>0</v>
      </c>
      <c r="AO843" s="256">
        <v>0</v>
      </c>
      <c r="AP843" s="256">
        <v>0</v>
      </c>
      <c r="AQ843" s="257">
        <v>0</v>
      </c>
    </row>
    <row r="844" spans="2:43" ht="19.95" customHeight="1" x14ac:dyDescent="0.4">
      <c r="B844" s="269">
        <v>837</v>
      </c>
      <c r="C844" s="270" t="s">
        <v>662</v>
      </c>
      <c r="D844" s="270" t="s">
        <v>473</v>
      </c>
      <c r="E844" s="271"/>
      <c r="F844" s="272"/>
      <c r="G844" s="422">
        <v>0</v>
      </c>
      <c r="H844" s="279"/>
      <c r="I844" s="255">
        <v>0</v>
      </c>
      <c r="J844" s="256">
        <v>0</v>
      </c>
      <c r="K844" s="256">
        <v>0</v>
      </c>
      <c r="L844" s="256">
        <v>0</v>
      </c>
      <c r="M844" s="256">
        <v>0</v>
      </c>
      <c r="N844" s="256">
        <v>0</v>
      </c>
      <c r="O844" s="256">
        <v>0</v>
      </c>
      <c r="P844" s="256">
        <v>0</v>
      </c>
      <c r="Q844" s="256">
        <v>0</v>
      </c>
      <c r="R844" s="256">
        <v>0</v>
      </c>
      <c r="S844" s="256">
        <v>0</v>
      </c>
      <c r="T844" s="256">
        <v>0</v>
      </c>
      <c r="U844" s="256">
        <v>0</v>
      </c>
      <c r="V844" s="256">
        <v>0</v>
      </c>
      <c r="W844" s="256">
        <v>0</v>
      </c>
      <c r="X844" s="256">
        <v>0</v>
      </c>
      <c r="Y844" s="256">
        <v>0</v>
      </c>
      <c r="Z844" s="256">
        <v>0</v>
      </c>
      <c r="AA844" s="256">
        <v>0</v>
      </c>
      <c r="AB844" s="256">
        <v>0</v>
      </c>
      <c r="AC844" s="256">
        <v>0</v>
      </c>
      <c r="AD844" s="256">
        <v>0</v>
      </c>
      <c r="AE844" s="256">
        <v>0</v>
      </c>
      <c r="AF844" s="256">
        <v>0</v>
      </c>
      <c r="AG844" s="256">
        <v>0</v>
      </c>
      <c r="AH844" s="256">
        <v>0</v>
      </c>
      <c r="AI844" s="256">
        <v>0</v>
      </c>
      <c r="AJ844" s="256">
        <v>0</v>
      </c>
      <c r="AK844" s="256">
        <v>0</v>
      </c>
      <c r="AL844" s="256">
        <v>0</v>
      </c>
      <c r="AM844" s="256">
        <v>0</v>
      </c>
      <c r="AN844" s="256">
        <v>0</v>
      </c>
      <c r="AO844" s="256">
        <v>0</v>
      </c>
      <c r="AP844" s="256">
        <v>0</v>
      </c>
      <c r="AQ844" s="257">
        <v>0</v>
      </c>
    </row>
    <row r="845" spans="2:43" ht="19.95" customHeight="1" x14ac:dyDescent="0.4">
      <c r="B845" s="269">
        <v>838</v>
      </c>
      <c r="C845" s="270" t="s">
        <v>663</v>
      </c>
      <c r="D845" s="270" t="s">
        <v>474</v>
      </c>
      <c r="E845" s="271"/>
      <c r="F845" s="272"/>
      <c r="G845" s="422">
        <v>0</v>
      </c>
      <c r="H845" s="279"/>
      <c r="I845" s="255">
        <v>0</v>
      </c>
      <c r="J845" s="256">
        <v>0</v>
      </c>
      <c r="K845" s="256">
        <v>0</v>
      </c>
      <c r="L845" s="256">
        <v>0</v>
      </c>
      <c r="M845" s="256">
        <v>0</v>
      </c>
      <c r="N845" s="256">
        <v>0</v>
      </c>
      <c r="O845" s="256">
        <v>0</v>
      </c>
      <c r="P845" s="256">
        <v>0</v>
      </c>
      <c r="Q845" s="256">
        <v>0</v>
      </c>
      <c r="R845" s="256">
        <v>0</v>
      </c>
      <c r="S845" s="256">
        <v>0</v>
      </c>
      <c r="T845" s="256">
        <v>0</v>
      </c>
      <c r="U845" s="256">
        <v>0</v>
      </c>
      <c r="V845" s="256">
        <v>0</v>
      </c>
      <c r="W845" s="256">
        <v>0</v>
      </c>
      <c r="X845" s="256">
        <v>0</v>
      </c>
      <c r="Y845" s="256">
        <v>0</v>
      </c>
      <c r="Z845" s="256">
        <v>0</v>
      </c>
      <c r="AA845" s="256">
        <v>0</v>
      </c>
      <c r="AB845" s="256">
        <v>0</v>
      </c>
      <c r="AC845" s="256">
        <v>0</v>
      </c>
      <c r="AD845" s="256">
        <v>0</v>
      </c>
      <c r="AE845" s="256">
        <v>0</v>
      </c>
      <c r="AF845" s="256">
        <v>0</v>
      </c>
      <c r="AG845" s="256">
        <v>0</v>
      </c>
      <c r="AH845" s="256">
        <v>0</v>
      </c>
      <c r="AI845" s="256">
        <v>0</v>
      </c>
      <c r="AJ845" s="256">
        <v>0</v>
      </c>
      <c r="AK845" s="256">
        <v>0</v>
      </c>
      <c r="AL845" s="256">
        <v>0</v>
      </c>
      <c r="AM845" s="256">
        <v>0</v>
      </c>
      <c r="AN845" s="256">
        <v>0</v>
      </c>
      <c r="AO845" s="256">
        <v>0</v>
      </c>
      <c r="AP845" s="256">
        <v>0</v>
      </c>
      <c r="AQ845" s="257">
        <v>0</v>
      </c>
    </row>
    <row r="846" spans="2:43" ht="19.95" customHeight="1" x14ac:dyDescent="0.4">
      <c r="B846" s="269">
        <v>839</v>
      </c>
      <c r="C846" s="270" t="s">
        <v>664</v>
      </c>
      <c r="D846" s="270" t="s">
        <v>475</v>
      </c>
      <c r="E846" s="271"/>
      <c r="F846" s="272"/>
      <c r="G846" s="422">
        <v>0</v>
      </c>
      <c r="H846" s="279"/>
      <c r="I846" s="255">
        <v>0</v>
      </c>
      <c r="J846" s="256">
        <v>0</v>
      </c>
      <c r="K846" s="256">
        <v>0</v>
      </c>
      <c r="L846" s="256">
        <v>0</v>
      </c>
      <c r="M846" s="256">
        <v>0</v>
      </c>
      <c r="N846" s="256">
        <v>0</v>
      </c>
      <c r="O846" s="256">
        <v>0</v>
      </c>
      <c r="P846" s="256">
        <v>0</v>
      </c>
      <c r="Q846" s="256">
        <v>0</v>
      </c>
      <c r="R846" s="256">
        <v>0</v>
      </c>
      <c r="S846" s="256">
        <v>0</v>
      </c>
      <c r="T846" s="256">
        <v>0</v>
      </c>
      <c r="U846" s="256">
        <v>0</v>
      </c>
      <c r="V846" s="256">
        <v>0</v>
      </c>
      <c r="W846" s="256">
        <v>0</v>
      </c>
      <c r="X846" s="256">
        <v>0</v>
      </c>
      <c r="Y846" s="256">
        <v>0</v>
      </c>
      <c r="Z846" s="256">
        <v>0</v>
      </c>
      <c r="AA846" s="256">
        <v>0</v>
      </c>
      <c r="AB846" s="256">
        <v>0</v>
      </c>
      <c r="AC846" s="256">
        <v>0</v>
      </c>
      <c r="AD846" s="256">
        <v>0</v>
      </c>
      <c r="AE846" s="256">
        <v>0</v>
      </c>
      <c r="AF846" s="256">
        <v>0</v>
      </c>
      <c r="AG846" s="256">
        <v>0</v>
      </c>
      <c r="AH846" s="256">
        <v>0</v>
      </c>
      <c r="AI846" s="256">
        <v>0</v>
      </c>
      <c r="AJ846" s="256">
        <v>0</v>
      </c>
      <c r="AK846" s="256">
        <v>0</v>
      </c>
      <c r="AL846" s="256">
        <v>0</v>
      </c>
      <c r="AM846" s="256">
        <v>0</v>
      </c>
      <c r="AN846" s="256">
        <v>0</v>
      </c>
      <c r="AO846" s="256">
        <v>0</v>
      </c>
      <c r="AP846" s="256">
        <v>0</v>
      </c>
      <c r="AQ846" s="257">
        <v>0</v>
      </c>
    </row>
    <row r="847" spans="2:43" ht="19.95" customHeight="1" x14ac:dyDescent="0.4">
      <c r="B847" s="269">
        <v>840</v>
      </c>
      <c r="C847" s="270" t="s">
        <v>665</v>
      </c>
      <c r="D847" s="270" t="s">
        <v>476</v>
      </c>
      <c r="E847" s="271"/>
      <c r="F847" s="272"/>
      <c r="G847" s="422">
        <v>0</v>
      </c>
      <c r="H847" s="279"/>
      <c r="I847" s="255">
        <v>0</v>
      </c>
      <c r="J847" s="256">
        <v>0</v>
      </c>
      <c r="K847" s="256">
        <v>0</v>
      </c>
      <c r="L847" s="256">
        <v>0</v>
      </c>
      <c r="M847" s="256">
        <v>0</v>
      </c>
      <c r="N847" s="256">
        <v>0</v>
      </c>
      <c r="O847" s="256">
        <v>0</v>
      </c>
      <c r="P847" s="256">
        <v>0</v>
      </c>
      <c r="Q847" s="256">
        <v>0</v>
      </c>
      <c r="R847" s="256">
        <v>0</v>
      </c>
      <c r="S847" s="256">
        <v>0</v>
      </c>
      <c r="T847" s="256">
        <v>0</v>
      </c>
      <c r="U847" s="256">
        <v>0</v>
      </c>
      <c r="V847" s="256">
        <v>0</v>
      </c>
      <c r="W847" s="256">
        <v>0</v>
      </c>
      <c r="X847" s="256">
        <v>0</v>
      </c>
      <c r="Y847" s="256">
        <v>0</v>
      </c>
      <c r="Z847" s="256">
        <v>0</v>
      </c>
      <c r="AA847" s="256">
        <v>0</v>
      </c>
      <c r="AB847" s="256">
        <v>0</v>
      </c>
      <c r="AC847" s="256">
        <v>0</v>
      </c>
      <c r="AD847" s="256">
        <v>0</v>
      </c>
      <c r="AE847" s="256">
        <v>0</v>
      </c>
      <c r="AF847" s="256">
        <v>0</v>
      </c>
      <c r="AG847" s="256">
        <v>0</v>
      </c>
      <c r="AH847" s="256">
        <v>0</v>
      </c>
      <c r="AI847" s="256">
        <v>0</v>
      </c>
      <c r="AJ847" s="256">
        <v>0</v>
      </c>
      <c r="AK847" s="256">
        <v>0</v>
      </c>
      <c r="AL847" s="256">
        <v>0</v>
      </c>
      <c r="AM847" s="256">
        <v>0</v>
      </c>
      <c r="AN847" s="256">
        <v>0</v>
      </c>
      <c r="AO847" s="256">
        <v>0</v>
      </c>
      <c r="AP847" s="256">
        <v>0</v>
      </c>
      <c r="AQ847" s="257">
        <v>0</v>
      </c>
    </row>
    <row r="848" spans="2:43" ht="19.95" customHeight="1" x14ac:dyDescent="0.4">
      <c r="B848" s="269">
        <v>841</v>
      </c>
      <c r="C848" s="270" t="s">
        <v>666</v>
      </c>
      <c r="D848" s="270" t="s">
        <v>477</v>
      </c>
      <c r="E848" s="271"/>
      <c r="F848" s="272"/>
      <c r="G848" s="422">
        <v>0</v>
      </c>
      <c r="H848" s="279"/>
      <c r="I848" s="255">
        <v>0</v>
      </c>
      <c r="J848" s="256">
        <v>0</v>
      </c>
      <c r="K848" s="256">
        <v>0</v>
      </c>
      <c r="L848" s="256">
        <v>0</v>
      </c>
      <c r="M848" s="256">
        <v>0</v>
      </c>
      <c r="N848" s="256">
        <v>0</v>
      </c>
      <c r="O848" s="256">
        <v>0</v>
      </c>
      <c r="P848" s="256">
        <v>0</v>
      </c>
      <c r="Q848" s="256">
        <v>0</v>
      </c>
      <c r="R848" s="256">
        <v>0</v>
      </c>
      <c r="S848" s="256">
        <v>0</v>
      </c>
      <c r="T848" s="256">
        <v>0</v>
      </c>
      <c r="U848" s="256">
        <v>0</v>
      </c>
      <c r="V848" s="256">
        <v>0</v>
      </c>
      <c r="W848" s="256">
        <v>0</v>
      </c>
      <c r="X848" s="256">
        <v>0</v>
      </c>
      <c r="Y848" s="256">
        <v>0</v>
      </c>
      <c r="Z848" s="256">
        <v>0</v>
      </c>
      <c r="AA848" s="256">
        <v>0</v>
      </c>
      <c r="AB848" s="256">
        <v>0</v>
      </c>
      <c r="AC848" s="256">
        <v>0</v>
      </c>
      <c r="AD848" s="256">
        <v>0</v>
      </c>
      <c r="AE848" s="256">
        <v>0</v>
      </c>
      <c r="AF848" s="256">
        <v>0</v>
      </c>
      <c r="AG848" s="256">
        <v>0</v>
      </c>
      <c r="AH848" s="256">
        <v>0</v>
      </c>
      <c r="AI848" s="256">
        <v>0</v>
      </c>
      <c r="AJ848" s="256">
        <v>0</v>
      </c>
      <c r="AK848" s="256">
        <v>0</v>
      </c>
      <c r="AL848" s="256">
        <v>0</v>
      </c>
      <c r="AM848" s="256">
        <v>0</v>
      </c>
      <c r="AN848" s="256">
        <v>0</v>
      </c>
      <c r="AO848" s="256">
        <v>0</v>
      </c>
      <c r="AP848" s="256">
        <v>0</v>
      </c>
      <c r="AQ848" s="257">
        <v>0</v>
      </c>
    </row>
    <row r="849" spans="2:43" ht="19.95" customHeight="1" x14ac:dyDescent="0.4">
      <c r="B849" s="269">
        <v>842</v>
      </c>
      <c r="C849" s="270" t="s">
        <v>667</v>
      </c>
      <c r="D849" s="270" t="s">
        <v>478</v>
      </c>
      <c r="E849" s="271"/>
      <c r="F849" s="272"/>
      <c r="G849" s="422">
        <v>0</v>
      </c>
      <c r="H849" s="279"/>
      <c r="I849" s="255">
        <v>0</v>
      </c>
      <c r="J849" s="256">
        <v>0</v>
      </c>
      <c r="K849" s="256">
        <v>0</v>
      </c>
      <c r="L849" s="256">
        <v>0</v>
      </c>
      <c r="M849" s="256">
        <v>0</v>
      </c>
      <c r="N849" s="256">
        <v>0</v>
      </c>
      <c r="O849" s="256">
        <v>0</v>
      </c>
      <c r="P849" s="256">
        <v>0</v>
      </c>
      <c r="Q849" s="256">
        <v>0</v>
      </c>
      <c r="R849" s="256">
        <v>0</v>
      </c>
      <c r="S849" s="256">
        <v>0</v>
      </c>
      <c r="T849" s="256">
        <v>0</v>
      </c>
      <c r="U849" s="256">
        <v>0</v>
      </c>
      <c r="V849" s="256">
        <v>0</v>
      </c>
      <c r="W849" s="256">
        <v>0</v>
      </c>
      <c r="X849" s="256">
        <v>0</v>
      </c>
      <c r="Y849" s="256">
        <v>0</v>
      </c>
      <c r="Z849" s="256">
        <v>0</v>
      </c>
      <c r="AA849" s="256">
        <v>0</v>
      </c>
      <c r="AB849" s="256">
        <v>0</v>
      </c>
      <c r="AC849" s="256">
        <v>0</v>
      </c>
      <c r="AD849" s="256">
        <v>0</v>
      </c>
      <c r="AE849" s="256">
        <v>0</v>
      </c>
      <c r="AF849" s="256">
        <v>0</v>
      </c>
      <c r="AG849" s="256">
        <v>0</v>
      </c>
      <c r="AH849" s="256">
        <v>0</v>
      </c>
      <c r="AI849" s="256">
        <v>0</v>
      </c>
      <c r="AJ849" s="256">
        <v>0</v>
      </c>
      <c r="AK849" s="256">
        <v>0</v>
      </c>
      <c r="AL849" s="256">
        <v>0</v>
      </c>
      <c r="AM849" s="256">
        <v>0</v>
      </c>
      <c r="AN849" s="256">
        <v>0</v>
      </c>
      <c r="AO849" s="256">
        <v>0</v>
      </c>
      <c r="AP849" s="256">
        <v>0</v>
      </c>
      <c r="AQ849" s="257">
        <v>0</v>
      </c>
    </row>
    <row r="850" spans="2:43" ht="19.95" customHeight="1" x14ac:dyDescent="0.4">
      <c r="B850" s="269">
        <v>843</v>
      </c>
      <c r="C850" s="270" t="s">
        <v>668</v>
      </c>
      <c r="D850" s="270" t="s">
        <v>479</v>
      </c>
      <c r="E850" s="271"/>
      <c r="F850" s="272"/>
      <c r="G850" s="422">
        <v>0</v>
      </c>
      <c r="H850" s="279"/>
      <c r="I850" s="255">
        <v>0</v>
      </c>
      <c r="J850" s="256">
        <v>0</v>
      </c>
      <c r="K850" s="256">
        <v>0</v>
      </c>
      <c r="L850" s="256">
        <v>0</v>
      </c>
      <c r="M850" s="256">
        <v>0</v>
      </c>
      <c r="N850" s="256">
        <v>0</v>
      </c>
      <c r="O850" s="256">
        <v>0</v>
      </c>
      <c r="P850" s="256">
        <v>0</v>
      </c>
      <c r="Q850" s="256">
        <v>0</v>
      </c>
      <c r="R850" s="256">
        <v>0</v>
      </c>
      <c r="S850" s="256">
        <v>0</v>
      </c>
      <c r="T850" s="256">
        <v>0</v>
      </c>
      <c r="U850" s="256">
        <v>0</v>
      </c>
      <c r="V850" s="256">
        <v>0</v>
      </c>
      <c r="W850" s="256">
        <v>0</v>
      </c>
      <c r="X850" s="256">
        <v>0</v>
      </c>
      <c r="Y850" s="256">
        <v>0</v>
      </c>
      <c r="Z850" s="256">
        <v>0</v>
      </c>
      <c r="AA850" s="256">
        <v>0</v>
      </c>
      <c r="AB850" s="256">
        <v>0</v>
      </c>
      <c r="AC850" s="256">
        <v>0</v>
      </c>
      <c r="AD850" s="256">
        <v>0</v>
      </c>
      <c r="AE850" s="256">
        <v>0</v>
      </c>
      <c r="AF850" s="256">
        <v>0</v>
      </c>
      <c r="AG850" s="256">
        <v>0</v>
      </c>
      <c r="AH850" s="256">
        <v>0</v>
      </c>
      <c r="AI850" s="256">
        <v>0</v>
      </c>
      <c r="AJ850" s="256">
        <v>0</v>
      </c>
      <c r="AK850" s="256">
        <v>0</v>
      </c>
      <c r="AL850" s="256">
        <v>0</v>
      </c>
      <c r="AM850" s="256">
        <v>0</v>
      </c>
      <c r="AN850" s="256">
        <v>0</v>
      </c>
      <c r="AO850" s="256">
        <v>0</v>
      </c>
      <c r="AP850" s="256">
        <v>0</v>
      </c>
      <c r="AQ850" s="257">
        <v>0</v>
      </c>
    </row>
    <row r="851" spans="2:43" ht="19.95" customHeight="1" x14ac:dyDescent="0.4">
      <c r="B851" s="269">
        <v>844</v>
      </c>
      <c r="C851" s="270" t="s">
        <v>669</v>
      </c>
      <c r="D851" s="270" t="s">
        <v>480</v>
      </c>
      <c r="E851" s="271"/>
      <c r="F851" s="272"/>
      <c r="G851" s="422">
        <v>200</v>
      </c>
      <c r="H851" s="279"/>
      <c r="I851" s="255">
        <v>200</v>
      </c>
      <c r="J851" s="256">
        <v>200</v>
      </c>
      <c r="K851" s="256">
        <v>200</v>
      </c>
      <c r="L851" s="256">
        <v>200</v>
      </c>
      <c r="M851" s="256">
        <v>200</v>
      </c>
      <c r="N851" s="256">
        <v>200</v>
      </c>
      <c r="O851" s="256">
        <v>200</v>
      </c>
      <c r="P851" s="256">
        <v>200</v>
      </c>
      <c r="Q851" s="256">
        <v>200</v>
      </c>
      <c r="R851" s="256">
        <v>200</v>
      </c>
      <c r="S851" s="256">
        <v>200</v>
      </c>
      <c r="T851" s="256">
        <v>200</v>
      </c>
      <c r="U851" s="256">
        <v>200</v>
      </c>
      <c r="V851" s="256">
        <v>200</v>
      </c>
      <c r="W851" s="256">
        <v>200</v>
      </c>
      <c r="X851" s="256">
        <v>200</v>
      </c>
      <c r="Y851" s="256">
        <v>200</v>
      </c>
      <c r="Z851" s="256">
        <v>200</v>
      </c>
      <c r="AA851" s="256">
        <v>200</v>
      </c>
      <c r="AB851" s="256">
        <v>200</v>
      </c>
      <c r="AC851" s="256">
        <v>200</v>
      </c>
      <c r="AD851" s="256">
        <v>200</v>
      </c>
      <c r="AE851" s="256">
        <v>200</v>
      </c>
      <c r="AF851" s="256">
        <v>200</v>
      </c>
      <c r="AG851" s="256">
        <v>200</v>
      </c>
      <c r="AH851" s="256">
        <v>200</v>
      </c>
      <c r="AI851" s="256">
        <v>200</v>
      </c>
      <c r="AJ851" s="256">
        <v>200</v>
      </c>
      <c r="AK851" s="256">
        <v>200</v>
      </c>
      <c r="AL851" s="256">
        <v>200</v>
      </c>
      <c r="AM851" s="256">
        <v>200</v>
      </c>
      <c r="AN851" s="256">
        <v>200</v>
      </c>
      <c r="AO851" s="256">
        <v>200</v>
      </c>
      <c r="AP851" s="256">
        <v>200</v>
      </c>
      <c r="AQ851" s="257">
        <v>200</v>
      </c>
    </row>
    <row r="852" spans="2:43" ht="19.95" customHeight="1" x14ac:dyDescent="0.4">
      <c r="B852" s="269">
        <v>845</v>
      </c>
      <c r="C852" s="270" t="s">
        <v>670</v>
      </c>
      <c r="D852" s="270" t="s">
        <v>481</v>
      </c>
      <c r="E852" s="271"/>
      <c r="F852" s="272"/>
      <c r="G852" s="422">
        <v>0</v>
      </c>
      <c r="H852" s="279"/>
      <c r="I852" s="255">
        <v>0</v>
      </c>
      <c r="J852" s="256">
        <v>0</v>
      </c>
      <c r="K852" s="256">
        <v>0</v>
      </c>
      <c r="L852" s="256">
        <v>0</v>
      </c>
      <c r="M852" s="256">
        <v>0</v>
      </c>
      <c r="N852" s="256">
        <v>0</v>
      </c>
      <c r="O852" s="256">
        <v>0</v>
      </c>
      <c r="P852" s="256">
        <v>0</v>
      </c>
      <c r="Q852" s="256">
        <v>0</v>
      </c>
      <c r="R852" s="256">
        <v>0</v>
      </c>
      <c r="S852" s="256">
        <v>0</v>
      </c>
      <c r="T852" s="256">
        <v>0</v>
      </c>
      <c r="U852" s="256">
        <v>0</v>
      </c>
      <c r="V852" s="256">
        <v>0</v>
      </c>
      <c r="W852" s="256">
        <v>0</v>
      </c>
      <c r="X852" s="256">
        <v>0</v>
      </c>
      <c r="Y852" s="256">
        <v>0</v>
      </c>
      <c r="Z852" s="256">
        <v>0</v>
      </c>
      <c r="AA852" s="256">
        <v>0</v>
      </c>
      <c r="AB852" s="256">
        <v>0</v>
      </c>
      <c r="AC852" s="256">
        <v>0</v>
      </c>
      <c r="AD852" s="256">
        <v>0</v>
      </c>
      <c r="AE852" s="256">
        <v>0</v>
      </c>
      <c r="AF852" s="256">
        <v>0</v>
      </c>
      <c r="AG852" s="256">
        <v>0</v>
      </c>
      <c r="AH852" s="256">
        <v>0</v>
      </c>
      <c r="AI852" s="256">
        <v>0</v>
      </c>
      <c r="AJ852" s="256">
        <v>0</v>
      </c>
      <c r="AK852" s="256">
        <v>0</v>
      </c>
      <c r="AL852" s="256">
        <v>0</v>
      </c>
      <c r="AM852" s="256">
        <v>0</v>
      </c>
      <c r="AN852" s="256">
        <v>0</v>
      </c>
      <c r="AO852" s="256">
        <v>0</v>
      </c>
      <c r="AP852" s="256">
        <v>0</v>
      </c>
      <c r="AQ852" s="257">
        <v>0</v>
      </c>
    </row>
    <row r="853" spans="2:43" ht="19.95" customHeight="1" x14ac:dyDescent="0.4">
      <c r="B853" s="269">
        <v>846</v>
      </c>
      <c r="C853" s="270" t="s">
        <v>671</v>
      </c>
      <c r="D853" s="270" t="s">
        <v>482</v>
      </c>
      <c r="E853" s="271"/>
      <c r="F853" s="272"/>
      <c r="G853" s="422">
        <v>0</v>
      </c>
      <c r="H853" s="279"/>
      <c r="I853" s="255">
        <v>0</v>
      </c>
      <c r="J853" s="256">
        <v>0</v>
      </c>
      <c r="K853" s="256">
        <v>0</v>
      </c>
      <c r="L853" s="256">
        <v>0</v>
      </c>
      <c r="M853" s="256">
        <v>0</v>
      </c>
      <c r="N853" s="256">
        <v>0</v>
      </c>
      <c r="O853" s="256">
        <v>0</v>
      </c>
      <c r="P853" s="256">
        <v>0</v>
      </c>
      <c r="Q853" s="256">
        <v>0</v>
      </c>
      <c r="R853" s="256">
        <v>0</v>
      </c>
      <c r="S853" s="256">
        <v>0</v>
      </c>
      <c r="T853" s="256">
        <v>0</v>
      </c>
      <c r="U853" s="256">
        <v>0</v>
      </c>
      <c r="V853" s="256">
        <v>0</v>
      </c>
      <c r="W853" s="256">
        <v>0</v>
      </c>
      <c r="X853" s="256">
        <v>0</v>
      </c>
      <c r="Y853" s="256">
        <v>0</v>
      </c>
      <c r="Z853" s="256">
        <v>0</v>
      </c>
      <c r="AA853" s="256">
        <v>0</v>
      </c>
      <c r="AB853" s="256">
        <v>0</v>
      </c>
      <c r="AC853" s="256">
        <v>0</v>
      </c>
      <c r="AD853" s="256">
        <v>0</v>
      </c>
      <c r="AE853" s="256">
        <v>0</v>
      </c>
      <c r="AF853" s="256">
        <v>0</v>
      </c>
      <c r="AG853" s="256">
        <v>0</v>
      </c>
      <c r="AH853" s="256">
        <v>0</v>
      </c>
      <c r="AI853" s="256">
        <v>0</v>
      </c>
      <c r="AJ853" s="256">
        <v>0</v>
      </c>
      <c r="AK853" s="256">
        <v>0</v>
      </c>
      <c r="AL853" s="256">
        <v>0</v>
      </c>
      <c r="AM853" s="256">
        <v>0</v>
      </c>
      <c r="AN853" s="256">
        <v>0</v>
      </c>
      <c r="AO853" s="256">
        <v>0</v>
      </c>
      <c r="AP853" s="256">
        <v>0</v>
      </c>
      <c r="AQ853" s="257">
        <v>0</v>
      </c>
    </row>
    <row r="854" spans="2:43" ht="19.95" customHeight="1" thickBot="1" x14ac:dyDescent="0.45">
      <c r="B854" s="291">
        <v>847</v>
      </c>
      <c r="C854" s="292" t="s">
        <v>672</v>
      </c>
      <c r="D854" s="292" t="s">
        <v>483</v>
      </c>
      <c r="E854" s="293"/>
      <c r="F854" s="294"/>
      <c r="G854" s="450">
        <v>123</v>
      </c>
      <c r="H854" s="303"/>
      <c r="I854" s="327">
        <v>123</v>
      </c>
      <c r="J854" s="328">
        <v>123</v>
      </c>
      <c r="K854" s="328">
        <v>123</v>
      </c>
      <c r="L854" s="328">
        <v>123</v>
      </c>
      <c r="M854" s="328">
        <v>123</v>
      </c>
      <c r="N854" s="328">
        <v>123</v>
      </c>
      <c r="O854" s="328">
        <v>123</v>
      </c>
      <c r="P854" s="328">
        <v>123</v>
      </c>
      <c r="Q854" s="328">
        <v>123</v>
      </c>
      <c r="R854" s="328">
        <v>123</v>
      </c>
      <c r="S854" s="328">
        <v>123</v>
      </c>
      <c r="T854" s="328">
        <v>123</v>
      </c>
      <c r="U854" s="328">
        <v>123</v>
      </c>
      <c r="V854" s="328">
        <v>123</v>
      </c>
      <c r="W854" s="328">
        <v>123</v>
      </c>
      <c r="X854" s="328">
        <v>123</v>
      </c>
      <c r="Y854" s="328">
        <v>123</v>
      </c>
      <c r="Z854" s="328">
        <v>123</v>
      </c>
      <c r="AA854" s="328">
        <v>123</v>
      </c>
      <c r="AB854" s="328">
        <v>123</v>
      </c>
      <c r="AC854" s="328">
        <v>123</v>
      </c>
      <c r="AD854" s="328">
        <v>123</v>
      </c>
      <c r="AE854" s="328">
        <v>123</v>
      </c>
      <c r="AF854" s="328">
        <v>123</v>
      </c>
      <c r="AG854" s="328">
        <v>123</v>
      </c>
      <c r="AH854" s="328">
        <v>123</v>
      </c>
      <c r="AI854" s="328">
        <v>123</v>
      </c>
      <c r="AJ854" s="328">
        <v>123</v>
      </c>
      <c r="AK854" s="328">
        <v>123</v>
      </c>
      <c r="AL854" s="328">
        <v>123</v>
      </c>
      <c r="AM854" s="328">
        <v>123</v>
      </c>
      <c r="AN854" s="328">
        <v>123</v>
      </c>
      <c r="AO854" s="328">
        <v>123</v>
      </c>
      <c r="AP854" s="328">
        <v>123</v>
      </c>
      <c r="AQ854" s="329">
        <v>123</v>
      </c>
    </row>
  </sheetData>
  <sheetProtection algorithmName="SHA-512" hashValue="QFckGaNGX+Krw6Y5SNCecPSV4SPwbzqWmgI7S8V+ZDwd5sgvZ2JwnmwvhXJdNWxwbuaTvf5OB3ZKqOspDghdAw==" saltValue="KNjqmGk7M3wRv01RKYHbzQ==" spinCount="100000" sheet="1" objects="1" scenarios="1"/>
  <dataConsolidate/>
  <mergeCells count="92">
    <mergeCell ref="H829:H832"/>
    <mergeCell ref="H808:H810"/>
    <mergeCell ref="H575:H577"/>
    <mergeCell ref="H578:H583"/>
    <mergeCell ref="H821:H824"/>
    <mergeCell ref="H825:H828"/>
    <mergeCell ref="H489:H490"/>
    <mergeCell ref="H495:H496"/>
    <mergeCell ref="H433:H436"/>
    <mergeCell ref="H464:H466"/>
    <mergeCell ref="H468:H469"/>
    <mergeCell ref="H479:H480"/>
    <mergeCell ref="H383:H387"/>
    <mergeCell ref="H388:H401"/>
    <mergeCell ref="H416:H418"/>
    <mergeCell ref="H419:H420"/>
    <mergeCell ref="H402:H403"/>
    <mergeCell ref="H117:H119"/>
    <mergeCell ref="H240:H242"/>
    <mergeCell ref="H305:H328"/>
    <mergeCell ref="H329:H338"/>
    <mergeCell ref="H353:H382"/>
    <mergeCell ref="H246:H248"/>
    <mergeCell ref="H254:H258"/>
    <mergeCell ref="H259:H261"/>
    <mergeCell ref="H262:H264"/>
    <mergeCell ref="H269:H272"/>
    <mergeCell ref="H291:H293"/>
    <mergeCell ref="H288:H290"/>
    <mergeCell ref="M2:M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Y2:Y3"/>
    <mergeCell ref="N2:N3"/>
    <mergeCell ref="O2:O3"/>
    <mergeCell ref="P2:P3"/>
    <mergeCell ref="Q2:Q3"/>
    <mergeCell ref="R2:R3"/>
    <mergeCell ref="S2:S3"/>
    <mergeCell ref="AP2:AP3"/>
    <mergeCell ref="AQ2:AQ3"/>
    <mergeCell ref="AF2:AF3"/>
    <mergeCell ref="AG2:AG3"/>
    <mergeCell ref="AH2:AH3"/>
    <mergeCell ref="AI2:AI3"/>
    <mergeCell ref="AJ2:AJ3"/>
    <mergeCell ref="AK2:AK3"/>
    <mergeCell ref="H5:H11"/>
    <mergeCell ref="AL2:AL3"/>
    <mergeCell ref="AM2:AM3"/>
    <mergeCell ref="AN2:AN3"/>
    <mergeCell ref="AO2:AO3"/>
    <mergeCell ref="Z2:Z3"/>
    <mergeCell ref="AA2:AA3"/>
    <mergeCell ref="AB2:AB3"/>
    <mergeCell ref="AC2:AC3"/>
    <mergeCell ref="AD2:AD3"/>
    <mergeCell ref="AE2:AE3"/>
    <mergeCell ref="T2:T3"/>
    <mergeCell ref="U2:U3"/>
    <mergeCell ref="V2:V3"/>
    <mergeCell ref="W2:W3"/>
    <mergeCell ref="X2:X3"/>
    <mergeCell ref="H21:H22"/>
    <mergeCell ref="H90:H91"/>
    <mergeCell ref="H93:H94"/>
    <mergeCell ref="H25:H26"/>
    <mergeCell ref="H27:H33"/>
    <mergeCell ref="H40:H41"/>
    <mergeCell ref="H42:H43"/>
    <mergeCell ref="H100:H102"/>
    <mergeCell ref="H106:H108"/>
    <mergeCell ref="H115:H116"/>
    <mergeCell ref="H50:H51"/>
    <mergeCell ref="H67:H68"/>
    <mergeCell ref="H70:H72"/>
    <mergeCell ref="H75:H81"/>
    <mergeCell ref="H86:H87"/>
    <mergeCell ref="H53:H55"/>
    <mergeCell ref="H56:H58"/>
    <mergeCell ref="H60:H61"/>
    <mergeCell ref="H62:H63"/>
    <mergeCell ref="H64:H65"/>
  </mergeCells>
  <phoneticPr fontId="6" type="noConversion"/>
  <conditionalFormatting sqref="I4:AQ900">
    <cfRule type="expression" dxfId="35" priority="36">
      <formula>$G4:$G900&lt;&gt;I4:AQ900</formula>
    </cfRule>
  </conditionalFormatting>
  <dataValidations disablePrompts="1" count="46">
    <dataValidation type="list" allowBlank="1" showInputMessage="1" showErrorMessage="1" sqref="I833:AQ833">
      <formula1>"1 / Autoneg., 2 / 10M HD, 3 / 10M FD, 4 / 100M HD, 5 / 100M FD"</formula1>
    </dataValidation>
    <dataValidation type="list" allowBlank="1" showInputMessage="1" showErrorMessage="1" sqref="I819:AQ819">
      <formula1>"0 / Default, 17225 / OPTCI, 17232 / CPTCP, 17233 OPTCQ"</formula1>
    </dataValidation>
    <dataValidation type="list" allowBlank="1" showInputMessage="1" showErrorMessage="1" sqref="I814:AQ814">
      <formula1>"0 / No, 1 / 1 ms, 2 / 5 ms, 3 / 10 ms, 4 / 50 ms"</formula1>
    </dataValidation>
    <dataValidation type="list" allowBlank="1" showInputMessage="1" showErrorMessage="1" sqref="I805:AQ805">
      <formula1>"0 / Normal FC, 1 / Ext.ChSwitch"</formula1>
    </dataValidation>
    <dataValidation type="list" allowBlank="1" showInputMessage="1" showErrorMessage="1" sqref="I434:AQ434">
      <formula1>"0 / Coasting, 1 / Ramping, 2 / As Master"</formula1>
    </dataValidation>
    <dataValidation type="list" allowBlank="1" showInputMessage="1" showErrorMessage="1" sqref="I83:AQ83 I813:AQ813 I222:AQ222 I230:AQ230 I268:AQ268 I315:AQ315 I504:AQ504 I542:AQ542 I788:AQ788 I792:AQ792">
      <formula1>"0 / No, 1 / Yes"</formula1>
    </dataValidation>
    <dataValidation type="list" allowBlank="1" showInputMessage="1" showErrorMessage="1" sqref="I54:AQ54">
      <formula1>"0 / No reset, 1 / Stop state, 2 / Power Down"</formula1>
    </dataValidation>
    <dataValidation type="list" allowBlank="1" showInputMessage="1" showErrorMessage="1" sqref="I55:AQ55">
      <formula1>"0 / No Copy, 1 / Reference, 2 / Freq. Output"</formula1>
    </dataValidation>
    <dataValidation type="list" allowBlank="1" showInputMessage="1" showErrorMessage="1" sqref="I56:AQ56">
      <formula1>"0 / Not Used, 1 / AI1, 2 / AI2, 3 / AI3, 4 / AI4, 5 / FB AdjustRef"</formula1>
    </dataValidation>
    <dataValidation type="list" allowBlank="1" showInputMessage="1" showErrorMessage="1" sqref="I73:AQ73">
      <formula1>"0 / Coasting, 1 / Ramping"</formula1>
    </dataValidation>
    <dataValidation type="list" allowBlank="1" showInputMessage="1" showErrorMessage="1" sqref="I81:AQ81">
      <formula1>"0 / Ack &amp; Deriv, 1 / Deriv, 2 / Ack, 3 / None"</formula1>
    </dataValidation>
    <dataValidation type="list" allowBlank="1" showInputMessage="1" showErrorMessage="1" sqref="I133:AQ133">
      <formula1>"0 / 0-20mA/10V, 1 / 4-20 mA, 2 / -10 - +10 V, 3 / Custom Range"</formula1>
    </dataValidation>
    <dataValidation type="list" allowBlank="1" showInputMessage="1" showErrorMessage="1" sqref="I122:AQ122">
      <formula1>"0 / 0-20mA/10V, 1 / 4-20 mA, 2 / -10 - +10 V, 3 / Custom Range"</formula1>
    </dataValidation>
    <dataValidation type="list" allowBlank="1" showInputMessage="1" showErrorMessage="1" sqref="I146:AQ146 I154:AQ154 I193:AQ193 I200:AQ200 I207:AQ207 I214:AQ214">
      <formula1>"0 / No Inversion, 1 / Inverted"</formula1>
    </dataValidation>
    <dataValidation type="list" allowBlank="1" showInputMessage="1" showErrorMessage="1" sqref="I184:AQ184">
      <formula1>$M$66:$M$91</formula1>
    </dataValidation>
    <dataValidation type="list" allowBlank="1" showInputMessage="1" showErrorMessage="1" sqref="I182:AQ182">
      <formula1>$M$66:$M$91</formula1>
    </dataValidation>
    <dataValidation type="list" allowBlank="1" showInputMessage="1" showErrorMessage="1" sqref="I180:AQ180">
      <formula1>$M$66:$M$91</formula1>
    </dataValidation>
    <dataValidation type="list" allowBlank="1" showInputMessage="1" showErrorMessage="1" sqref="I174:AQ176">
      <formula1>$M$66:$M$91</formula1>
    </dataValidation>
    <dataValidation type="list" allowBlank="1" showInputMessage="1" showErrorMessage="1" sqref="I162:AQ172">
      <formula1>$M$66:$M$91</formula1>
    </dataValidation>
    <dataValidation type="list" allowBlank="1" showInputMessage="1" showErrorMessage="1" sqref="I208:AQ208 I215:AQ215">
      <formula1>"0 / 0 mA, 1 / 4 mA"</formula1>
    </dataValidation>
    <dataValidation type="list" allowBlank="1" showInputMessage="1" showErrorMessage="1" sqref="I255:AQ255">
      <formula1>"0 / High Voltage, 1 / Norm.Voltage, 2 / BrakeChLevel"</formula1>
    </dataValidation>
    <dataValidation type="list" allowBlank="1" showInputMessage="1" showErrorMessage="1" sqref="I284:AQ284">
      <formula1>"0 / None, 1 / AutoTorqBoos"</formula1>
    </dataValidation>
    <dataValidation type="list" allowBlank="1" showInputMessage="1" showErrorMessage="1" sqref="I298:AQ298">
      <formula1>"0 / Not Used, 1 / Internal, 2 / MeasTemp1"</formula1>
    </dataValidation>
    <dataValidation type="list" allowBlank="1" showInputMessage="1" showErrorMessage="1" sqref="I306:AQ306">
      <formula1>"0 / Automatic, 1 / Forced, 2 / AfterPowerUp, 10 / Disabled"</formula1>
    </dataValidation>
    <dataValidation type="list" allowBlank="1" showInputMessage="1" showErrorMessage="1" sqref="I319:AQ319">
      <formula1>"0 / Curr.Pulse, 1 / Torq.Pulse"</formula1>
    </dataValidation>
    <dataValidation type="list" allowBlank="1" showInputMessage="1" showErrorMessage="1" sqref="I322:AQ322">
      <formula1>"0 / Curr.Pulse, 1 / HF Sin, 2 / LF Sin"</formula1>
    </dataValidation>
    <dataValidation type="list" allowBlank="1" showInputMessage="1" showErrorMessage="1" sqref="I325:AQ325">
      <formula1>"0 / Default, 1 / Curr.Pulse, 2 / ID With Run"</formula1>
    </dataValidation>
    <dataValidation type="list" allowBlank="1" showInputMessage="1" showErrorMessage="1" sqref="I383:AQ383">
      <formula1>"0 / Enable, 1 / Disable"</formula1>
    </dataValidation>
    <dataValidation type="list" allowBlank="1" showInputMessage="1" showErrorMessage="1" sqref="I418:AQ418">
      <formula1>"0 / Normal, 1 / Zero f Lim, 2 / Linear fnom"</formula1>
    </dataValidation>
    <dataValidation type="list" allowBlank="1" showInputMessage="1" showErrorMessage="1" sqref="I422:AQ422">
      <formula1>"0 / ASIC, 1 / Software 1"</formula1>
    </dataValidation>
    <dataValidation type="list" allowBlank="1" showInputMessage="1" showErrorMessage="1" sqref="I438:AQ438">
      <formula1>"0 / Fault Stored, 1 / No History"</formula1>
    </dataValidation>
    <dataValidation type="list" allowBlank="1" showInputMessage="1" showErrorMessage="1" sqref="I450:AQ451">
      <formula1>"0 / Not Used, 1 / AI1 1 Sensor, 2 / AI1 2 Sensor, 3 / AI1 3 Sensor, 4 / AI2 1 Sensor, 5 / AI2 2 Sensor, 6 / AI2 3 Sensor"</formula1>
    </dataValidation>
    <dataValidation type="list" allowBlank="1" showInputMessage="1" showErrorMessage="1" sqref="I485:AQ485">
      <formula1>"1 / Warning, 2 / Fault"</formula1>
    </dataValidation>
    <dataValidation type="list" allowBlank="1" showInputMessage="1" showErrorMessage="1" sqref="I501:AQ501">
      <formula1>"0 / High Limit, 1 / Low Limit"</formula1>
    </dataValidation>
    <dataValidation type="list" allowBlank="1" showInputMessage="1" showErrorMessage="1" sqref="I578:AQ578">
      <formula1>"0 / Not Used, 1 / TorqMemory, 2 / Torque Ref, 3 / Torq.Fwd/Rev, 4 / StartUpTRef"</formula1>
    </dataValidation>
    <dataValidation type="list" allowBlank="1" showInputMessage="1" showErrorMessage="1" sqref="I586:AQ586">
      <formula1>"0 / Ramping, 1 / Flying Start, 2 / System Def."</formula1>
    </dataValidation>
    <dataValidation type="list" allowBlank="1" showInputMessage="1" showErrorMessage="1" sqref="I606:AQ606">
      <formula1>"0 / No Action, 1 / Quick Stop"</formula1>
    </dataValidation>
    <dataValidation type="list" allowBlank="1" showInputMessage="1" showErrorMessage="1" sqref="I607:AQ607">
      <formula1>"0 / No Action, 1 / Stop, 2 / Quick Stop"</formula1>
    </dataValidation>
    <dataValidation type="list" allowBlank="1" showInputMessage="1" showErrorMessage="1" sqref="I608:AQ608">
      <formula1>"0 / No Action, 1 / Zero Speed, 2 / Quick Stop"</formula1>
    </dataValidation>
    <dataValidation type="list" allowBlank="1" showInputMessage="1" showErrorMessage="1" sqref="I609:AQ609">
      <formula1>"0 / No Action, 1 / Disable Dir"</formula1>
    </dataValidation>
    <dataValidation type="list" allowBlank="1" showInputMessage="1" showErrorMessage="1" sqref="I610:AQ611">
      <formula1>"0 / No Action, 1 / Limit Ref"</formula1>
    </dataValidation>
    <dataValidation type="list" allowBlank="1" showInputMessage="1" showErrorMessage="1" sqref="I787:AQ787">
      <formula1>"0 / Forward, 1 / Reverse"</formula1>
    </dataValidation>
    <dataValidation type="list" allowBlank="1" showInputMessage="1" showErrorMessage="1" sqref="I790:AQ790">
      <formula1>"0 / Yes, 1 / No"</formula1>
    </dataValidation>
    <dataValidation type="list" allowBlank="1" showInputMessage="1" showErrorMessage="1" sqref="I791:AQ791 I793:AQ793">
      <formula1>"0 / ChangeEnable, 1 / ChangeDisabl"</formula1>
    </dataValidation>
    <dataValidation type="list" allowBlank="1" showInputMessage="1" showErrorMessage="1" sqref="I800:AQ800">
      <formula1>"0 / Not conn., 1 / Connected"</formula1>
    </dataValidation>
    <dataValidation type="list" allowBlank="1" showInputMessage="1" showErrorMessage="1" sqref="I801:AQ801">
      <formula1>"0 / Continuous, 1 / Temperature, 2 / First start, 3 / Calc temp"</formula1>
    </dataValidation>
  </dataValidations>
  <pageMargins left="0.7" right="0.7" top="0.75" bottom="0.75" header="0.3" footer="0.3"/>
  <pageSetup paperSize="9" orientation="portrait" horizontalDpi="4294967293" verticalDpi="0" r:id="rId1"/>
  <ignoredErrors>
    <ignoredError sqref="J274:W274 X274:AH274 AI274:AQ274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5" id="{97C082A5-6BC2-4740-85AA-9222DF72F14E}">
            <xm:f>'1_시스템정보'!$L$7=0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I2:I900</xm:sqref>
        </x14:conditionalFormatting>
        <x14:conditionalFormatting xmlns:xm="http://schemas.microsoft.com/office/excel/2006/main">
          <x14:cfRule type="expression" priority="34" id="{A016ADE6-29A5-4726-B303-FB318A68B9E9}">
            <xm:f>'1_시스템정보'!$L$8=0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J2:J900</xm:sqref>
        </x14:conditionalFormatting>
        <x14:conditionalFormatting xmlns:xm="http://schemas.microsoft.com/office/excel/2006/main">
          <x14:cfRule type="expression" priority="33" id="{2356EDA7-5AD6-4D26-9C5B-CEF55AC7CC4B}">
            <xm:f>'1_시스템정보'!$L$9=0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K2:K900</xm:sqref>
        </x14:conditionalFormatting>
        <x14:conditionalFormatting xmlns:xm="http://schemas.microsoft.com/office/excel/2006/main">
          <x14:cfRule type="expression" priority="32" id="{C80811EC-0E06-4078-88C5-5347F29C877F}">
            <xm:f>'1_시스템정보'!$L$10=0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L2:L900</xm:sqref>
        </x14:conditionalFormatting>
        <x14:conditionalFormatting xmlns:xm="http://schemas.microsoft.com/office/excel/2006/main">
          <x14:cfRule type="expression" priority="31" id="{182E5B74-B054-4855-BDF7-C486FD184DA4}">
            <xm:f>'1_시스템정보'!$L$11=0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M2:M900</xm:sqref>
        </x14:conditionalFormatting>
        <x14:conditionalFormatting xmlns:xm="http://schemas.microsoft.com/office/excel/2006/main">
          <x14:cfRule type="expression" priority="30" id="{9BE4E378-095C-4047-A99C-0D80B540C91C}">
            <xm:f>'1_시스템정보'!$L$12=0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N2:N900</xm:sqref>
        </x14:conditionalFormatting>
        <x14:conditionalFormatting xmlns:xm="http://schemas.microsoft.com/office/excel/2006/main">
          <x14:cfRule type="expression" priority="29" id="{41ACD190-00D0-4E78-8356-45ADAD292693}">
            <xm:f>'1_시스템정보'!$L$13=0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O2:O900</xm:sqref>
        </x14:conditionalFormatting>
        <x14:conditionalFormatting xmlns:xm="http://schemas.microsoft.com/office/excel/2006/main">
          <x14:cfRule type="expression" priority="28" id="{731420BA-0F33-40BC-B46B-774BD178A8BD}">
            <xm:f>'1_시스템정보'!$L$14=0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P2:P900</xm:sqref>
        </x14:conditionalFormatting>
        <x14:conditionalFormatting xmlns:xm="http://schemas.microsoft.com/office/excel/2006/main">
          <x14:cfRule type="expression" priority="27" id="{B1D0007F-C200-44DA-AF7B-BE064781E821}">
            <xm:f>'1_시스템정보'!$L$15=0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Q2:Q900</xm:sqref>
        </x14:conditionalFormatting>
        <x14:conditionalFormatting xmlns:xm="http://schemas.microsoft.com/office/excel/2006/main">
          <x14:cfRule type="expression" priority="26" id="{F359D12E-4B78-4EE1-9D56-DA6EDBD4C229}">
            <xm:f>'1_시스템정보'!$L$16=0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R2:R900</xm:sqref>
        </x14:conditionalFormatting>
        <x14:conditionalFormatting xmlns:xm="http://schemas.microsoft.com/office/excel/2006/main">
          <x14:cfRule type="expression" priority="25" id="{4B394943-E663-4035-BB18-0181EB478852}">
            <xm:f>'1_시스템정보'!$L$17=0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S2:S900</xm:sqref>
        </x14:conditionalFormatting>
        <x14:conditionalFormatting xmlns:xm="http://schemas.microsoft.com/office/excel/2006/main">
          <x14:cfRule type="expression" priority="24" id="{CA752ECB-EF4A-438E-920D-940D54C7E75D}">
            <xm:f>'1_시스템정보'!$L$18=0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T2:T900</xm:sqref>
        </x14:conditionalFormatting>
        <x14:conditionalFormatting xmlns:xm="http://schemas.microsoft.com/office/excel/2006/main">
          <x14:cfRule type="expression" priority="23" id="{2DD10A83-89A5-473D-BE2C-FF5DA73981CD}">
            <xm:f>'1_시스템정보'!$L$19=0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U2:U900</xm:sqref>
        </x14:conditionalFormatting>
        <x14:conditionalFormatting xmlns:xm="http://schemas.microsoft.com/office/excel/2006/main">
          <x14:cfRule type="expression" priority="22" id="{13B68536-7EB2-459E-AD54-2DC5DD06E250}">
            <xm:f>'1_시스템정보'!$L$20=0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V2:V900</xm:sqref>
        </x14:conditionalFormatting>
        <x14:conditionalFormatting xmlns:xm="http://schemas.microsoft.com/office/excel/2006/main">
          <x14:cfRule type="expression" priority="21" id="{B1ABC5C3-C70C-4B8A-A5AE-9C698D48B439}">
            <xm:f>'1_시스템정보'!$L$21=0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W2:W900</xm:sqref>
        </x14:conditionalFormatting>
        <x14:conditionalFormatting xmlns:xm="http://schemas.microsoft.com/office/excel/2006/main">
          <x14:cfRule type="expression" priority="20" id="{F989A4D8-98FE-42AB-80D4-49BC728FB3D6}">
            <xm:f>'1_시스템정보'!$L$22=0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X2:X900</xm:sqref>
        </x14:conditionalFormatting>
        <x14:conditionalFormatting xmlns:xm="http://schemas.microsoft.com/office/excel/2006/main">
          <x14:cfRule type="expression" priority="19" id="{71400172-B70C-4EAE-8104-703A7A480E97}">
            <xm:f>'1_시스템정보'!$L$23=0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Y2:Y900</xm:sqref>
        </x14:conditionalFormatting>
        <x14:conditionalFormatting xmlns:xm="http://schemas.microsoft.com/office/excel/2006/main">
          <x14:cfRule type="expression" priority="18" id="{0516FB28-4F0B-4E94-B340-726835352C50}">
            <xm:f>'1_시스템정보'!$L$24=0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Z2:Z900</xm:sqref>
        </x14:conditionalFormatting>
        <x14:conditionalFormatting xmlns:xm="http://schemas.microsoft.com/office/excel/2006/main">
          <x14:cfRule type="expression" priority="17" id="{652DC7A1-1DA1-427D-86F1-5B2278EFD0A9}">
            <xm:f>'1_시스템정보'!$L$25=0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AA2:AA900</xm:sqref>
        </x14:conditionalFormatting>
        <x14:conditionalFormatting xmlns:xm="http://schemas.microsoft.com/office/excel/2006/main">
          <x14:cfRule type="expression" priority="16" id="{7E979231-5D21-4AE0-AA49-2A25EA219BCD}">
            <xm:f>'1_시스템정보'!$L$26=0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AB2:AB900</xm:sqref>
        </x14:conditionalFormatting>
        <x14:conditionalFormatting xmlns:xm="http://schemas.microsoft.com/office/excel/2006/main">
          <x14:cfRule type="expression" priority="15" id="{96F0772A-B8B4-4FA1-98B5-B54928A101F8}">
            <xm:f>'1_시스템정보'!$L$27=0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AC2:AC900</xm:sqref>
        </x14:conditionalFormatting>
        <x14:conditionalFormatting xmlns:xm="http://schemas.microsoft.com/office/excel/2006/main">
          <x14:cfRule type="expression" priority="14" id="{D0B41647-0E11-4FFB-82C8-1BFFD1E6DF68}">
            <xm:f>'1_시스템정보'!$L$28=0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AD2:AD900</xm:sqref>
        </x14:conditionalFormatting>
        <x14:conditionalFormatting xmlns:xm="http://schemas.microsoft.com/office/excel/2006/main">
          <x14:cfRule type="expression" priority="13" id="{A0BC7C55-A5F1-4B5A-B660-CBB1E0CBF24A}">
            <xm:f>'1_시스템정보'!$L$29=0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AE2:AE900</xm:sqref>
        </x14:conditionalFormatting>
        <x14:conditionalFormatting xmlns:xm="http://schemas.microsoft.com/office/excel/2006/main">
          <x14:cfRule type="expression" priority="12" id="{0ADDA6DE-8378-40A3-997E-8F2EC44977DC}">
            <xm:f>'1_시스템정보'!$L$30=0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AF2:AF900</xm:sqref>
        </x14:conditionalFormatting>
        <x14:conditionalFormatting xmlns:xm="http://schemas.microsoft.com/office/excel/2006/main">
          <x14:cfRule type="expression" priority="11" id="{95121C8B-C678-4606-A156-55D8FF7EEA6D}">
            <xm:f>'1_시스템정보'!$L$31=0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AG2:AG900</xm:sqref>
        </x14:conditionalFormatting>
        <x14:conditionalFormatting xmlns:xm="http://schemas.microsoft.com/office/excel/2006/main">
          <x14:cfRule type="expression" priority="10" id="{BE169BB3-8D10-4D62-A3C5-702CC9A302CC}">
            <xm:f>'1_시스템정보'!$L$32=0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AH2:AH900</xm:sqref>
        </x14:conditionalFormatting>
        <x14:conditionalFormatting xmlns:xm="http://schemas.microsoft.com/office/excel/2006/main">
          <x14:cfRule type="expression" priority="9" id="{706B2654-1FD8-48D8-9BC0-149F529206F7}">
            <xm:f>'1_시스템정보'!$L$33=0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AI2:AI900</xm:sqref>
        </x14:conditionalFormatting>
        <x14:conditionalFormatting xmlns:xm="http://schemas.microsoft.com/office/excel/2006/main">
          <x14:cfRule type="expression" priority="8" id="{4E3C25BC-3A61-44FC-B67E-1DF45D094305}">
            <xm:f>'1_시스템정보'!$L$34=0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AJ2:AJ900</xm:sqref>
        </x14:conditionalFormatting>
        <x14:conditionalFormatting xmlns:xm="http://schemas.microsoft.com/office/excel/2006/main">
          <x14:cfRule type="expression" priority="7" id="{210ED3B1-8935-46BF-A159-A9082F64E8F8}">
            <xm:f>'1_시스템정보'!$L$35=0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AK2:AK900</xm:sqref>
        </x14:conditionalFormatting>
        <x14:conditionalFormatting xmlns:xm="http://schemas.microsoft.com/office/excel/2006/main">
          <x14:cfRule type="expression" priority="6" id="{C29A346B-5C17-4044-9F4E-A79565C8233C}">
            <xm:f>'1_시스템정보'!$L$36=0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AL2:AL900</xm:sqref>
        </x14:conditionalFormatting>
        <x14:conditionalFormatting xmlns:xm="http://schemas.microsoft.com/office/excel/2006/main">
          <x14:cfRule type="expression" priority="5" id="{076DA5F1-B038-4B9A-A667-63077A368275}">
            <xm:f>'1_시스템정보'!$L$37=0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AM2:AM900</xm:sqref>
        </x14:conditionalFormatting>
        <x14:conditionalFormatting xmlns:xm="http://schemas.microsoft.com/office/excel/2006/main">
          <x14:cfRule type="expression" priority="4" id="{94FE2F18-3687-4471-A3C5-33F069FB0679}">
            <xm:f>'1_시스템정보'!$L$38=0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AN2:AN900</xm:sqref>
        </x14:conditionalFormatting>
        <x14:conditionalFormatting xmlns:xm="http://schemas.microsoft.com/office/excel/2006/main">
          <x14:cfRule type="expression" priority="3" id="{D40F1E4A-BFF3-4352-B46D-136A41FFD28A}">
            <xm:f>'1_시스템정보'!$L$39=0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AO2:AO900</xm:sqref>
        </x14:conditionalFormatting>
        <x14:conditionalFormatting xmlns:xm="http://schemas.microsoft.com/office/excel/2006/main">
          <x14:cfRule type="expression" priority="2" id="{7A96B8C4-59A7-4100-8343-27148CDEE604}">
            <xm:f>'1_시스템정보'!$L$40=0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AP2:AP900</xm:sqref>
        </x14:conditionalFormatting>
        <x14:conditionalFormatting xmlns:xm="http://schemas.microsoft.com/office/excel/2006/main">
          <x14:cfRule type="expression" priority="1" id="{9332F960-A78D-460B-A4A1-C3125C1D0366}">
            <xm:f>'1_시스템정보'!$L$41=0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AQ2:AQ900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25">
        <x14:dataValidation type="list" allowBlank="1" showInputMessage="1" showErrorMessage="1">
          <x14:formula1>
            <xm:f>PosDrive정보!$M$40:$M$65</xm:f>
          </x14:formula1>
          <xm:sqref>I95:AQ97</xm:sqref>
        </x14:dataValidation>
        <x14:dataValidation type="list" allowBlank="1" showInputMessage="1" showErrorMessage="1">
          <x14:formula1>
            <xm:f>PosDrive정보!$M$40:$M$65</xm:f>
          </x14:formula1>
          <xm:sqref>I100:AQ102</xm:sqref>
        </x14:dataValidation>
        <x14:dataValidation type="list" allowBlank="1" showInputMessage="1" showErrorMessage="1">
          <x14:formula1>
            <xm:f>PosDrive정보!$M$40:$M$65</xm:f>
          </x14:formula1>
          <xm:sqref>I112:AQ116 I105:AQ109</xm:sqref>
        </x14:dataValidation>
        <x14:dataValidation type="list" allowBlank="1" showInputMessage="1" showErrorMessage="1">
          <x14:formula1>
            <xm:f>PosDrive정보!$V$64:$V$66</xm:f>
          </x14:formula1>
          <xm:sqref>I815:AQ815</xm:sqref>
        </x14:dataValidation>
        <x14:dataValidation type="list" allowBlank="1" showInputMessage="1" showErrorMessage="1">
          <x14:formula1>
            <xm:f>PosDrive정보!$V$6:$V$24</xm:f>
          </x14:formula1>
          <xm:sqref>I60:AQ60 I18:AQ18 I19</xm:sqref>
        </x14:dataValidation>
        <x14:dataValidation type="list" allowBlank="1" showInputMessage="1" showErrorMessage="1">
          <x14:formula1>
            <xm:f>PosDrive정보!$S$15:$S$18</xm:f>
          </x14:formula1>
          <xm:sqref>I491:AQ492</xm:sqref>
        </x14:dataValidation>
        <x14:dataValidation type="list" allowBlank="1" showInputMessage="1" showErrorMessage="1">
          <x14:formula1>
            <xm:f>PosDrive정보!$P$31:$P$52</xm:f>
          </x14:formula1>
          <xm:sqref>I204:AQ204 I211:AQ211 I394:AQ394</xm:sqref>
        </x14:dataValidation>
        <x14:dataValidation type="list" allowBlank="1" showInputMessage="1" showErrorMessage="1">
          <x14:formula1>
            <xm:f>PosDrive정보!$P$6:$P$27</xm:f>
          </x14:formula1>
          <xm:sqref>I31:AQ31 I59:AQ59 I142:AQ142 I150:AQ150 I396:AQ396</xm:sqref>
        </x14:dataValidation>
        <x14:dataValidation type="list" allowBlank="1" showInputMessage="1" showErrorMessage="1">
          <x14:formula1>
            <xm:f>PosDrive정보!$M$69:$M$94</xm:f>
          </x14:formula1>
          <xm:sqref>I186:AQ189 I218:AQ218 I226:AQ226 I400:AQ401 I568:AQ568</xm:sqref>
        </x14:dataValidation>
        <x14:dataValidation type="list" allowBlank="1" showInputMessage="1" showErrorMessage="1">
          <x14:formula1>
            <xm:f>PosDrive정보!$P$70:$P$78</xm:f>
          </x14:formula1>
          <xm:sqref>I12:AQ12</xm:sqref>
        </x14:dataValidation>
        <x14:dataValidation type="list" allowBlank="1" showInputMessage="1" showErrorMessage="1">
          <x14:formula1>
            <xm:f>PosDrive정보!$S$75:$S$76</xm:f>
          </x14:formula1>
          <xm:sqref>I16:AQ16</xm:sqref>
        </x14:dataValidation>
        <x14:dataValidation type="list" allowBlank="1" showInputMessage="1" showErrorMessage="1">
          <x14:formula1>
            <xm:f>PosDrive정보!$S$50:$S$60</xm:f>
          </x14:formula1>
          <xm:sqref>I34:AQ34</xm:sqref>
        </x14:dataValidation>
        <x14:dataValidation type="list" allowBlank="1" showInputMessage="1" showErrorMessage="1">
          <x14:formula1>
            <xm:f>PosDrive정보!$V$28:$V$38</xm:f>
          </x14:formula1>
          <xm:sqref>I61:AQ61</xm:sqref>
        </x14:dataValidation>
        <x14:dataValidation type="list" allowBlank="1" showInputMessage="1" showErrorMessage="1">
          <x14:formula1>
            <xm:f>PosDrive정보!$M$40:$M$65</xm:f>
          </x14:formula1>
          <xm:sqref>I89:AQ91 I224:AQ224 I232:AQ232 I398:AQ399 I563:AQ563 I559:AQ559 I555:AQ555</xm:sqref>
        </x14:dataValidation>
        <x14:dataValidation type="list" allowBlank="1" showInputMessage="1" showErrorMessage="1">
          <x14:formula1>
            <xm:f>PosDrive정보!$M$6:$M$25</xm:f>
          </x14:formula1>
          <xm:sqref>I205:AQ205 I212:AQ212</xm:sqref>
        </x14:dataValidation>
        <x14:dataValidation type="list" allowBlank="1" showInputMessage="1" showErrorMessage="1">
          <x14:formula1>
            <xm:f>PosDrive정보!$Y$6:$Y$34</xm:f>
          </x14:formula1>
          <xm:sqref>I219:AQ219 I227:AQ227</xm:sqref>
        </x14:dataValidation>
        <x14:dataValidation type="list" allowBlank="1" showInputMessage="1" showErrorMessage="1">
          <x14:formula1>
            <xm:f>PosDrive정보!$P$64:$P$66</xm:f>
          </x14:formula1>
          <xm:sqref>I254:AQ254 I262:AQ262</xm:sqref>
        </x14:dataValidation>
        <x14:dataValidation type="list" allowBlank="1" showInputMessage="1" showErrorMessage="1">
          <x14:formula1>
            <xm:f>PosDrive정보!$S$89:$S$93</xm:f>
          </x14:formula1>
          <xm:sqref>I259:AQ259</xm:sqref>
        </x14:dataValidation>
        <x14:dataValidation type="list" allowBlank="1" showInputMessage="1" showErrorMessage="1">
          <x14:formula1>
            <xm:f>PosDrive정보!$V$70:$V$77</xm:f>
          </x14:formula1>
          <xm:sqref>I273:AQ273</xm:sqref>
        </x14:dataValidation>
        <x14:dataValidation type="list" allowBlank="1" showInputMessage="1" showErrorMessage="1">
          <x14:formula1>
            <xm:f>PosDrive정보!$P$56:$P$60</xm:f>
          </x14:formula1>
          <xm:sqref>I282:AQ282</xm:sqref>
        </x14:dataValidation>
        <x14:dataValidation type="list" allowBlank="1" showInputMessage="1" showErrorMessage="1">
          <x14:formula1>
            <xm:f>PosDrive정보!$V$81:$V$86</xm:f>
          </x14:formula1>
          <xm:sqref>I283:AQ283</xm:sqref>
        </x14:dataValidation>
        <x14:dataValidation type="list" allowBlank="1" showInputMessage="1" showErrorMessage="1">
          <x14:formula1>
            <xm:f>PosDrive정보!$P$82:$P$85</xm:f>
          </x14:formula1>
          <xm:sqref>I285:AQ285</xm:sqref>
        </x14:dataValidation>
        <x14:dataValidation type="list" allowBlank="1" showInputMessage="1" showErrorMessage="1">
          <x14:formula1>
            <xm:f>PosDrive정보!$V$90:$V$96</xm:f>
          </x14:formula1>
          <xm:sqref>I433:AQ433</xm:sqref>
        </x14:dataValidation>
        <x14:dataValidation type="list" allowBlank="1" showInputMessage="1" showErrorMessage="1">
          <x14:formula1>
            <xm:f>PosDrive정보!$Y$51:$Y$54</xm:f>
          </x14:formula1>
          <xm:sqref>I505:AQ505</xm:sqref>
        </x14:dataValidation>
        <x14:dataValidation type="list" allowBlank="1" showInputMessage="1" showErrorMessage="1">
          <x14:formula1>
            <xm:f>PosDrive정보!$Y$58:$Y$63</xm:f>
          </x14:formula1>
          <xm:sqref>I553:AQ553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104"/>
  <sheetViews>
    <sheetView topLeftCell="A49" zoomScale="85" zoomScaleNormal="85" workbookViewId="0">
      <selection activeCell="M54" sqref="M54"/>
    </sheetView>
  </sheetViews>
  <sheetFormatPr defaultRowHeight="17.399999999999999" x14ac:dyDescent="0.4"/>
  <cols>
    <col min="1" max="1" width="4" style="1009" customWidth="1"/>
    <col min="2" max="2" width="5.296875" style="1009" customWidth="1"/>
    <col min="3" max="3" width="24.296875" style="1009" customWidth="1"/>
    <col min="4" max="4" width="30.796875" style="1009" bestFit="1" customWidth="1"/>
    <col min="5" max="5" width="31.59765625" style="1009" customWidth="1"/>
    <col min="6" max="6" width="16.296875" style="1009" customWidth="1"/>
  </cols>
  <sheetData>
    <row r="1" spans="1:6" ht="22.2" thickBot="1" x14ac:dyDescent="0.45">
      <c r="A1" s="1008" t="s">
        <v>2748</v>
      </c>
      <c r="B1" s="1008"/>
    </row>
    <row r="2" spans="1:6" ht="18" thickBot="1" x14ac:dyDescent="0.45">
      <c r="A2" s="1368" t="s">
        <v>2749</v>
      </c>
      <c r="B2" s="1369"/>
      <c r="C2" s="1370" t="s">
        <v>2750</v>
      </c>
      <c r="D2" s="1371"/>
      <c r="E2" s="1372"/>
      <c r="F2" s="1040" t="s">
        <v>2751</v>
      </c>
    </row>
    <row r="3" spans="1:6" ht="18" thickBot="1" x14ac:dyDescent="0.45">
      <c r="A3" s="1373" t="s">
        <v>2752</v>
      </c>
      <c r="B3" s="1374"/>
      <c r="C3" s="1374"/>
      <c r="D3" s="1374"/>
      <c r="E3" s="1374"/>
      <c r="F3" s="1375"/>
    </row>
    <row r="4" spans="1:6" x14ac:dyDescent="0.4">
      <c r="A4" s="1036">
        <v>1</v>
      </c>
      <c r="B4" s="1376" t="s">
        <v>2753</v>
      </c>
      <c r="C4" s="1376"/>
      <c r="D4" s="1376"/>
      <c r="E4" s="1376"/>
      <c r="F4" s="1377"/>
    </row>
    <row r="5" spans="1:6" x14ac:dyDescent="0.4">
      <c r="A5" s="1028"/>
      <c r="B5" s="1363" t="s">
        <v>2754</v>
      </c>
      <c r="C5" s="1364"/>
      <c r="D5" s="1364"/>
      <c r="E5" s="1364"/>
      <c r="F5" s="1365"/>
    </row>
    <row r="6" spans="1:6" x14ac:dyDescent="0.4">
      <c r="A6" s="1028"/>
      <c r="B6" s="1363" t="s">
        <v>2755</v>
      </c>
      <c r="C6" s="1364"/>
      <c r="D6" s="1364"/>
      <c r="E6" s="1364"/>
      <c r="F6" s="1365"/>
    </row>
    <row r="7" spans="1:6" x14ac:dyDescent="0.4">
      <c r="A7" s="1028"/>
      <c r="B7" s="1010" t="s">
        <v>2756</v>
      </c>
      <c r="C7" s="1366" t="s">
        <v>2757</v>
      </c>
      <c r="D7" s="1366"/>
      <c r="E7" s="1367"/>
      <c r="F7" s="1029"/>
    </row>
    <row r="8" spans="1:6" x14ac:dyDescent="0.4">
      <c r="A8" s="1028"/>
      <c r="B8" s="1010" t="s">
        <v>2758</v>
      </c>
      <c r="C8" s="1366" t="s">
        <v>2759</v>
      </c>
      <c r="D8" s="1366"/>
      <c r="E8" s="1367"/>
      <c r="F8" s="1029"/>
    </row>
    <row r="9" spans="1:6" x14ac:dyDescent="0.4">
      <c r="A9" s="1028"/>
      <c r="B9" s="1010" t="s">
        <v>2760</v>
      </c>
      <c r="C9" s="1366" t="s">
        <v>2761</v>
      </c>
      <c r="D9" s="1366"/>
      <c r="E9" s="1367"/>
      <c r="F9" s="1029"/>
    </row>
    <row r="10" spans="1:6" ht="18" thickBot="1" x14ac:dyDescent="0.45">
      <c r="A10" s="1028"/>
      <c r="B10" s="1011" t="s">
        <v>2762</v>
      </c>
      <c r="C10" s="1380" t="s">
        <v>2763</v>
      </c>
      <c r="D10" s="1380"/>
      <c r="E10" s="1381"/>
      <c r="F10" s="1041"/>
    </row>
    <row r="11" spans="1:6" ht="18" thickBot="1" x14ac:dyDescent="0.45">
      <c r="A11" s="1382" t="s">
        <v>2764</v>
      </c>
      <c r="B11" s="1383"/>
      <c r="C11" s="1383"/>
      <c r="D11" s="1383"/>
      <c r="E11" s="1383"/>
      <c r="F11" s="1384"/>
    </row>
    <row r="12" spans="1:6" x14ac:dyDescent="0.4">
      <c r="A12" s="1036">
        <v>2</v>
      </c>
      <c r="B12" s="1376" t="s">
        <v>2765</v>
      </c>
      <c r="C12" s="1376"/>
      <c r="D12" s="1376"/>
      <c r="E12" s="1376"/>
      <c r="F12" s="1377"/>
    </row>
    <row r="13" spans="1:6" x14ac:dyDescent="0.4">
      <c r="A13" s="1028"/>
      <c r="B13" s="1363" t="s">
        <v>2766</v>
      </c>
      <c r="C13" s="1364"/>
      <c r="D13" s="1364"/>
      <c r="E13" s="1364"/>
      <c r="F13" s="1365"/>
    </row>
    <row r="14" spans="1:6" x14ac:dyDescent="0.4">
      <c r="A14" s="1028"/>
      <c r="B14" s="1363" t="s">
        <v>2767</v>
      </c>
      <c r="C14" s="1364"/>
      <c r="D14" s="1364"/>
      <c r="E14" s="1364"/>
      <c r="F14" s="1365"/>
    </row>
    <row r="15" spans="1:6" x14ac:dyDescent="0.4">
      <c r="A15" s="1028"/>
      <c r="B15" s="1010" t="s">
        <v>2768</v>
      </c>
      <c r="C15" s="1366" t="s">
        <v>2769</v>
      </c>
      <c r="D15" s="1366"/>
      <c r="E15" s="1367"/>
      <c r="F15" s="1029"/>
    </row>
    <row r="16" spans="1:6" x14ac:dyDescent="0.4">
      <c r="A16" s="1028"/>
      <c r="B16" s="1010" t="s">
        <v>2770</v>
      </c>
      <c r="C16" s="1366" t="s">
        <v>2771</v>
      </c>
      <c r="D16" s="1366"/>
      <c r="E16" s="1367"/>
      <c r="F16" s="1029"/>
    </row>
    <row r="17" spans="1:6" ht="18" thickBot="1" x14ac:dyDescent="0.45">
      <c r="A17" s="1030"/>
      <c r="B17" s="1031" t="s">
        <v>2849</v>
      </c>
      <c r="C17" s="1385" t="s">
        <v>2850</v>
      </c>
      <c r="D17" s="1385"/>
      <c r="E17" s="1386"/>
      <c r="F17" s="1032"/>
    </row>
    <row r="18" spans="1:6" ht="18" thickBot="1" x14ac:dyDescent="0.45">
      <c r="A18" s="1373" t="s">
        <v>2772</v>
      </c>
      <c r="B18" s="1374"/>
      <c r="C18" s="1374"/>
      <c r="D18" s="1374"/>
      <c r="E18" s="1374"/>
      <c r="F18" s="1375"/>
    </row>
    <row r="19" spans="1:6" x14ac:dyDescent="0.4">
      <c r="A19" s="1035">
        <v>3</v>
      </c>
      <c r="B19" s="1378" t="s">
        <v>2773</v>
      </c>
      <c r="C19" s="1378"/>
      <c r="D19" s="1378"/>
      <c r="E19" s="1378"/>
      <c r="F19" s="1379"/>
    </row>
    <row r="20" spans="1:6" x14ac:dyDescent="0.4">
      <c r="A20" s="1036"/>
      <c r="B20" s="1363" t="s">
        <v>2774</v>
      </c>
      <c r="C20" s="1364"/>
      <c r="D20" s="1364"/>
      <c r="E20" s="1364"/>
      <c r="F20" s="1365"/>
    </row>
    <row r="21" spans="1:6" x14ac:dyDescent="0.4">
      <c r="A21" s="1028"/>
      <c r="B21" s="1010" t="s">
        <v>2775</v>
      </c>
      <c r="C21" s="1366" t="s">
        <v>2776</v>
      </c>
      <c r="D21" s="1366"/>
      <c r="E21" s="1367"/>
      <c r="F21" s="1029"/>
    </row>
    <row r="22" spans="1:6" ht="28.2" customHeight="1" x14ac:dyDescent="0.4">
      <c r="A22" s="1028"/>
      <c r="B22" s="1011" t="s">
        <v>2777</v>
      </c>
      <c r="C22" s="1388" t="s">
        <v>2778</v>
      </c>
      <c r="D22" s="1366"/>
      <c r="E22" s="1367"/>
      <c r="F22" s="1037"/>
    </row>
    <row r="23" spans="1:6" ht="87.6" customHeight="1" x14ac:dyDescent="0.4">
      <c r="A23" s="1028"/>
      <c r="B23" s="1012"/>
      <c r="C23" s="1389" t="s">
        <v>2779</v>
      </c>
      <c r="D23" s="1366"/>
      <c r="E23" s="1367"/>
      <c r="F23" s="1038"/>
    </row>
    <row r="24" spans="1:6" x14ac:dyDescent="0.4">
      <c r="A24" s="1028"/>
      <c r="B24" s="1011" t="s">
        <v>2780</v>
      </c>
      <c r="C24" s="1388" t="s">
        <v>2781</v>
      </c>
      <c r="D24" s="1366"/>
      <c r="E24" s="1367"/>
      <c r="F24" s="1039"/>
    </row>
    <row r="25" spans="1:6" ht="59.4" customHeight="1" x14ac:dyDescent="0.4">
      <c r="A25" s="1028"/>
      <c r="B25" s="1013"/>
      <c r="C25" s="1388" t="s">
        <v>2843</v>
      </c>
      <c r="D25" s="1388"/>
      <c r="E25" s="1390"/>
      <c r="F25" s="1039"/>
    </row>
    <row r="26" spans="1:6" x14ac:dyDescent="0.4">
      <c r="A26" s="1028"/>
      <c r="B26" s="1011" t="s">
        <v>2782</v>
      </c>
      <c r="C26" s="1391" t="s">
        <v>2783</v>
      </c>
      <c r="D26" s="1391"/>
      <c r="E26" s="1392"/>
      <c r="F26" s="1037"/>
    </row>
    <row r="27" spans="1:6" x14ac:dyDescent="0.4">
      <c r="A27" s="1028"/>
      <c r="B27" s="1014"/>
      <c r="C27" s="1015" t="s">
        <v>2784</v>
      </c>
      <c r="D27" s="1015" t="s">
        <v>2785</v>
      </c>
      <c r="E27" s="1016"/>
      <c r="F27" s="1037"/>
    </row>
    <row r="28" spans="1:6" ht="15" customHeight="1" x14ac:dyDescent="0.4">
      <c r="A28" s="1028"/>
      <c r="B28" s="1014"/>
      <c r="C28" s="1017" t="s">
        <v>2786</v>
      </c>
      <c r="D28" s="1017" t="s">
        <v>2787</v>
      </c>
      <c r="E28" s="1018"/>
      <c r="F28" s="1029"/>
    </row>
    <row r="29" spans="1:6" ht="15" customHeight="1" x14ac:dyDescent="0.4">
      <c r="A29" s="1028"/>
      <c r="B29" s="1014"/>
      <c r="C29" s="1017" t="s">
        <v>2788</v>
      </c>
      <c r="D29" s="1017" t="s">
        <v>2789</v>
      </c>
      <c r="E29" s="1018"/>
      <c r="F29" s="1029"/>
    </row>
    <row r="30" spans="1:6" ht="15" customHeight="1" x14ac:dyDescent="0.4">
      <c r="A30" s="1028"/>
      <c r="B30" s="1014"/>
      <c r="C30" s="1017" t="s">
        <v>2790</v>
      </c>
      <c r="D30" s="1017" t="s">
        <v>2791</v>
      </c>
      <c r="E30" s="1018"/>
      <c r="F30" s="1029"/>
    </row>
    <row r="31" spans="1:6" ht="15" customHeight="1" x14ac:dyDescent="0.4">
      <c r="A31" s="1028"/>
      <c r="B31" s="1014"/>
      <c r="C31" s="1017" t="s">
        <v>2792</v>
      </c>
      <c r="D31" s="1017" t="s">
        <v>2789</v>
      </c>
      <c r="E31" s="1018"/>
      <c r="F31" s="1029"/>
    </row>
    <row r="32" spans="1:6" ht="15" customHeight="1" x14ac:dyDescent="0.4">
      <c r="A32" s="1028"/>
      <c r="B32" s="1014"/>
      <c r="C32" s="1017" t="s">
        <v>2793</v>
      </c>
      <c r="D32" s="1019" t="s">
        <v>2844</v>
      </c>
      <c r="E32" s="1018"/>
      <c r="F32" s="1029"/>
    </row>
    <row r="33" spans="1:6" ht="15" customHeight="1" x14ac:dyDescent="0.4">
      <c r="A33" s="1028"/>
      <c r="B33" s="1014"/>
      <c r="C33" s="1017" t="s">
        <v>2794</v>
      </c>
      <c r="D33" s="1020">
        <v>20</v>
      </c>
      <c r="E33" s="1021"/>
      <c r="F33" s="1029"/>
    </row>
    <row r="34" spans="1:6" ht="15" customHeight="1" x14ac:dyDescent="0.4">
      <c r="A34" s="1028"/>
      <c r="B34" s="1014"/>
      <c r="C34" s="1017" t="s">
        <v>2795</v>
      </c>
      <c r="D34" s="1017" t="s">
        <v>2796</v>
      </c>
      <c r="E34" s="1018"/>
      <c r="F34" s="1029"/>
    </row>
    <row r="35" spans="1:6" ht="15" customHeight="1" x14ac:dyDescent="0.4">
      <c r="A35" s="1028"/>
      <c r="B35" s="1014"/>
      <c r="C35" s="1017" t="s">
        <v>2797</v>
      </c>
      <c r="D35" s="1017" t="s">
        <v>2798</v>
      </c>
      <c r="E35" s="1018"/>
      <c r="F35" s="1029"/>
    </row>
    <row r="36" spans="1:6" ht="15" customHeight="1" x14ac:dyDescent="0.4">
      <c r="A36" s="1028"/>
      <c r="B36" s="1014"/>
      <c r="C36" s="1022" t="s">
        <v>2799</v>
      </c>
      <c r="D36" s="1022" t="s">
        <v>2800</v>
      </c>
      <c r="E36" s="1023"/>
      <c r="F36" s="1029"/>
    </row>
    <row r="37" spans="1:6" ht="15" customHeight="1" x14ac:dyDescent="0.4">
      <c r="A37" s="1028"/>
      <c r="B37" s="1013"/>
      <c r="C37" s="1022" t="s">
        <v>2801</v>
      </c>
      <c r="D37" s="1022" t="s">
        <v>2802</v>
      </c>
      <c r="E37" s="1024"/>
      <c r="F37" s="1029"/>
    </row>
    <row r="38" spans="1:6" ht="18" thickBot="1" x14ac:dyDescent="0.45">
      <c r="A38" s="1030"/>
      <c r="B38" s="1031" t="s">
        <v>2803</v>
      </c>
      <c r="C38" s="1393" t="s">
        <v>2804</v>
      </c>
      <c r="D38" s="1393"/>
      <c r="E38" s="1394"/>
      <c r="F38" s="1032"/>
    </row>
    <row r="39" spans="1:6" x14ac:dyDescent="0.4">
      <c r="A39" s="1027">
        <v>4</v>
      </c>
      <c r="B39" s="1395" t="s">
        <v>2805</v>
      </c>
      <c r="C39" s="1395"/>
      <c r="D39" s="1395"/>
      <c r="E39" s="1395"/>
      <c r="F39" s="1396"/>
    </row>
    <row r="40" spans="1:6" x14ac:dyDescent="0.4">
      <c r="A40" s="1028"/>
      <c r="B40" s="1397" t="s">
        <v>2806</v>
      </c>
      <c r="C40" s="1397"/>
      <c r="D40" s="1397"/>
      <c r="E40" s="1397"/>
      <c r="F40" s="1398"/>
    </row>
    <row r="41" spans="1:6" x14ac:dyDescent="0.4">
      <c r="A41" s="1028"/>
      <c r="B41" s="1397" t="s">
        <v>2807</v>
      </c>
      <c r="C41" s="1397"/>
      <c r="D41" s="1397"/>
      <c r="E41" s="1397"/>
      <c r="F41" s="1398"/>
    </row>
    <row r="42" spans="1:6" x14ac:dyDescent="0.4">
      <c r="A42" s="1028"/>
      <c r="B42" s="1025" t="s">
        <v>2808</v>
      </c>
      <c r="C42" s="1387" t="s">
        <v>2809</v>
      </c>
      <c r="D42" s="1366"/>
      <c r="E42" s="1367"/>
      <c r="F42" s="1029"/>
    </row>
    <row r="43" spans="1:6" x14ac:dyDescent="0.4">
      <c r="A43" s="1028"/>
      <c r="B43" s="1025" t="s">
        <v>2810</v>
      </c>
      <c r="C43" s="1387" t="s">
        <v>2851</v>
      </c>
      <c r="D43" s="1366"/>
      <c r="E43" s="1367"/>
      <c r="F43" s="1029"/>
    </row>
    <row r="44" spans="1:6" ht="30" customHeight="1" thickBot="1" x14ac:dyDescent="0.45">
      <c r="A44" s="1030"/>
      <c r="B44" s="1402" t="s">
        <v>2811</v>
      </c>
      <c r="C44" s="1403"/>
      <c r="D44" s="1403"/>
      <c r="E44" s="1403"/>
      <c r="F44" s="1404"/>
    </row>
    <row r="45" spans="1:6" x14ac:dyDescent="0.4">
      <c r="A45" s="1027">
        <v>5</v>
      </c>
      <c r="B45" s="1399" t="s">
        <v>2812</v>
      </c>
      <c r="C45" s="1400"/>
      <c r="D45" s="1400"/>
      <c r="E45" s="1400"/>
      <c r="F45" s="1401"/>
    </row>
    <row r="46" spans="1:6" x14ac:dyDescent="0.4">
      <c r="A46" s="1028"/>
      <c r="B46" s="1397" t="s">
        <v>2813</v>
      </c>
      <c r="C46" s="1397"/>
      <c r="D46" s="1397"/>
      <c r="E46" s="1397"/>
      <c r="F46" s="1398"/>
    </row>
    <row r="47" spans="1:6" x14ac:dyDescent="0.4">
      <c r="A47" s="1028"/>
      <c r="B47" s="1011" t="s">
        <v>2814</v>
      </c>
      <c r="C47" s="1367" t="s">
        <v>2815</v>
      </c>
      <c r="D47" s="1405"/>
      <c r="E47" s="1405"/>
      <c r="F47" s="1029"/>
    </row>
    <row r="48" spans="1:6" ht="46.2" customHeight="1" x14ac:dyDescent="0.4">
      <c r="A48" s="1028"/>
      <c r="B48" s="1013"/>
      <c r="C48" s="1390" t="s">
        <v>2816</v>
      </c>
      <c r="D48" s="1405"/>
      <c r="E48" s="1405"/>
      <c r="F48" s="1029"/>
    </row>
    <row r="49" spans="1:6" x14ac:dyDescent="0.4">
      <c r="A49" s="1028"/>
      <c r="B49" s="1011" t="s">
        <v>2817</v>
      </c>
      <c r="C49" s="1367" t="s">
        <v>2818</v>
      </c>
      <c r="D49" s="1405"/>
      <c r="E49" s="1405"/>
      <c r="F49" s="1029"/>
    </row>
    <row r="50" spans="1:6" ht="73.2" customHeight="1" x14ac:dyDescent="0.4">
      <c r="A50" s="1028"/>
      <c r="B50" s="1013"/>
      <c r="C50" s="1406" t="s">
        <v>2847</v>
      </c>
      <c r="D50" s="1405"/>
      <c r="E50" s="1405"/>
      <c r="F50" s="1029"/>
    </row>
    <row r="51" spans="1:6" x14ac:dyDescent="0.4">
      <c r="A51" s="1028"/>
      <c r="B51" s="1011" t="s">
        <v>2819</v>
      </c>
      <c r="C51" s="1367" t="s">
        <v>2820</v>
      </c>
      <c r="D51" s="1405"/>
      <c r="E51" s="1405"/>
      <c r="F51" s="1029"/>
    </row>
    <row r="52" spans="1:6" ht="103.8" customHeight="1" x14ac:dyDescent="0.4">
      <c r="A52" s="1028"/>
      <c r="B52" s="1013"/>
      <c r="C52" s="1406" t="s">
        <v>2848</v>
      </c>
      <c r="D52" s="1405"/>
      <c r="E52" s="1405"/>
      <c r="F52" s="1029"/>
    </row>
    <row r="53" spans="1:6" ht="18" thickBot="1" x14ac:dyDescent="0.45">
      <c r="A53" s="1034"/>
      <c r="B53" s="1407" t="s">
        <v>2821</v>
      </c>
      <c r="C53" s="1403"/>
      <c r="D53" s="1403"/>
      <c r="E53" s="1403"/>
      <c r="F53" s="1404"/>
    </row>
    <row r="54" spans="1:6" x14ac:dyDescent="0.4">
      <c r="A54" s="1027">
        <v>6</v>
      </c>
      <c r="B54" s="1399" t="s">
        <v>2822</v>
      </c>
      <c r="C54" s="1400"/>
      <c r="D54" s="1400"/>
      <c r="E54" s="1400"/>
      <c r="F54" s="1401"/>
    </row>
    <row r="55" spans="1:6" x14ac:dyDescent="0.4">
      <c r="A55" s="1028"/>
      <c r="B55" s="1397" t="s">
        <v>2823</v>
      </c>
      <c r="C55" s="1397"/>
      <c r="D55" s="1397"/>
      <c r="E55" s="1397"/>
      <c r="F55" s="1398"/>
    </row>
    <row r="56" spans="1:6" ht="31.2" customHeight="1" x14ac:dyDescent="0.4">
      <c r="A56" s="1028"/>
      <c r="B56" s="1408" t="s">
        <v>2846</v>
      </c>
      <c r="C56" s="1397"/>
      <c r="D56" s="1397"/>
      <c r="E56" s="1397"/>
      <c r="F56" s="1398"/>
    </row>
    <row r="57" spans="1:6" ht="159.6" customHeight="1" x14ac:dyDescent="0.4">
      <c r="A57" s="1028"/>
      <c r="B57" s="1042"/>
      <c r="C57" s="1406" t="s">
        <v>2852</v>
      </c>
      <c r="D57" s="1406"/>
      <c r="E57" s="1406"/>
      <c r="F57" s="1409"/>
    </row>
    <row r="58" spans="1:6" x14ac:dyDescent="0.4">
      <c r="A58" s="1028"/>
      <c r="B58" s="1011" t="s">
        <v>2824</v>
      </c>
      <c r="C58" s="1367" t="s">
        <v>2825</v>
      </c>
      <c r="D58" s="1405"/>
      <c r="E58" s="1405"/>
      <c r="F58" s="1029"/>
    </row>
    <row r="59" spans="1:6" ht="47.4" customHeight="1" x14ac:dyDescent="0.4">
      <c r="A59" s="1028"/>
      <c r="B59" s="1014"/>
      <c r="C59" s="1406" t="s">
        <v>2826</v>
      </c>
      <c r="D59" s="1405"/>
      <c r="E59" s="1405"/>
      <c r="F59" s="1029"/>
    </row>
    <row r="60" spans="1:6" ht="31.2" customHeight="1" x14ac:dyDescent="0.4">
      <c r="A60" s="1028"/>
      <c r="B60" s="1013"/>
      <c r="C60" s="1406" t="s">
        <v>2845</v>
      </c>
      <c r="D60" s="1405"/>
      <c r="E60" s="1405"/>
      <c r="F60" s="1029"/>
    </row>
    <row r="61" spans="1:6" x14ac:dyDescent="0.4">
      <c r="A61" s="1028"/>
      <c r="B61" s="1011" t="s">
        <v>2827</v>
      </c>
      <c r="C61" s="1367" t="s">
        <v>2828</v>
      </c>
      <c r="D61" s="1405"/>
      <c r="E61" s="1405"/>
      <c r="F61" s="1029"/>
    </row>
    <row r="62" spans="1:6" ht="31.2" customHeight="1" x14ac:dyDescent="0.4">
      <c r="A62" s="1028"/>
      <c r="B62" s="1014"/>
      <c r="C62" s="1406" t="s">
        <v>2829</v>
      </c>
      <c r="D62" s="1406"/>
      <c r="E62" s="1406"/>
      <c r="F62" s="1029"/>
    </row>
    <row r="63" spans="1:6" ht="88.2" customHeight="1" thickBot="1" x14ac:dyDescent="0.45">
      <c r="A63" s="1030"/>
      <c r="B63" s="1033"/>
      <c r="C63" s="1410" t="s">
        <v>2854</v>
      </c>
      <c r="D63" s="1410"/>
      <c r="E63" s="1410"/>
      <c r="F63" s="1032"/>
    </row>
    <row r="64" spans="1:6" x14ac:dyDescent="0.4">
      <c r="A64" s="1027">
        <v>7</v>
      </c>
      <c r="B64" s="1399" t="s">
        <v>2830</v>
      </c>
      <c r="C64" s="1400"/>
      <c r="D64" s="1400"/>
      <c r="E64" s="1400"/>
      <c r="F64" s="1401"/>
    </row>
    <row r="65" spans="1:6" x14ac:dyDescent="0.4">
      <c r="A65" s="1028"/>
      <c r="B65" s="1397" t="s">
        <v>2831</v>
      </c>
      <c r="C65" s="1397"/>
      <c r="D65" s="1397"/>
      <c r="E65" s="1397"/>
      <c r="F65" s="1398"/>
    </row>
    <row r="66" spans="1:6" ht="28.8" customHeight="1" x14ac:dyDescent="0.4">
      <c r="A66" s="1028"/>
      <c r="B66" s="1010" t="s">
        <v>2832</v>
      </c>
      <c r="C66" s="1390" t="s">
        <v>2833</v>
      </c>
      <c r="D66" s="1405"/>
      <c r="E66" s="1405"/>
      <c r="F66" s="1029"/>
    </row>
    <row r="67" spans="1:6" x14ac:dyDescent="0.4">
      <c r="A67" s="1028"/>
      <c r="B67" s="1010" t="s">
        <v>2834</v>
      </c>
      <c r="C67" s="1367" t="s">
        <v>2835</v>
      </c>
      <c r="D67" s="1405"/>
      <c r="E67" s="1405"/>
      <c r="F67" s="1029"/>
    </row>
    <row r="68" spans="1:6" x14ac:dyDescent="0.4">
      <c r="A68" s="1028"/>
      <c r="B68" s="1010" t="s">
        <v>2836</v>
      </c>
      <c r="C68" s="1367" t="s">
        <v>2837</v>
      </c>
      <c r="D68" s="1405"/>
      <c r="E68" s="1405"/>
      <c r="F68" s="1029"/>
    </row>
    <row r="69" spans="1:6" x14ac:dyDescent="0.4">
      <c r="A69" s="1028"/>
      <c r="B69" s="1010" t="s">
        <v>2838</v>
      </c>
      <c r="C69" s="1367" t="s">
        <v>2839</v>
      </c>
      <c r="D69" s="1405"/>
      <c r="E69" s="1405"/>
      <c r="F69" s="1029"/>
    </row>
    <row r="70" spans="1:6" ht="31.2" customHeight="1" x14ac:dyDescent="0.4">
      <c r="A70" s="1028"/>
      <c r="B70" s="1010" t="s">
        <v>2840</v>
      </c>
      <c r="C70" s="1390" t="s">
        <v>2857</v>
      </c>
      <c r="D70" s="1405"/>
      <c r="E70" s="1405"/>
      <c r="F70" s="1029"/>
    </row>
    <row r="71" spans="1:6" ht="31.8" customHeight="1" thickBot="1" x14ac:dyDescent="0.45">
      <c r="A71" s="1030"/>
      <c r="B71" s="1031" t="s">
        <v>2841</v>
      </c>
      <c r="C71" s="1411" t="s">
        <v>2842</v>
      </c>
      <c r="D71" s="1412"/>
      <c r="E71" s="1412"/>
      <c r="F71" s="1032"/>
    </row>
    <row r="72" spans="1:6" x14ac:dyDescent="0.4">
      <c r="B72" s="1026"/>
    </row>
    <row r="73" spans="1:6" s="1009" customFormat="1" ht="18" customHeight="1" x14ac:dyDescent="0.4">
      <c r="A73" s="1043" t="s">
        <v>2853</v>
      </c>
    </row>
    <row r="74" spans="1:6" s="1009" customFormat="1" ht="18" customHeight="1" x14ac:dyDescent="0.4"/>
    <row r="75" spans="1:6" s="1009" customFormat="1" ht="18" customHeight="1" x14ac:dyDescent="0.4"/>
    <row r="76" spans="1:6" s="1009" customFormat="1" ht="18" customHeight="1" x14ac:dyDescent="0.4"/>
    <row r="77" spans="1:6" s="1009" customFormat="1" ht="18" customHeight="1" x14ac:dyDescent="0.4"/>
    <row r="78" spans="1:6" s="1009" customFormat="1" ht="18" customHeight="1" x14ac:dyDescent="0.4"/>
    <row r="79" spans="1:6" s="1009" customFormat="1" ht="18" customHeight="1" x14ac:dyDescent="0.4"/>
    <row r="80" spans="1:6" s="1009" customFormat="1" ht="18" customHeight="1" x14ac:dyDescent="0.4"/>
    <row r="81" s="1009" customFormat="1" ht="18" customHeight="1" x14ac:dyDescent="0.4"/>
    <row r="82" s="1009" customFormat="1" ht="18" customHeight="1" x14ac:dyDescent="0.4"/>
    <row r="83" s="1009" customFormat="1" ht="18" customHeight="1" x14ac:dyDescent="0.4"/>
    <row r="84" s="1009" customFormat="1" ht="18" customHeight="1" x14ac:dyDescent="0.4"/>
    <row r="85" s="1009" customFormat="1" ht="18" customHeight="1" x14ac:dyDescent="0.4"/>
    <row r="86" s="1009" customFormat="1" ht="18" customHeight="1" x14ac:dyDescent="0.4"/>
    <row r="87" s="1009" customFormat="1" ht="18" customHeight="1" x14ac:dyDescent="0.4"/>
    <row r="88" s="1009" customFormat="1" ht="18" customHeight="1" x14ac:dyDescent="0.4"/>
    <row r="89" s="1009" customFormat="1" ht="18" customHeight="1" x14ac:dyDescent="0.4"/>
    <row r="90" s="1009" customFormat="1" ht="18" customHeight="1" x14ac:dyDescent="0.4"/>
    <row r="91" s="1009" customFormat="1" ht="18" customHeight="1" x14ac:dyDescent="0.4"/>
    <row r="92" s="1009" customFormat="1" ht="18" customHeight="1" x14ac:dyDescent="0.4"/>
    <row r="93" s="1009" customFormat="1" ht="18" customHeight="1" x14ac:dyDescent="0.4"/>
    <row r="94" s="1009" customFormat="1" ht="18" customHeight="1" x14ac:dyDescent="0.4"/>
    <row r="95" s="1009" customFormat="1" ht="18" customHeight="1" x14ac:dyDescent="0.4"/>
    <row r="96" s="1009" customFormat="1" ht="18" customHeight="1" x14ac:dyDescent="0.4"/>
    <row r="97" s="1009" customFormat="1" ht="18" customHeight="1" x14ac:dyDescent="0.4"/>
    <row r="98" s="1009" customFormat="1" ht="18" customHeight="1" x14ac:dyDescent="0.4"/>
    <row r="99" s="1009" customFormat="1" ht="18" customHeight="1" x14ac:dyDescent="0.4"/>
    <row r="100" s="1009" customFormat="1" ht="18" customHeight="1" x14ac:dyDescent="0.4"/>
    <row r="101" s="1009" customFormat="1" ht="18" customHeight="1" x14ac:dyDescent="0.4"/>
    <row r="102" s="1009" customFormat="1" ht="18" customHeight="1" x14ac:dyDescent="0.4"/>
    <row r="103" s="1009" customFormat="1" ht="18" customHeight="1" x14ac:dyDescent="0.4"/>
    <row r="104" s="1009" customFormat="1" ht="18" customHeight="1" x14ac:dyDescent="0.4"/>
  </sheetData>
  <sheetProtection algorithmName="SHA-512" hashValue="enkv9VQ+5BC+j2LWEbT7+JQgzNi0i2RM3KLr0jPo+RqNJLLtypno8vkU0Kh2s9t82+OTbCLvuU/ouJG9/8TYwg==" saltValue="u5khMenEQBf60QQM81fRwg==" spinCount="100000" sheet="1" objects="1" scenarios="1"/>
  <mergeCells count="60">
    <mergeCell ref="C67:E67"/>
    <mergeCell ref="C68:E68"/>
    <mergeCell ref="C69:E69"/>
    <mergeCell ref="C70:E70"/>
    <mergeCell ref="C71:E71"/>
    <mergeCell ref="C66:E66"/>
    <mergeCell ref="B55:F55"/>
    <mergeCell ref="B56:F56"/>
    <mergeCell ref="C57:F57"/>
    <mergeCell ref="C58:E58"/>
    <mergeCell ref="C59:E59"/>
    <mergeCell ref="C60:E60"/>
    <mergeCell ref="C61:E61"/>
    <mergeCell ref="C62:E62"/>
    <mergeCell ref="C63:E63"/>
    <mergeCell ref="B64:F64"/>
    <mergeCell ref="B65:F65"/>
    <mergeCell ref="B54:F54"/>
    <mergeCell ref="C43:E43"/>
    <mergeCell ref="B44:F44"/>
    <mergeCell ref="B45:F45"/>
    <mergeCell ref="B46:F46"/>
    <mergeCell ref="C47:E47"/>
    <mergeCell ref="C48:E48"/>
    <mergeCell ref="C49:E49"/>
    <mergeCell ref="C50:E50"/>
    <mergeCell ref="C51:E51"/>
    <mergeCell ref="C52:E52"/>
    <mergeCell ref="B53:F53"/>
    <mergeCell ref="C42:E42"/>
    <mergeCell ref="B20:F20"/>
    <mergeCell ref="C21:E21"/>
    <mergeCell ref="C22:E22"/>
    <mergeCell ref="C23:E23"/>
    <mergeCell ref="C24:E24"/>
    <mergeCell ref="C25:E25"/>
    <mergeCell ref="C26:E26"/>
    <mergeCell ref="C38:E38"/>
    <mergeCell ref="B39:F39"/>
    <mergeCell ref="B40:F40"/>
    <mergeCell ref="B41:F41"/>
    <mergeCell ref="B19:F19"/>
    <mergeCell ref="C7:E7"/>
    <mergeCell ref="C8:E8"/>
    <mergeCell ref="C9:E9"/>
    <mergeCell ref="C10:E10"/>
    <mergeCell ref="A11:F11"/>
    <mergeCell ref="B12:F12"/>
    <mergeCell ref="B13:F13"/>
    <mergeCell ref="B14:F14"/>
    <mergeCell ref="C15:E15"/>
    <mergeCell ref="C17:E17"/>
    <mergeCell ref="A18:F18"/>
    <mergeCell ref="B6:F6"/>
    <mergeCell ref="C16:E16"/>
    <mergeCell ref="A2:B2"/>
    <mergeCell ref="C2:E2"/>
    <mergeCell ref="A3:F3"/>
    <mergeCell ref="B4:F4"/>
    <mergeCell ref="B5:F5"/>
  </mergeCells>
  <phoneticPr fontId="6" type="noConversion"/>
  <pageMargins left="0.23622047244094491" right="0.23622047244094491" top="0.59055118110236227" bottom="0.59055118110236227" header="0.31496062992125984" footer="0.31496062992125984"/>
  <pageSetup paperSize="9" scale="81" fitToHeight="0" orientation="portrait" horizontalDpi="4294967293" verticalDpi="0" r:id="rId1"/>
  <rowBreaks count="2" manualBreakCount="2">
    <brk id="46" max="16383" man="1"/>
    <brk id="72" max="16383" man="1"/>
  </rowBreaks>
  <drawing r:id="rId2"/>
  <legacyDrawing r:id="rId3"/>
  <oleObjects>
    <mc:AlternateContent xmlns:mc="http://schemas.openxmlformats.org/markup-compatibility/2006">
      <mc:Choice Requires="x14">
        <oleObject progId="Visio.Drawing.11" shapeId="70658" r:id="rId4">
          <objectPr defaultSize="0" autoPict="0" r:id="rId5">
            <anchor moveWithCells="1">
              <from>
                <xdr:col>1</xdr:col>
                <xdr:colOff>53340</xdr:colOff>
                <xdr:row>73</xdr:row>
                <xdr:rowOff>114300</xdr:rowOff>
              </from>
              <to>
                <xdr:col>5</xdr:col>
                <xdr:colOff>754380</xdr:colOff>
                <xdr:row>102</xdr:row>
                <xdr:rowOff>99060</xdr:rowOff>
              </to>
            </anchor>
          </objectPr>
        </oleObject>
      </mc:Choice>
      <mc:Fallback>
        <oleObject progId="Visio.Drawing.11" shapeId="7065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workbookViewId="0">
      <selection activeCell="L33" sqref="L33"/>
    </sheetView>
  </sheetViews>
  <sheetFormatPr defaultRowHeight="17.399999999999999" x14ac:dyDescent="0.4"/>
  <cols>
    <col min="1" max="1" width="4.3984375" customWidth="1"/>
    <col min="2" max="2" width="2.69921875" customWidth="1"/>
    <col min="3" max="4" width="8.796875" customWidth="1"/>
    <col min="11" max="12" width="8.796875" customWidth="1"/>
  </cols>
  <sheetData>
    <row r="1" spans="1:3" ht="21" x14ac:dyDescent="0.4">
      <c r="A1" s="998" t="s">
        <v>2733</v>
      </c>
      <c r="B1" s="19"/>
    </row>
    <row r="2" spans="1:3" s="999" customFormat="1" ht="15.6" x14ac:dyDescent="0.4">
      <c r="A2" s="1005"/>
      <c r="C2" s="1000" t="s">
        <v>2734</v>
      </c>
    </row>
    <row r="3" spans="1:3" s="999" customFormat="1" ht="15.6" x14ac:dyDescent="0.4">
      <c r="A3" s="1005"/>
    </row>
    <row r="4" spans="1:3" s="999" customFormat="1" ht="15.6" x14ac:dyDescent="0.4">
      <c r="C4" s="1006"/>
    </row>
    <row r="5" spans="1:3" s="999" customFormat="1" ht="15.6" x14ac:dyDescent="0.4"/>
    <row r="6" spans="1:3" s="999" customFormat="1" ht="15.6" x14ac:dyDescent="0.4">
      <c r="C6" s="1004"/>
    </row>
    <row r="7" spans="1:3" s="999" customFormat="1" ht="15.6" x14ac:dyDescent="0.4">
      <c r="C7" s="1004"/>
    </row>
    <row r="8" spans="1:3" s="999" customFormat="1" ht="15.6" x14ac:dyDescent="0.4"/>
    <row r="9" spans="1:3" s="999" customFormat="1" ht="15.6" x14ac:dyDescent="0.4">
      <c r="C9" s="1004"/>
    </row>
    <row r="10" spans="1:3" s="999" customFormat="1" ht="15.6" x14ac:dyDescent="0.4">
      <c r="C10" s="1004"/>
    </row>
    <row r="11" spans="1:3" s="999" customFormat="1" ht="15.6" x14ac:dyDescent="0.4">
      <c r="C11" s="1004"/>
    </row>
    <row r="12" spans="1:3" s="999" customFormat="1" ht="15.6" x14ac:dyDescent="0.4">
      <c r="C12" s="1004"/>
    </row>
    <row r="13" spans="1:3" s="999" customFormat="1" ht="15.6" x14ac:dyDescent="0.4">
      <c r="C13" s="1001"/>
    </row>
    <row r="14" spans="1:3" s="999" customFormat="1" ht="15.6" x14ac:dyDescent="0.4">
      <c r="C14" s="1004" t="s">
        <v>2735</v>
      </c>
    </row>
    <row r="15" spans="1:3" s="999" customFormat="1" ht="15.6" x14ac:dyDescent="0.4">
      <c r="C15" s="1001"/>
    </row>
    <row r="16" spans="1:3" s="999" customFormat="1" ht="15.6" x14ac:dyDescent="0.4">
      <c r="C16" s="1001"/>
    </row>
    <row r="17" spans="2:17" s="999" customFormat="1" ht="15.6" x14ac:dyDescent="0.4">
      <c r="C17" s="1001"/>
    </row>
    <row r="18" spans="2:17" s="999" customFormat="1" ht="15.6" x14ac:dyDescent="0.4"/>
    <row r="19" spans="2:17" s="999" customFormat="1" ht="15.6" x14ac:dyDescent="0.4"/>
    <row r="20" spans="2:17" s="999" customFormat="1" ht="15.6" x14ac:dyDescent="0.4">
      <c r="Q20" s="1002"/>
    </row>
    <row r="21" spans="2:17" s="999" customFormat="1" ht="15.6" x14ac:dyDescent="0.4">
      <c r="C21" s="1003"/>
    </row>
    <row r="22" spans="2:17" s="999" customFormat="1" ht="15.6" x14ac:dyDescent="0.4"/>
    <row r="23" spans="2:17" s="999" customFormat="1" ht="15.6" x14ac:dyDescent="0.4">
      <c r="C23" s="1003"/>
    </row>
    <row r="24" spans="2:17" s="999" customFormat="1" ht="15.6" x14ac:dyDescent="0.4"/>
    <row r="25" spans="2:17" s="999" customFormat="1" ht="15.6" x14ac:dyDescent="0.4">
      <c r="C25" s="1003"/>
    </row>
    <row r="26" spans="2:17" s="999" customFormat="1" ht="15.6" x14ac:dyDescent="0.4">
      <c r="C26" s="1003"/>
    </row>
    <row r="27" spans="2:17" s="999" customFormat="1" ht="15.6" x14ac:dyDescent="0.4">
      <c r="C27" s="1003"/>
    </row>
    <row r="28" spans="2:17" s="999" customFormat="1" ht="15.6" x14ac:dyDescent="0.4"/>
    <row r="29" spans="2:17" s="999" customFormat="1" ht="15.6" x14ac:dyDescent="0.4"/>
    <row r="30" spans="2:17" s="999" customFormat="1" ht="15.6" x14ac:dyDescent="0.4">
      <c r="C30" s="1003"/>
    </row>
    <row r="31" spans="2:17" s="999" customFormat="1" ht="15.6" x14ac:dyDescent="0.4">
      <c r="B31" s="999" t="s">
        <v>2737</v>
      </c>
      <c r="C31" s="999" t="s">
        <v>2736</v>
      </c>
    </row>
    <row r="32" spans="2:17" s="999" customFormat="1" ht="15.6" x14ac:dyDescent="0.4">
      <c r="C32" s="1001" t="s">
        <v>2738</v>
      </c>
    </row>
    <row r="33" spans="2:3" s="999" customFormat="1" x14ac:dyDescent="0.4">
      <c r="B33" s="999" t="s">
        <v>2739</v>
      </c>
      <c r="C33" s="17" t="s">
        <v>2742</v>
      </c>
    </row>
    <row r="34" spans="2:3" x14ac:dyDescent="0.4">
      <c r="B34" t="s">
        <v>2741</v>
      </c>
      <c r="C34" s="1001" t="s">
        <v>2740</v>
      </c>
    </row>
    <row r="36" spans="2:3" x14ac:dyDescent="0.4">
      <c r="B36" s="18"/>
      <c r="C36" s="18"/>
    </row>
    <row r="37" spans="2:3" x14ac:dyDescent="0.4">
      <c r="B37" s="18"/>
      <c r="C37" s="565"/>
    </row>
    <row r="38" spans="2:3" x14ac:dyDescent="0.4">
      <c r="B38" s="18"/>
      <c r="C38" s="565"/>
    </row>
    <row r="39" spans="2:3" x14ac:dyDescent="0.4">
      <c r="B39" s="18"/>
      <c r="C39" s="18"/>
    </row>
    <row r="40" spans="2:3" x14ac:dyDescent="0.4">
      <c r="B40" s="18"/>
      <c r="C40" s="20"/>
    </row>
    <row r="41" spans="2:3" x14ac:dyDescent="0.4">
      <c r="B41" s="18"/>
      <c r="C41" s="565"/>
    </row>
    <row r="42" spans="2:3" x14ac:dyDescent="0.4">
      <c r="B42" s="18"/>
      <c r="C42" s="18"/>
    </row>
    <row r="43" spans="2:3" x14ac:dyDescent="0.4">
      <c r="B43" s="18"/>
      <c r="C43" s="20"/>
    </row>
    <row r="44" spans="2:3" x14ac:dyDescent="0.4">
      <c r="B44" s="18"/>
      <c r="C44" s="20"/>
    </row>
    <row r="45" spans="2:3" x14ac:dyDescent="0.4">
      <c r="B45" s="18"/>
      <c r="C45" s="18"/>
    </row>
    <row r="46" spans="2:3" x14ac:dyDescent="0.4">
      <c r="B46" s="18"/>
      <c r="C46" s="18"/>
    </row>
    <row r="47" spans="2:3" x14ac:dyDescent="0.4">
      <c r="B47" s="18"/>
      <c r="C47" s="18"/>
    </row>
    <row r="48" spans="2:3" x14ac:dyDescent="0.4">
      <c r="B48" s="18"/>
      <c r="C48" s="18"/>
    </row>
  </sheetData>
  <sheetProtection algorithmName="SHA-512" hashValue="VBn/K0vt2u0q83QNNLnKk6I7EtQSZR86L9Q372Fq/1F5BtkYeX4pMZycbYa7RUaL+ItuM0/D8JbwVjxDe8mMoQ==" saltValue="D0FnSjetO27faS0lsnRmXA==" spinCount="100000" sheet="1" objects="1" scenarios="1"/>
  <phoneticPr fontId="6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AQ42"/>
  <sheetViews>
    <sheetView zoomScale="80" zoomScaleNormal="80" workbookViewId="0">
      <pane xSplit="5" ySplit="6" topLeftCell="R7" activePane="bottomRight" state="frozen"/>
      <selection pane="topRight" activeCell="F1" sqref="F1"/>
      <selection pane="bottomLeft" activeCell="A7" sqref="A7"/>
      <selection pane="bottomRight" activeCell="S20" sqref="S20"/>
    </sheetView>
  </sheetViews>
  <sheetFormatPr defaultRowHeight="17.399999999999999" x14ac:dyDescent="0.4"/>
  <cols>
    <col min="1" max="1" width="2.296875" customWidth="1"/>
    <col min="2" max="2" width="3.8984375" bestFit="1" customWidth="1"/>
    <col min="3" max="3" width="10.3984375" customWidth="1"/>
    <col min="4" max="4" width="20.69921875" customWidth="1"/>
    <col min="5" max="5" width="1.09765625" customWidth="1"/>
    <col min="6" max="6" width="7.19921875" customWidth="1"/>
    <col min="7" max="8" width="11.8984375" bestFit="1" customWidth="1"/>
    <col min="9" max="9" width="11.296875" bestFit="1" customWidth="1"/>
    <col min="10" max="10" width="7.3984375" bestFit="1" customWidth="1"/>
    <col min="11" max="14" width="5.69921875" customWidth="1"/>
    <col min="15" max="15" width="5.3984375" bestFit="1" customWidth="1"/>
    <col min="16" max="16" width="5" bestFit="1" customWidth="1"/>
    <col min="17" max="17" width="6.8984375" customWidth="1"/>
    <col min="18" max="18" width="6.09765625" bestFit="1" customWidth="1"/>
    <col min="19" max="19" width="6.5" bestFit="1" customWidth="1"/>
    <col min="20" max="20" width="6.3984375" bestFit="1" customWidth="1"/>
    <col min="21" max="21" width="6.69921875" customWidth="1"/>
    <col min="22" max="22" width="5.3984375" bestFit="1" customWidth="1"/>
    <col min="23" max="23" width="5.8984375" bestFit="1" customWidth="1"/>
    <col min="24" max="24" width="7.796875" bestFit="1" customWidth="1"/>
    <col min="25" max="25" width="7.796875" customWidth="1"/>
    <col min="26" max="26" width="12.8984375" bestFit="1" customWidth="1"/>
    <col min="27" max="27" width="1.09765625" customWidth="1"/>
    <col min="28" max="28" width="6.5" bestFit="1" customWidth="1"/>
    <col min="29" max="29" width="5.5" customWidth="1"/>
    <col min="30" max="30" width="5.5" bestFit="1" customWidth="1"/>
    <col min="31" max="32" width="6.59765625" bestFit="1" customWidth="1"/>
    <col min="33" max="33" width="6.5" bestFit="1" customWidth="1"/>
    <col min="34" max="34" width="6.5" customWidth="1"/>
    <col min="35" max="35" width="6" bestFit="1" customWidth="1"/>
    <col min="36" max="36" width="10.69921875" customWidth="1"/>
    <col min="37" max="37" width="9.3984375" bestFit="1" customWidth="1"/>
    <col min="38" max="39" width="5.5" bestFit="1" customWidth="1"/>
    <col min="40" max="40" width="10.69921875" customWidth="1"/>
    <col min="41" max="41" width="9.3984375" customWidth="1"/>
    <col min="42" max="42" width="6.5" bestFit="1" customWidth="1"/>
    <col min="43" max="43" width="6.8984375" customWidth="1"/>
  </cols>
  <sheetData>
    <row r="1" spans="2:43" ht="21.6" thickBot="1" x14ac:dyDescent="0.45">
      <c r="C1" s="13" t="s">
        <v>798</v>
      </c>
      <c r="D1" s="13"/>
      <c r="E1" s="13"/>
      <c r="F1" s="13"/>
      <c r="H1" s="849">
        <v>3</v>
      </c>
      <c r="I1" s="850">
        <v>4</v>
      </c>
      <c r="J1" s="849">
        <v>5</v>
      </c>
      <c r="K1" s="850">
        <v>6</v>
      </c>
      <c r="L1" s="849">
        <v>7</v>
      </c>
      <c r="M1" s="850">
        <v>8</v>
      </c>
      <c r="N1" s="849">
        <v>9</v>
      </c>
      <c r="O1" s="850">
        <v>10</v>
      </c>
      <c r="P1" s="849">
        <v>11</v>
      </c>
      <c r="Q1" s="850">
        <v>12</v>
      </c>
      <c r="R1" s="849">
        <v>13</v>
      </c>
      <c r="S1" s="850">
        <v>14</v>
      </c>
      <c r="T1" s="849">
        <v>15</v>
      </c>
      <c r="U1" s="850">
        <v>16</v>
      </c>
      <c r="V1" s="849">
        <v>17</v>
      </c>
      <c r="W1" s="850">
        <v>18</v>
      </c>
      <c r="X1" s="849">
        <v>19</v>
      </c>
      <c r="Y1" s="850">
        <v>20</v>
      </c>
      <c r="Z1" s="849">
        <v>21</v>
      </c>
      <c r="AA1" s="849"/>
      <c r="AB1" s="849">
        <v>22</v>
      </c>
      <c r="AC1" s="849">
        <v>23</v>
      </c>
      <c r="AD1" s="849">
        <v>24</v>
      </c>
      <c r="AE1" s="849">
        <v>25</v>
      </c>
      <c r="AF1" s="849">
        <v>26</v>
      </c>
      <c r="AG1" s="849">
        <v>27</v>
      </c>
      <c r="AH1" s="849">
        <v>28</v>
      </c>
      <c r="AI1" s="849">
        <v>29</v>
      </c>
      <c r="AJ1" s="849">
        <v>30</v>
      </c>
      <c r="AK1" s="849">
        <v>31</v>
      </c>
      <c r="AL1" s="849">
        <v>32</v>
      </c>
      <c r="AM1" s="849">
        <v>33</v>
      </c>
      <c r="AN1" s="849">
        <v>34</v>
      </c>
      <c r="AO1" s="849">
        <v>35</v>
      </c>
      <c r="AP1" s="849">
        <v>36</v>
      </c>
      <c r="AQ1" s="849">
        <v>37</v>
      </c>
    </row>
    <row r="2" spans="2:43" ht="21" customHeight="1" x14ac:dyDescent="0.4">
      <c r="B2" s="1116" t="s">
        <v>618</v>
      </c>
      <c r="C2" s="1119" t="s">
        <v>621</v>
      </c>
      <c r="D2" s="1122" t="s">
        <v>839</v>
      </c>
      <c r="E2" s="602"/>
      <c r="F2" s="1125" t="s">
        <v>2316</v>
      </c>
      <c r="G2" s="1098" t="s">
        <v>622</v>
      </c>
      <c r="H2" s="1099"/>
      <c r="I2" s="1099"/>
      <c r="J2" s="1099"/>
      <c r="K2" s="1099"/>
      <c r="L2" s="1099"/>
      <c r="M2" s="1099"/>
      <c r="N2" s="1100"/>
      <c r="O2" s="1098" t="s">
        <v>623</v>
      </c>
      <c r="P2" s="1099"/>
      <c r="Q2" s="1099"/>
      <c r="R2" s="1099"/>
      <c r="S2" s="1099"/>
      <c r="T2" s="1099"/>
      <c r="U2" s="1099"/>
      <c r="V2" s="1099"/>
      <c r="W2" s="1100"/>
      <c r="X2" s="1114" t="s">
        <v>982</v>
      </c>
      <c r="Y2" s="1114" t="s">
        <v>980</v>
      </c>
      <c r="Z2" s="1133" t="s">
        <v>1028</v>
      </c>
      <c r="AB2" s="1127" t="s">
        <v>873</v>
      </c>
      <c r="AC2" s="1098" t="s">
        <v>2710</v>
      </c>
      <c r="AD2" s="1099"/>
      <c r="AE2" s="1099"/>
      <c r="AF2" s="1099"/>
      <c r="AG2" s="1099"/>
      <c r="AH2" s="1099"/>
      <c r="AI2" s="1099"/>
      <c r="AJ2" s="1099"/>
      <c r="AK2" s="1100"/>
      <c r="AL2" s="1101" t="s">
        <v>876</v>
      </c>
      <c r="AM2" s="1102"/>
      <c r="AN2" s="1102"/>
      <c r="AO2" s="1103"/>
      <c r="AP2" s="1082" t="s">
        <v>877</v>
      </c>
      <c r="AQ2" s="1084" t="s">
        <v>1027</v>
      </c>
    </row>
    <row r="3" spans="2:43" ht="17.399999999999999" customHeight="1" x14ac:dyDescent="0.4">
      <c r="B3" s="1117"/>
      <c r="C3" s="1120"/>
      <c r="D3" s="1096"/>
      <c r="E3" s="602"/>
      <c r="F3" s="1126"/>
      <c r="G3" s="1104" t="s">
        <v>698</v>
      </c>
      <c r="H3" s="1105"/>
      <c r="I3" s="1106"/>
      <c r="J3" s="1095" t="s">
        <v>988</v>
      </c>
      <c r="K3" s="1123" t="s">
        <v>625</v>
      </c>
      <c r="L3" s="1095" t="s">
        <v>626</v>
      </c>
      <c r="M3" s="1110" t="s">
        <v>679</v>
      </c>
      <c r="N3" s="1111"/>
      <c r="O3" s="1123" t="s">
        <v>624</v>
      </c>
      <c r="P3" s="1087" t="s">
        <v>627</v>
      </c>
      <c r="Q3" s="1087" t="s">
        <v>628</v>
      </c>
      <c r="R3" s="1087" t="s">
        <v>629</v>
      </c>
      <c r="S3" s="1087" t="s">
        <v>630</v>
      </c>
      <c r="T3" s="1087" t="s">
        <v>631</v>
      </c>
      <c r="U3" s="1095" t="s">
        <v>797</v>
      </c>
      <c r="V3" s="1132" t="s">
        <v>632</v>
      </c>
      <c r="W3" s="1095" t="s">
        <v>838</v>
      </c>
      <c r="X3" s="1115"/>
      <c r="Y3" s="1115"/>
      <c r="Z3" s="1134"/>
      <c r="AB3" s="1128"/>
      <c r="AC3" s="1090" t="s">
        <v>874</v>
      </c>
      <c r="AD3" s="1087" t="s">
        <v>2707</v>
      </c>
      <c r="AE3" s="1087" t="s">
        <v>2652</v>
      </c>
      <c r="AF3" s="1087"/>
      <c r="AG3" s="1087" t="s">
        <v>2650</v>
      </c>
      <c r="AH3" s="1087"/>
      <c r="AI3" s="1087" t="s">
        <v>2657</v>
      </c>
      <c r="AJ3" s="1087" t="s">
        <v>2708</v>
      </c>
      <c r="AK3" s="1095" t="s">
        <v>2709</v>
      </c>
      <c r="AL3" s="1090" t="s">
        <v>874</v>
      </c>
      <c r="AM3" s="1087" t="s">
        <v>2707</v>
      </c>
      <c r="AN3" s="1087" t="s">
        <v>2711</v>
      </c>
      <c r="AO3" s="1095" t="s">
        <v>2712</v>
      </c>
      <c r="AP3" s="1083"/>
      <c r="AQ3" s="1085"/>
    </row>
    <row r="4" spans="2:43" ht="18" thickBot="1" x14ac:dyDescent="0.45">
      <c r="B4" s="1117"/>
      <c r="C4" s="1120"/>
      <c r="D4" s="1096"/>
      <c r="E4" s="602"/>
      <c r="F4" s="1126"/>
      <c r="G4" s="1107"/>
      <c r="H4" s="1108"/>
      <c r="I4" s="1109"/>
      <c r="J4" s="1096"/>
      <c r="K4" s="1124"/>
      <c r="L4" s="1096"/>
      <c r="M4" s="1112"/>
      <c r="N4" s="1113"/>
      <c r="O4" s="1124"/>
      <c r="P4" s="1093"/>
      <c r="Q4" s="1093"/>
      <c r="R4" s="1093"/>
      <c r="S4" s="1093"/>
      <c r="T4" s="1093"/>
      <c r="U4" s="1096"/>
      <c r="V4" s="1120"/>
      <c r="W4" s="1096"/>
      <c r="X4" s="1115"/>
      <c r="Y4" s="1115"/>
      <c r="Z4" s="1135"/>
      <c r="AB4" s="1128"/>
      <c r="AC4" s="1091"/>
      <c r="AD4" s="1088"/>
      <c r="AE4" s="967" t="s">
        <v>2653</v>
      </c>
      <c r="AF4" s="967" t="s">
        <v>2654</v>
      </c>
      <c r="AG4" s="967" t="s">
        <v>2655</v>
      </c>
      <c r="AH4" s="967" t="s">
        <v>2656</v>
      </c>
      <c r="AI4" s="1093"/>
      <c r="AJ4" s="1093"/>
      <c r="AK4" s="1096"/>
      <c r="AL4" s="1091"/>
      <c r="AM4" s="1088"/>
      <c r="AN4" s="1093"/>
      <c r="AO4" s="1096"/>
      <c r="AP4" s="1083"/>
      <c r="AQ4" s="1085"/>
    </row>
    <row r="5" spans="2:43" ht="18" thickBot="1" x14ac:dyDescent="0.45">
      <c r="B5" s="1118"/>
      <c r="C5" s="1121"/>
      <c r="D5" s="1097"/>
      <c r="E5" s="602"/>
      <c r="F5" s="593" t="s">
        <v>2315</v>
      </c>
      <c r="G5" s="567" t="s">
        <v>695</v>
      </c>
      <c r="H5" s="566" t="s">
        <v>696</v>
      </c>
      <c r="I5" s="73" t="s">
        <v>697</v>
      </c>
      <c r="J5" s="1131"/>
      <c r="K5" s="1121"/>
      <c r="L5" s="1097"/>
      <c r="M5" s="74" t="s">
        <v>680</v>
      </c>
      <c r="N5" s="588" t="s">
        <v>681</v>
      </c>
      <c r="O5" s="1121"/>
      <c r="P5" s="1094"/>
      <c r="Q5" s="1094"/>
      <c r="R5" s="1094"/>
      <c r="S5" s="1094"/>
      <c r="T5" s="1094"/>
      <c r="U5" s="1097"/>
      <c r="V5" s="1121"/>
      <c r="W5" s="1097"/>
      <c r="X5" s="1136"/>
      <c r="Y5" s="227" t="s">
        <v>981</v>
      </c>
      <c r="Z5" s="1135"/>
      <c r="AB5" s="1129"/>
      <c r="AC5" s="1130"/>
      <c r="AD5" s="1089"/>
      <c r="AE5" s="966" t="s">
        <v>2651</v>
      </c>
      <c r="AF5" s="966" t="s">
        <v>2651</v>
      </c>
      <c r="AG5" s="966" t="s">
        <v>2651</v>
      </c>
      <c r="AH5" s="966" t="s">
        <v>2651</v>
      </c>
      <c r="AI5" s="966" t="s">
        <v>2658</v>
      </c>
      <c r="AJ5" s="1094"/>
      <c r="AK5" s="1097"/>
      <c r="AL5" s="1092"/>
      <c r="AM5" s="1089"/>
      <c r="AN5" s="1094"/>
      <c r="AO5" s="1097"/>
      <c r="AP5" s="443" t="s">
        <v>1065</v>
      </c>
      <c r="AQ5" s="1086"/>
    </row>
    <row r="6" spans="2:43" ht="18" customHeight="1" thickBot="1" x14ac:dyDescent="0.45">
      <c r="B6" s="9"/>
      <c r="C6" s="10" t="s">
        <v>796</v>
      </c>
      <c r="D6" s="181" t="s">
        <v>1226</v>
      </c>
      <c r="E6" s="603"/>
      <c r="F6" s="605">
        <v>440</v>
      </c>
      <c r="G6" s="8"/>
      <c r="H6" s="8" t="s">
        <v>2317</v>
      </c>
      <c r="I6" s="9"/>
      <c r="J6" s="9">
        <f>IF(RIGHT(CONCATENATE($G6,$H6,$I6),1)="2",240,
IF(RIGHT(CONCATENATE($G6,$H6,$I6),1)="5",500,500))</f>
        <v>500</v>
      </c>
      <c r="K6" s="10">
        <f>IF($G6&gt;0,LOOKUP($G6,PosDrive정보!$D$4:$D$22,PosDrive정보!$E$4:$E$22),
IF($H6&gt;0,LOOKUP($H6,PosDrive정보!$D$23:$D$56,PosDrive정보!$E$23:$E$56),
IF($I6&gt;0,LOOKUP($I6,PosDrive정보!$D$57:$D$87,PosDrive정보!$E$57:$E$87),"")))</f>
        <v>4.3</v>
      </c>
      <c r="L6" s="12">
        <f>IF($G6&gt;0,LOOKUP($G6,PosDrive정보!$D$4:$D$22,PosDrive정보!$F$4:$F$22),
IF($H6&gt;0,LOOKUP($H6,PosDrive정보!$D$23:$D$56,PosDrive정보!$F$23:$F$56),
IF($I6&gt;0,LOOKUP($I6,PosDrive정보!$D$57:$D$87,PosDrive정보!$F$57:$F$87),0)))</f>
        <v>3.3</v>
      </c>
      <c r="M6" s="35">
        <f>IF($G6&gt;0,LOOKUP($G6,PosDrive정보!$D$4:$D$22,PosDrive정보!$H$4:$H$22),
IF($H6&gt;0,LOOKUP($H6,PosDrive정보!$D$23:$D$56,PosDrive정보!$H$23:$H$56),
IF($I6&gt;0,LOOKUP($I6,PosDrive정보!$D$57:$D$87,PosDrive정보!$H$57:$H$87),"")))</f>
        <v>1.5</v>
      </c>
      <c r="N6" s="12">
        <f>IF($G6&gt;0,LOOKUP($G6,PosDrive정보!$D$4:$D$22,PosDrive정보!$I$4:$I$22),
IF($H6&gt;0,LOOKUP($H6,PosDrive정보!$D$23:$D$56,PosDrive정보!$I$23:$I$56),
IF($I6&gt;0,LOOKUP($I6,PosDrive정보!$D$57:$D$87,PosDrive정보!$I$57:$I$87),"")))</f>
        <v>1.1000000000000001</v>
      </c>
      <c r="O6" s="10">
        <v>0.75</v>
      </c>
      <c r="P6" s="11">
        <v>400</v>
      </c>
      <c r="Q6" s="11">
        <v>50</v>
      </c>
      <c r="R6" s="11">
        <v>1385</v>
      </c>
      <c r="S6" s="11">
        <v>1.85</v>
      </c>
      <c r="T6" s="11">
        <v>0.77</v>
      </c>
      <c r="U6" s="7">
        <f t="shared" ref="U6:U41" si="0">IF(T6&gt;0,ROUND(O6*1000/(SQRT(3)*P6*S6*T6),2),"")</f>
        <v>0.76</v>
      </c>
      <c r="V6" s="11">
        <v>0.76</v>
      </c>
      <c r="W6" s="33">
        <v>1.5</v>
      </c>
      <c r="X6" s="360">
        <f>S6*W6</f>
        <v>2.7750000000000004</v>
      </c>
      <c r="Y6" s="360">
        <f>S6*(5*SQRT(1-V6^2)-1)/(5-SQRT(1-V6^2))</f>
        <v>0.95671605092714218</v>
      </c>
      <c r="Z6" s="451" t="s">
        <v>1233</v>
      </c>
      <c r="AB6" s="193" t="s">
        <v>875</v>
      </c>
      <c r="AC6" s="198"/>
      <c r="AD6" s="975"/>
      <c r="AE6" s="11">
        <v>15</v>
      </c>
      <c r="AF6" s="93">
        <v>0</v>
      </c>
      <c r="AG6" s="93">
        <v>30</v>
      </c>
      <c r="AH6" s="93">
        <v>45</v>
      </c>
      <c r="AI6" s="351">
        <v>0.2</v>
      </c>
      <c r="AJ6" s="351" t="s">
        <v>105</v>
      </c>
      <c r="AK6" s="352" t="s">
        <v>86</v>
      </c>
      <c r="AL6" s="198"/>
      <c r="AM6" s="975"/>
      <c r="AN6" s="975" t="s">
        <v>105</v>
      </c>
      <c r="AO6" s="95" t="s">
        <v>86</v>
      </c>
      <c r="AP6" s="107">
        <v>1024</v>
      </c>
      <c r="AQ6" s="193"/>
    </row>
    <row r="7" spans="2:43" ht="17.399999999999999" customHeight="1" x14ac:dyDescent="0.4">
      <c r="B7" s="75">
        <v>1</v>
      </c>
      <c r="C7" s="114" t="s">
        <v>2728</v>
      </c>
      <c r="D7" s="182" t="s">
        <v>2729</v>
      </c>
      <c r="E7" s="604"/>
      <c r="F7" s="606">
        <v>380</v>
      </c>
      <c r="G7" s="108"/>
      <c r="H7" s="108"/>
      <c r="I7" s="109" t="s">
        <v>2727</v>
      </c>
      <c r="J7" s="372">
        <f>IF(RIGHT(CONCATENATE($G7,$H7,$I7),1)="2",240,
IF(RIGHT(CONCATENATE($G7,$H7,$I7),1)="5",500,500))</f>
        <v>500</v>
      </c>
      <c r="K7" s="4">
        <f>IF($G7&gt;0,LOOKUP($G7,PosDrive정보!$D$4:$D$22,PosDrive정보!$E$4:$E$22),
IF($H7&gt;0,LOOKUP($H7,PosDrive정보!$D$23:$D$56,PosDrive정보!$E$23:$E$56),
IF($I7&gt;0,LOOKUP($I7,PosDrive정보!$D$57:$D$87,PosDrive정보!$E$57:$E$87),"")))</f>
        <v>4.3</v>
      </c>
      <c r="L7" s="69">
        <f>IF($G7&gt;0,LOOKUP($G7,PosDrive정보!$D$4:$D$22,PosDrive정보!$F$4:$F$22),
IF($H7&gt;0,LOOKUP($H7,PosDrive정보!$D$23:$D$56,PosDrive정보!$F$23:$F$56),
IF($I7&gt;0,LOOKUP($I7,PosDrive정보!$D$57:$D$87,PosDrive정보!$F$57:$F$87),0)))</f>
        <v>3.3</v>
      </c>
      <c r="M7" s="71">
        <f>IF($G7&gt;0,LOOKUP($G7,PosDrive정보!$D$4:$D$22,PosDrive정보!$H$4:$H$22),
IF($H7&gt;0,LOOKUP($H7,PosDrive정보!$D$23:$D$56,PosDrive정보!$H$23:$H$56),
IF($I7&gt;0,LOOKUP($I7,PosDrive정보!$D$57:$D$87,PosDrive정보!$H$57:$H$87),"")))</f>
        <v>1.5</v>
      </c>
      <c r="N7" s="69">
        <f>IF($G7&gt;0,LOOKUP($G7,PosDrive정보!$D$4:$D$22,PosDrive정보!$I$4:$I$22),
IF($H7&gt;0,LOOKUP($H7,PosDrive정보!$D$23:$D$56,PosDrive정보!$I$23:$I$56),
IF($I7&gt;0,LOOKUP($I7,PosDrive정보!$D$57:$D$87,PosDrive정보!$I$57:$I$87),"")))</f>
        <v>1.1000000000000001</v>
      </c>
      <c r="O7" s="114">
        <v>0.75</v>
      </c>
      <c r="P7" s="115">
        <v>400</v>
      </c>
      <c r="Q7" s="115">
        <v>50</v>
      </c>
      <c r="R7" s="115">
        <v>1385</v>
      </c>
      <c r="S7" s="115">
        <v>1.85</v>
      </c>
      <c r="T7" s="115">
        <v>0.77</v>
      </c>
      <c r="U7" s="6">
        <f>IF(T7&gt;0,ROUND(O7*1000/(SQRT(3)*P7*S7*T7),2),"")</f>
        <v>0.76</v>
      </c>
      <c r="V7" s="115">
        <v>0.76</v>
      </c>
      <c r="W7" s="120">
        <v>1.5</v>
      </c>
      <c r="X7" s="359">
        <f t="shared" ref="X7:X41" si="1">S7*W7</f>
        <v>2.7750000000000004</v>
      </c>
      <c r="Y7" s="359">
        <f t="shared" ref="Y7:Y41" si="2">S7*(5*SQRT(1-V7^2)-1)/(5-SQRT(1-V7^2))</f>
        <v>0.95671605092714218</v>
      </c>
      <c r="Z7" s="452" t="s">
        <v>1233</v>
      </c>
      <c r="AB7" s="194"/>
      <c r="AC7" s="199"/>
      <c r="AD7" s="976"/>
      <c r="AE7" s="211">
        <v>15</v>
      </c>
      <c r="AF7" s="211">
        <v>0</v>
      </c>
      <c r="AG7" s="211">
        <v>10</v>
      </c>
      <c r="AH7" s="211">
        <v>10</v>
      </c>
      <c r="AI7" s="353">
        <v>0.2</v>
      </c>
      <c r="AJ7" s="353" t="s">
        <v>105</v>
      </c>
      <c r="AK7" s="980" t="s">
        <v>86</v>
      </c>
      <c r="AL7" s="199"/>
      <c r="AM7" s="976"/>
      <c r="AN7" s="976" t="s">
        <v>105</v>
      </c>
      <c r="AO7" s="200" t="s">
        <v>86</v>
      </c>
      <c r="AP7" s="207">
        <v>1024</v>
      </c>
      <c r="AQ7" s="194"/>
    </row>
    <row r="8" spans="2:43" ht="17.399999999999999" customHeight="1" x14ac:dyDescent="0.4">
      <c r="B8" s="76">
        <v>2</v>
      </c>
      <c r="C8" s="160"/>
      <c r="D8" s="183"/>
      <c r="E8" s="604"/>
      <c r="F8" s="607"/>
      <c r="G8" s="153"/>
      <c r="H8" s="153"/>
      <c r="I8" s="154"/>
      <c r="J8" s="14">
        <f t="shared" ref="J8:J41" si="3">IF(RIGHT(CONCATENATE($G8,$H8,$I8),1)="2",240,
IF(RIGHT(CONCATENATE($G8,$H8,$I8),1)="5",500,500))</f>
        <v>500</v>
      </c>
      <c r="K8" s="2" t="str">
        <f>IF($G8&gt;0,LOOKUP($G8,PosDrive정보!$D$4:$D$22,PosDrive정보!$E$4:$E$22),
IF($H8&gt;0,LOOKUP($H8,PosDrive정보!$D$23:$D$56,PosDrive정보!$E$23:$E$56),
IF($I8&gt;0,LOOKUP($I8,PosDrive정보!$D$57:$D$87,PosDrive정보!$E$57:$E$87),"")))</f>
        <v/>
      </c>
      <c r="L8" s="16">
        <f>IF($G8&gt;0,LOOKUP($G8,PosDrive정보!$D$4:$D$22,PosDrive정보!$F$4:$F$22),
IF($H8&gt;0,LOOKUP($H8,PosDrive정보!$D$23:$D$56,PosDrive정보!$F$23:$F$56),
IF($I8&gt;0,LOOKUP($I8,PosDrive정보!$D$57:$D$87,PosDrive정보!$F$57:$F$87),0)))</f>
        <v>0</v>
      </c>
      <c r="M8" s="15" t="str">
        <f>IF($G8&gt;0,LOOKUP($G8,PosDrive정보!$D$4:$D$22,PosDrive정보!$H$4:$H$22),
IF($H8&gt;0,LOOKUP($H8,PosDrive정보!$D$23:$D$56,PosDrive정보!$H$23:$H$56),
IF($I8&gt;0,LOOKUP($I8,PosDrive정보!$D$57:$D$87,PosDrive정보!$H$57:$H$87),"")))</f>
        <v/>
      </c>
      <c r="N8" s="16" t="str">
        <f>IF($G8&gt;0,LOOKUP($G8,PosDrive정보!$D$4:$D$22,PosDrive정보!$I$4:$I$22),
IF($H8&gt;0,LOOKUP($H8,PosDrive정보!$D$23:$D$56,PosDrive정보!$I$23:$I$56),
IF($I8&gt;0,LOOKUP($I8,PosDrive정보!$D$57:$D$87,PosDrive정보!$I$57:$I$87),"")))</f>
        <v/>
      </c>
      <c r="O8" s="155"/>
      <c r="P8" s="156"/>
      <c r="Q8" s="156"/>
      <c r="R8" s="156"/>
      <c r="S8" s="156"/>
      <c r="T8" s="157"/>
      <c r="U8" s="29" t="str">
        <f t="shared" si="0"/>
        <v/>
      </c>
      <c r="V8" s="157"/>
      <c r="W8" s="158"/>
      <c r="X8" s="357">
        <f t="shared" si="1"/>
        <v>0</v>
      </c>
      <c r="Y8" s="357">
        <f t="shared" si="2"/>
        <v>0</v>
      </c>
      <c r="Z8" s="249" t="s">
        <v>1233</v>
      </c>
      <c r="AB8" s="195"/>
      <c r="AC8" s="201"/>
      <c r="AD8" s="977"/>
      <c r="AE8" s="212">
        <v>15</v>
      </c>
      <c r="AF8" s="212">
        <v>0</v>
      </c>
      <c r="AG8" s="212">
        <v>30</v>
      </c>
      <c r="AH8" s="212">
        <v>45</v>
      </c>
      <c r="AI8" s="354">
        <v>0.2</v>
      </c>
      <c r="AJ8" s="354" t="s">
        <v>105</v>
      </c>
      <c r="AK8" s="981" t="s">
        <v>86</v>
      </c>
      <c r="AL8" s="201"/>
      <c r="AM8" s="977"/>
      <c r="AN8" s="977" t="s">
        <v>105</v>
      </c>
      <c r="AO8" s="202" t="s">
        <v>86</v>
      </c>
      <c r="AP8" s="208">
        <v>1024</v>
      </c>
      <c r="AQ8" s="195"/>
    </row>
    <row r="9" spans="2:43" ht="18" customHeight="1" x14ac:dyDescent="0.4">
      <c r="B9" s="76">
        <v>3</v>
      </c>
      <c r="C9" s="116"/>
      <c r="D9" s="184"/>
      <c r="E9" s="604"/>
      <c r="F9" s="608"/>
      <c r="G9" s="110"/>
      <c r="H9" s="110"/>
      <c r="I9" s="111"/>
      <c r="J9" s="14">
        <f t="shared" si="3"/>
        <v>500</v>
      </c>
      <c r="K9" s="2" t="str">
        <f>IF($G9&gt;0,LOOKUP($G9,PosDrive정보!$D$4:$D$22,PosDrive정보!$E$4:$E$22),
IF($H9&gt;0,LOOKUP($H9,PosDrive정보!$D$23:$D$56,PosDrive정보!$E$23:$E$56),
IF($I9&gt;0,LOOKUP($I9,PosDrive정보!$D$57:$D$87,PosDrive정보!$E$57:$E$87),"")))</f>
        <v/>
      </c>
      <c r="L9" s="16">
        <f>IF($G9&gt;0,LOOKUP($G9,PosDrive정보!$D$4:$D$22,PosDrive정보!$F$4:$F$22),
IF($H9&gt;0,LOOKUP($H9,PosDrive정보!$D$23:$D$56,PosDrive정보!$F$23:$F$56),
IF($I9&gt;0,LOOKUP($I9,PosDrive정보!$D$57:$D$87,PosDrive정보!$F$57:$F$87),0)))</f>
        <v>0</v>
      </c>
      <c r="M9" s="15" t="str">
        <f>IF($G9&gt;0,LOOKUP($G9,PosDrive정보!$D$4:$D$22,PosDrive정보!$H$4:$H$22),
IF($H9&gt;0,LOOKUP($H9,PosDrive정보!$D$23:$D$56,PosDrive정보!$H$23:$H$56),
IF($I9&gt;0,LOOKUP($I9,PosDrive정보!$D$57:$D$87,PosDrive정보!$H$57:$H$87),"")))</f>
        <v/>
      </c>
      <c r="N9" s="16" t="str">
        <f>IF($G9&gt;0,LOOKUP($G9,PosDrive정보!$D$4:$D$22,PosDrive정보!$I$4:$I$22),
IF($H9&gt;0,LOOKUP($H9,PosDrive정보!$D$23:$D$56,PosDrive정보!$I$23:$I$56),
IF($I9&gt;0,LOOKUP($I9,PosDrive정보!$D$57:$D$87,PosDrive정보!$I$57:$I$87),"")))</f>
        <v/>
      </c>
      <c r="O9" s="114"/>
      <c r="P9" s="115"/>
      <c r="Q9" s="115"/>
      <c r="R9" s="115"/>
      <c r="S9" s="115"/>
      <c r="T9" s="117"/>
      <c r="U9" s="29" t="str">
        <f t="shared" si="0"/>
        <v/>
      </c>
      <c r="V9" s="117"/>
      <c r="W9" s="121"/>
      <c r="X9" s="357">
        <f t="shared" si="1"/>
        <v>0</v>
      </c>
      <c r="Y9" s="357">
        <f t="shared" si="2"/>
        <v>0</v>
      </c>
      <c r="Z9" s="453" t="s">
        <v>1233</v>
      </c>
      <c r="AB9" s="196"/>
      <c r="AC9" s="203"/>
      <c r="AD9" s="978"/>
      <c r="AE9" s="213">
        <v>15</v>
      </c>
      <c r="AF9" s="213">
        <v>0</v>
      </c>
      <c r="AG9" s="213">
        <v>30</v>
      </c>
      <c r="AH9" s="213">
        <v>45</v>
      </c>
      <c r="AI9" s="355">
        <v>0.2</v>
      </c>
      <c r="AJ9" s="355" t="s">
        <v>105</v>
      </c>
      <c r="AK9" s="982" t="s">
        <v>86</v>
      </c>
      <c r="AL9" s="203"/>
      <c r="AM9" s="978"/>
      <c r="AN9" s="978" t="s">
        <v>105</v>
      </c>
      <c r="AO9" s="204" t="s">
        <v>86</v>
      </c>
      <c r="AP9" s="209">
        <v>1024</v>
      </c>
      <c r="AQ9" s="196"/>
    </row>
    <row r="10" spans="2:43" ht="17.399999999999999" customHeight="1" x14ac:dyDescent="0.4">
      <c r="B10" s="76">
        <v>4</v>
      </c>
      <c r="C10" s="160"/>
      <c r="D10" s="183"/>
      <c r="E10" s="604"/>
      <c r="F10" s="607"/>
      <c r="G10" s="153"/>
      <c r="H10" s="153"/>
      <c r="I10" s="154"/>
      <c r="J10" s="14">
        <f t="shared" si="3"/>
        <v>500</v>
      </c>
      <c r="K10" s="2" t="str">
        <f>IF($G10&gt;0,LOOKUP($G10,PosDrive정보!$D$4:$D$22,PosDrive정보!$E$4:$E$22),
IF($H10&gt;0,LOOKUP($H10,PosDrive정보!$D$23:$D$56,PosDrive정보!$E$23:$E$56),
IF($I10&gt;0,LOOKUP($I10,PosDrive정보!$D$57:$D$87,PosDrive정보!$E$57:$E$87),"")))</f>
        <v/>
      </c>
      <c r="L10" s="16">
        <f>IF($G10&gt;0,LOOKUP($G10,PosDrive정보!$D$4:$D$22,PosDrive정보!$F$4:$F$22),
IF($H10&gt;0,LOOKUP($H10,PosDrive정보!$D$23:$D$56,PosDrive정보!$F$23:$F$56),
IF($I10&gt;0,LOOKUP($I10,PosDrive정보!$D$57:$D$87,PosDrive정보!$F$57:$F$87),0)))</f>
        <v>0</v>
      </c>
      <c r="M10" s="15" t="str">
        <f>IF($G10&gt;0,LOOKUP($G10,PosDrive정보!$D$4:$D$22,PosDrive정보!$H$4:$H$22),
IF($H10&gt;0,LOOKUP($H10,PosDrive정보!$D$23:$D$56,PosDrive정보!$H$23:$H$56),
IF($I10&gt;0,LOOKUP($I10,PosDrive정보!$D$57:$D$87,PosDrive정보!$H$57:$H$87),"")))</f>
        <v/>
      </c>
      <c r="N10" s="16" t="str">
        <f>IF($G10&gt;0,LOOKUP($G10,PosDrive정보!$D$4:$D$22,PosDrive정보!$I$4:$I$22),
IF($H10&gt;0,LOOKUP($H10,PosDrive정보!$D$23:$D$56,PosDrive정보!$I$23:$I$56),
IF($I10&gt;0,LOOKUP($I10,PosDrive정보!$D$57:$D$87,PosDrive정보!$I$57:$I$87),"")))</f>
        <v/>
      </c>
      <c r="O10" s="155"/>
      <c r="P10" s="156"/>
      <c r="Q10" s="156"/>
      <c r="R10" s="156"/>
      <c r="S10" s="156"/>
      <c r="T10" s="157"/>
      <c r="U10" s="29" t="str">
        <f t="shared" si="0"/>
        <v/>
      </c>
      <c r="V10" s="157"/>
      <c r="W10" s="158"/>
      <c r="X10" s="357">
        <f t="shared" si="1"/>
        <v>0</v>
      </c>
      <c r="Y10" s="357">
        <f t="shared" si="2"/>
        <v>0</v>
      </c>
      <c r="Z10" s="249" t="s">
        <v>1233</v>
      </c>
      <c r="AB10" s="195"/>
      <c r="AC10" s="201"/>
      <c r="AD10" s="977"/>
      <c r="AE10" s="212">
        <v>15</v>
      </c>
      <c r="AF10" s="212">
        <v>0</v>
      </c>
      <c r="AG10" s="212">
        <v>30</v>
      </c>
      <c r="AH10" s="212">
        <v>45</v>
      </c>
      <c r="AI10" s="354">
        <v>0.2</v>
      </c>
      <c r="AJ10" s="354" t="s">
        <v>105</v>
      </c>
      <c r="AK10" s="981" t="s">
        <v>86</v>
      </c>
      <c r="AL10" s="201"/>
      <c r="AM10" s="977"/>
      <c r="AN10" s="977" t="s">
        <v>105</v>
      </c>
      <c r="AO10" s="202" t="s">
        <v>86</v>
      </c>
      <c r="AP10" s="208">
        <v>1024</v>
      </c>
      <c r="AQ10" s="195"/>
    </row>
    <row r="11" spans="2:43" ht="17.399999999999999" customHeight="1" x14ac:dyDescent="0.4">
      <c r="B11" s="76">
        <v>5</v>
      </c>
      <c r="C11" s="116"/>
      <c r="D11" s="184"/>
      <c r="E11" s="604"/>
      <c r="F11" s="608"/>
      <c r="G11" s="110"/>
      <c r="H11" s="110"/>
      <c r="I11" s="111"/>
      <c r="J11" s="14">
        <f t="shared" si="3"/>
        <v>500</v>
      </c>
      <c r="K11" s="2" t="str">
        <f>IF($G11&gt;0,LOOKUP($G11,PosDrive정보!$D$4:$D$22,PosDrive정보!$E$4:$E$22),
IF($H11&gt;0,LOOKUP($H11,PosDrive정보!$D$23:$D$56,PosDrive정보!$E$23:$E$56),
IF($I11&gt;0,LOOKUP($I11,PosDrive정보!$D$57:$D$87,PosDrive정보!$E$57:$E$87),"")))</f>
        <v/>
      </c>
      <c r="L11" s="16">
        <f>IF($G11&gt;0,LOOKUP($G11,PosDrive정보!$D$4:$D$22,PosDrive정보!$F$4:$F$22),
IF($H11&gt;0,LOOKUP($H11,PosDrive정보!$D$23:$D$56,PosDrive정보!$F$23:$F$56),
IF($I11&gt;0,LOOKUP($I11,PosDrive정보!$D$57:$D$87,PosDrive정보!$F$57:$F$87),0)))</f>
        <v>0</v>
      </c>
      <c r="M11" s="15" t="str">
        <f>IF($G11&gt;0,LOOKUP($G11,PosDrive정보!$D$4:$D$22,PosDrive정보!$H$4:$H$22),
IF($H11&gt;0,LOOKUP($H11,PosDrive정보!$D$23:$D$56,PosDrive정보!$H$23:$H$56),
IF($I11&gt;0,LOOKUP($I11,PosDrive정보!$D$57:$D$87,PosDrive정보!$H$57:$H$87),"")))</f>
        <v/>
      </c>
      <c r="N11" s="16" t="str">
        <f>IF($G11&gt;0,LOOKUP($G11,PosDrive정보!$D$4:$D$22,PosDrive정보!$I$4:$I$22),
IF($H11&gt;0,LOOKUP($H11,PosDrive정보!$D$23:$D$56,PosDrive정보!$I$23:$I$56),
IF($I11&gt;0,LOOKUP($I11,PosDrive정보!$D$57:$D$87,PosDrive정보!$I$57:$I$87),"")))</f>
        <v/>
      </c>
      <c r="O11" s="114"/>
      <c r="P11" s="115"/>
      <c r="Q11" s="115"/>
      <c r="R11" s="115"/>
      <c r="S11" s="115"/>
      <c r="T11" s="117"/>
      <c r="U11" s="29" t="str">
        <f t="shared" si="0"/>
        <v/>
      </c>
      <c r="V11" s="117"/>
      <c r="W11" s="121"/>
      <c r="X11" s="357">
        <f t="shared" si="1"/>
        <v>0</v>
      </c>
      <c r="Y11" s="357">
        <f t="shared" si="2"/>
        <v>0</v>
      </c>
      <c r="Z11" s="453" t="s">
        <v>1233</v>
      </c>
      <c r="AB11" s="196"/>
      <c r="AC11" s="203"/>
      <c r="AD11" s="978"/>
      <c r="AE11" s="213">
        <v>15</v>
      </c>
      <c r="AF11" s="213">
        <v>0</v>
      </c>
      <c r="AG11" s="213">
        <v>30</v>
      </c>
      <c r="AH11" s="213">
        <v>45</v>
      </c>
      <c r="AI11" s="355">
        <v>0.2</v>
      </c>
      <c r="AJ11" s="355" t="s">
        <v>105</v>
      </c>
      <c r="AK11" s="982" t="s">
        <v>86</v>
      </c>
      <c r="AL11" s="203"/>
      <c r="AM11" s="978"/>
      <c r="AN11" s="978" t="s">
        <v>105</v>
      </c>
      <c r="AO11" s="204" t="s">
        <v>86</v>
      </c>
      <c r="AP11" s="209">
        <v>1024</v>
      </c>
      <c r="AQ11" s="196"/>
    </row>
    <row r="12" spans="2:43" ht="17.399999999999999" customHeight="1" x14ac:dyDescent="0.4">
      <c r="B12" s="76">
        <v>6</v>
      </c>
      <c r="C12" s="160"/>
      <c r="D12" s="183"/>
      <c r="E12" s="604"/>
      <c r="F12" s="607"/>
      <c r="G12" s="153"/>
      <c r="H12" s="153"/>
      <c r="I12" s="154"/>
      <c r="J12" s="14">
        <f t="shared" si="3"/>
        <v>500</v>
      </c>
      <c r="K12" s="2" t="str">
        <f>IF($G12&gt;0,LOOKUP($G12,PosDrive정보!$D$4:$D$22,PosDrive정보!$E$4:$E$22),
IF($H12&gt;0,LOOKUP($H12,PosDrive정보!$D$23:$D$56,PosDrive정보!$E$23:$E$56),
IF($I12&gt;0,LOOKUP($I12,PosDrive정보!$D$57:$D$87,PosDrive정보!$E$57:$E$87),"")))</f>
        <v/>
      </c>
      <c r="L12" s="16">
        <f>IF($G12&gt;0,LOOKUP($G12,PosDrive정보!$D$4:$D$22,PosDrive정보!$F$4:$F$22),
IF($H12&gt;0,LOOKUP($H12,PosDrive정보!$D$23:$D$56,PosDrive정보!$F$23:$F$56),
IF($I12&gt;0,LOOKUP($I12,PosDrive정보!$D$57:$D$87,PosDrive정보!$F$57:$F$87),0)))</f>
        <v>0</v>
      </c>
      <c r="M12" s="15" t="str">
        <f>IF($G12&gt;0,LOOKUP($G12,PosDrive정보!$D$4:$D$22,PosDrive정보!$H$4:$H$22),
IF($H12&gt;0,LOOKUP($H12,PosDrive정보!$D$23:$D$56,PosDrive정보!$H$23:$H$56),
IF($I12&gt;0,LOOKUP($I12,PosDrive정보!$D$57:$D$87,PosDrive정보!$H$57:$H$87),"")))</f>
        <v/>
      </c>
      <c r="N12" s="16" t="str">
        <f>IF($G12&gt;0,LOOKUP($G12,PosDrive정보!$D$4:$D$22,PosDrive정보!$I$4:$I$22),
IF($H12&gt;0,LOOKUP($H12,PosDrive정보!$D$23:$D$56,PosDrive정보!$I$23:$I$56),
IF($I12&gt;0,LOOKUP($I12,PosDrive정보!$D$57:$D$87,PosDrive정보!$I$57:$I$87),"")))</f>
        <v/>
      </c>
      <c r="O12" s="155"/>
      <c r="P12" s="156"/>
      <c r="Q12" s="156"/>
      <c r="R12" s="156"/>
      <c r="S12" s="156"/>
      <c r="T12" s="157"/>
      <c r="U12" s="29" t="str">
        <f t="shared" si="0"/>
        <v/>
      </c>
      <c r="V12" s="157"/>
      <c r="W12" s="158"/>
      <c r="X12" s="357">
        <f t="shared" si="1"/>
        <v>0</v>
      </c>
      <c r="Y12" s="357">
        <f t="shared" si="2"/>
        <v>0</v>
      </c>
      <c r="Z12" s="249" t="s">
        <v>1233</v>
      </c>
      <c r="AB12" s="195"/>
      <c r="AC12" s="201"/>
      <c r="AD12" s="977"/>
      <c r="AE12" s="212">
        <v>15</v>
      </c>
      <c r="AF12" s="212">
        <v>0</v>
      </c>
      <c r="AG12" s="212">
        <v>30</v>
      </c>
      <c r="AH12" s="212">
        <v>45</v>
      </c>
      <c r="AI12" s="354">
        <v>0.2</v>
      </c>
      <c r="AJ12" s="354" t="s">
        <v>105</v>
      </c>
      <c r="AK12" s="981" t="s">
        <v>86</v>
      </c>
      <c r="AL12" s="201"/>
      <c r="AM12" s="977"/>
      <c r="AN12" s="977" t="s">
        <v>105</v>
      </c>
      <c r="AO12" s="202" t="s">
        <v>86</v>
      </c>
      <c r="AP12" s="208">
        <v>1024</v>
      </c>
      <c r="AQ12" s="195"/>
    </row>
    <row r="13" spans="2:43" ht="18" customHeight="1" x14ac:dyDescent="0.4">
      <c r="B13" s="76">
        <v>7</v>
      </c>
      <c r="C13" s="116"/>
      <c r="D13" s="184"/>
      <c r="E13" s="604"/>
      <c r="F13" s="608"/>
      <c r="G13" s="110"/>
      <c r="H13" s="110"/>
      <c r="I13" s="111"/>
      <c r="J13" s="14">
        <f t="shared" si="3"/>
        <v>500</v>
      </c>
      <c r="K13" s="2" t="str">
        <f>IF($G13&gt;0,LOOKUP($G13,PosDrive정보!$D$4:$D$22,PosDrive정보!$E$4:$E$22),
IF($H13&gt;0,LOOKUP($H13,PosDrive정보!$D$23:$D$56,PosDrive정보!$E$23:$E$56),
IF($I13&gt;0,LOOKUP($I13,PosDrive정보!$D$57:$D$87,PosDrive정보!$E$57:$E$87),"")))</f>
        <v/>
      </c>
      <c r="L13" s="16">
        <f>IF($G13&gt;0,LOOKUP($G13,PosDrive정보!$D$4:$D$22,PosDrive정보!$F$4:$F$22),
IF($H13&gt;0,LOOKUP($H13,PosDrive정보!$D$23:$D$56,PosDrive정보!$F$23:$F$56),
IF($I13&gt;0,LOOKUP($I13,PosDrive정보!$D$57:$D$87,PosDrive정보!$F$57:$F$87),0)))</f>
        <v>0</v>
      </c>
      <c r="M13" s="15" t="str">
        <f>IF($G13&gt;0,LOOKUP($G13,PosDrive정보!$D$4:$D$22,PosDrive정보!$H$4:$H$22),
IF($H13&gt;0,LOOKUP($H13,PosDrive정보!$D$23:$D$56,PosDrive정보!$H$23:$H$56),
IF($I13&gt;0,LOOKUP($I13,PosDrive정보!$D$57:$D$87,PosDrive정보!$H$57:$H$87),"")))</f>
        <v/>
      </c>
      <c r="N13" s="16" t="str">
        <f>IF($G13&gt;0,LOOKUP($G13,PosDrive정보!$D$4:$D$22,PosDrive정보!$I$4:$I$22),
IF($H13&gt;0,LOOKUP($H13,PosDrive정보!$D$23:$D$56,PosDrive정보!$I$23:$I$56),
IF($I13&gt;0,LOOKUP($I13,PosDrive정보!$D$57:$D$87,PosDrive정보!$I$57:$I$87),"")))</f>
        <v/>
      </c>
      <c r="O13" s="114"/>
      <c r="P13" s="115"/>
      <c r="Q13" s="115"/>
      <c r="R13" s="115"/>
      <c r="S13" s="115"/>
      <c r="T13" s="117"/>
      <c r="U13" s="29" t="str">
        <f t="shared" si="0"/>
        <v/>
      </c>
      <c r="V13" s="117"/>
      <c r="W13" s="121"/>
      <c r="X13" s="357">
        <f t="shared" si="1"/>
        <v>0</v>
      </c>
      <c r="Y13" s="357">
        <f t="shared" si="2"/>
        <v>0</v>
      </c>
      <c r="Z13" s="453" t="s">
        <v>1233</v>
      </c>
      <c r="AB13" s="196"/>
      <c r="AC13" s="203"/>
      <c r="AD13" s="978"/>
      <c r="AE13" s="213">
        <v>15</v>
      </c>
      <c r="AF13" s="213">
        <v>0</v>
      </c>
      <c r="AG13" s="213">
        <v>30</v>
      </c>
      <c r="AH13" s="213">
        <v>45</v>
      </c>
      <c r="AI13" s="355">
        <v>0.2</v>
      </c>
      <c r="AJ13" s="355" t="s">
        <v>105</v>
      </c>
      <c r="AK13" s="982" t="s">
        <v>86</v>
      </c>
      <c r="AL13" s="203"/>
      <c r="AM13" s="978"/>
      <c r="AN13" s="978" t="s">
        <v>105</v>
      </c>
      <c r="AO13" s="204" t="s">
        <v>86</v>
      </c>
      <c r="AP13" s="209">
        <v>1024</v>
      </c>
      <c r="AQ13" s="196"/>
    </row>
    <row r="14" spans="2:43" ht="17.399999999999999" customHeight="1" x14ac:dyDescent="0.4">
      <c r="B14" s="76">
        <v>8</v>
      </c>
      <c r="C14" s="160"/>
      <c r="D14" s="183"/>
      <c r="E14" s="604"/>
      <c r="F14" s="607"/>
      <c r="G14" s="153"/>
      <c r="H14" s="153"/>
      <c r="I14" s="154"/>
      <c r="J14" s="14">
        <f t="shared" si="3"/>
        <v>500</v>
      </c>
      <c r="K14" s="2" t="str">
        <f>IF($G14&gt;0,LOOKUP($G14,PosDrive정보!$D$4:$D$22,PosDrive정보!$E$4:$E$22),
IF($H14&gt;0,LOOKUP($H14,PosDrive정보!$D$23:$D$56,PosDrive정보!$E$23:$E$56),
IF($I14&gt;0,LOOKUP($I14,PosDrive정보!$D$57:$D$87,PosDrive정보!$E$57:$E$87),"")))</f>
        <v/>
      </c>
      <c r="L14" s="16">
        <f>IF($G14&gt;0,LOOKUP($G14,PosDrive정보!$D$4:$D$22,PosDrive정보!$F$4:$F$22),
IF($H14&gt;0,LOOKUP($H14,PosDrive정보!$D$23:$D$56,PosDrive정보!$F$23:$F$56),
IF($I14&gt;0,LOOKUP($I14,PosDrive정보!$D$57:$D$87,PosDrive정보!$F$57:$F$87),0)))</f>
        <v>0</v>
      </c>
      <c r="M14" s="15" t="str">
        <f>IF($G14&gt;0,LOOKUP($G14,PosDrive정보!$D$4:$D$22,PosDrive정보!$H$4:$H$22),
IF($H14&gt;0,LOOKUP($H14,PosDrive정보!$D$23:$D$56,PosDrive정보!$H$23:$H$56),
IF($I14&gt;0,LOOKUP($I14,PosDrive정보!$D$57:$D$87,PosDrive정보!$H$57:$H$87),"")))</f>
        <v/>
      </c>
      <c r="N14" s="16" t="str">
        <f>IF($G14&gt;0,LOOKUP($G14,PosDrive정보!$D$4:$D$22,PosDrive정보!$I$4:$I$22),
IF($H14&gt;0,LOOKUP($H14,PosDrive정보!$D$23:$D$56,PosDrive정보!$I$23:$I$56),
IF($I14&gt;0,LOOKUP($I14,PosDrive정보!$D$57:$D$87,PosDrive정보!$I$57:$I$87),"")))</f>
        <v/>
      </c>
      <c r="O14" s="155"/>
      <c r="P14" s="156"/>
      <c r="Q14" s="156"/>
      <c r="R14" s="156"/>
      <c r="S14" s="156"/>
      <c r="T14" s="157"/>
      <c r="U14" s="29" t="str">
        <f t="shared" si="0"/>
        <v/>
      </c>
      <c r="V14" s="157"/>
      <c r="W14" s="158"/>
      <c r="X14" s="357">
        <f t="shared" si="1"/>
        <v>0</v>
      </c>
      <c r="Y14" s="357">
        <f t="shared" si="2"/>
        <v>0</v>
      </c>
      <c r="Z14" s="249" t="s">
        <v>1233</v>
      </c>
      <c r="AB14" s="195"/>
      <c r="AC14" s="201"/>
      <c r="AD14" s="977"/>
      <c r="AE14" s="212">
        <v>15</v>
      </c>
      <c r="AF14" s="212">
        <v>0</v>
      </c>
      <c r="AG14" s="212">
        <v>30</v>
      </c>
      <c r="AH14" s="212">
        <v>45</v>
      </c>
      <c r="AI14" s="354">
        <v>0.2</v>
      </c>
      <c r="AJ14" s="354" t="s">
        <v>105</v>
      </c>
      <c r="AK14" s="981" t="s">
        <v>86</v>
      </c>
      <c r="AL14" s="201"/>
      <c r="AM14" s="977"/>
      <c r="AN14" s="977" t="s">
        <v>105</v>
      </c>
      <c r="AO14" s="202" t="s">
        <v>86</v>
      </c>
      <c r="AP14" s="208">
        <v>1024</v>
      </c>
      <c r="AQ14" s="195"/>
    </row>
    <row r="15" spans="2:43" ht="17.399999999999999" customHeight="1" x14ac:dyDescent="0.4">
      <c r="B15" s="76">
        <v>9</v>
      </c>
      <c r="C15" s="116"/>
      <c r="D15" s="184"/>
      <c r="E15" s="604"/>
      <c r="F15" s="608"/>
      <c r="G15" s="110"/>
      <c r="H15" s="110"/>
      <c r="I15" s="111"/>
      <c r="J15" s="14">
        <f t="shared" si="3"/>
        <v>500</v>
      </c>
      <c r="K15" s="2" t="str">
        <f>IF($G15&gt;0,LOOKUP($G15,PosDrive정보!$D$4:$D$22,PosDrive정보!$E$4:$E$22),
IF($H15&gt;0,LOOKUP($H15,PosDrive정보!$D$23:$D$56,PosDrive정보!$E$23:$E$56),
IF($I15&gt;0,LOOKUP($I15,PosDrive정보!$D$57:$D$87,PosDrive정보!$E$57:$E$87),"")))</f>
        <v/>
      </c>
      <c r="L15" s="16">
        <f>IF($G15&gt;0,LOOKUP($G15,PosDrive정보!$D$4:$D$22,PosDrive정보!$F$4:$F$22),
IF($H15&gt;0,LOOKUP($H15,PosDrive정보!$D$23:$D$56,PosDrive정보!$F$23:$F$56),
IF($I15&gt;0,LOOKUP($I15,PosDrive정보!$D$57:$D$87,PosDrive정보!$F$57:$F$87),0)))</f>
        <v>0</v>
      </c>
      <c r="M15" s="15" t="str">
        <f>IF($G15&gt;0,LOOKUP($G15,PosDrive정보!$D$4:$D$22,PosDrive정보!$H$4:$H$22),
IF($H15&gt;0,LOOKUP($H15,PosDrive정보!$D$23:$D$56,PosDrive정보!$H$23:$H$56),
IF($I15&gt;0,LOOKUP($I15,PosDrive정보!$D$57:$D$87,PosDrive정보!$H$57:$H$87),"")))</f>
        <v/>
      </c>
      <c r="N15" s="16" t="str">
        <f>IF($G15&gt;0,LOOKUP($G15,PosDrive정보!$D$4:$D$22,PosDrive정보!$I$4:$I$22),
IF($H15&gt;0,LOOKUP($H15,PosDrive정보!$D$23:$D$56,PosDrive정보!$I$23:$I$56),
IF($I15&gt;0,LOOKUP($I15,PosDrive정보!$D$57:$D$87,PosDrive정보!$I$57:$I$87),"")))</f>
        <v/>
      </c>
      <c r="O15" s="114"/>
      <c r="P15" s="115"/>
      <c r="Q15" s="115"/>
      <c r="R15" s="115"/>
      <c r="S15" s="115"/>
      <c r="T15" s="117"/>
      <c r="U15" s="29" t="str">
        <f t="shared" si="0"/>
        <v/>
      </c>
      <c r="V15" s="117"/>
      <c r="W15" s="121"/>
      <c r="X15" s="357">
        <f t="shared" si="1"/>
        <v>0</v>
      </c>
      <c r="Y15" s="357">
        <f t="shared" si="2"/>
        <v>0</v>
      </c>
      <c r="Z15" s="453" t="s">
        <v>1233</v>
      </c>
      <c r="AB15" s="196"/>
      <c r="AC15" s="203"/>
      <c r="AD15" s="978"/>
      <c r="AE15" s="213">
        <v>15</v>
      </c>
      <c r="AF15" s="213">
        <v>0</v>
      </c>
      <c r="AG15" s="213">
        <v>30</v>
      </c>
      <c r="AH15" s="213">
        <v>45</v>
      </c>
      <c r="AI15" s="355">
        <v>0.2</v>
      </c>
      <c r="AJ15" s="355" t="s">
        <v>105</v>
      </c>
      <c r="AK15" s="982" t="s">
        <v>86</v>
      </c>
      <c r="AL15" s="203"/>
      <c r="AM15" s="978"/>
      <c r="AN15" s="978" t="s">
        <v>105</v>
      </c>
      <c r="AO15" s="204" t="s">
        <v>86</v>
      </c>
      <c r="AP15" s="209">
        <v>1024</v>
      </c>
      <c r="AQ15" s="196"/>
    </row>
    <row r="16" spans="2:43" ht="17.399999999999999" customHeight="1" x14ac:dyDescent="0.4">
      <c r="B16" s="76">
        <v>10</v>
      </c>
      <c r="C16" s="160"/>
      <c r="D16" s="183"/>
      <c r="E16" s="604"/>
      <c r="F16" s="607"/>
      <c r="G16" s="153"/>
      <c r="H16" s="153"/>
      <c r="I16" s="154"/>
      <c r="J16" s="14">
        <f t="shared" si="3"/>
        <v>500</v>
      </c>
      <c r="K16" s="2" t="str">
        <f>IF($G16&gt;0,LOOKUP($G16,PosDrive정보!$D$4:$D$22,PosDrive정보!$E$4:$E$22),
IF($H16&gt;0,LOOKUP($H16,PosDrive정보!$D$23:$D$56,PosDrive정보!$E$23:$E$56),
IF($I16&gt;0,LOOKUP($I16,PosDrive정보!$D$57:$D$87,PosDrive정보!$E$57:$E$87),"")))</f>
        <v/>
      </c>
      <c r="L16" s="16">
        <f>IF($G16&gt;0,LOOKUP($G16,PosDrive정보!$D$4:$D$22,PosDrive정보!$F$4:$F$22),
IF($H16&gt;0,LOOKUP($H16,PosDrive정보!$D$23:$D$56,PosDrive정보!$F$23:$F$56),
IF($I16&gt;0,LOOKUP($I16,PosDrive정보!$D$57:$D$87,PosDrive정보!$F$57:$F$87),0)))</f>
        <v>0</v>
      </c>
      <c r="M16" s="15" t="str">
        <f>IF($G16&gt;0,LOOKUP($G16,PosDrive정보!$D$4:$D$22,PosDrive정보!$H$4:$H$22),
IF($H16&gt;0,LOOKUP($H16,PosDrive정보!$D$23:$D$56,PosDrive정보!$H$23:$H$56),
IF($I16&gt;0,LOOKUP($I16,PosDrive정보!$D$57:$D$87,PosDrive정보!$H$57:$H$87),"")))</f>
        <v/>
      </c>
      <c r="N16" s="16" t="str">
        <f>IF($G16&gt;0,LOOKUP($G16,PosDrive정보!$D$4:$D$22,PosDrive정보!$I$4:$I$22),
IF($H16&gt;0,LOOKUP($H16,PosDrive정보!$D$23:$D$56,PosDrive정보!$I$23:$I$56),
IF($I16&gt;0,LOOKUP($I16,PosDrive정보!$D$57:$D$87,PosDrive정보!$I$57:$I$87),"")))</f>
        <v/>
      </c>
      <c r="O16" s="155"/>
      <c r="P16" s="156"/>
      <c r="Q16" s="156"/>
      <c r="R16" s="156"/>
      <c r="S16" s="156"/>
      <c r="T16" s="157"/>
      <c r="U16" s="29" t="str">
        <f t="shared" si="0"/>
        <v/>
      </c>
      <c r="V16" s="157"/>
      <c r="W16" s="158"/>
      <c r="X16" s="357">
        <f t="shared" si="1"/>
        <v>0</v>
      </c>
      <c r="Y16" s="357">
        <f t="shared" si="2"/>
        <v>0</v>
      </c>
      <c r="Z16" s="249" t="s">
        <v>1233</v>
      </c>
      <c r="AB16" s="195"/>
      <c r="AC16" s="201"/>
      <c r="AD16" s="977"/>
      <c r="AE16" s="212">
        <v>15</v>
      </c>
      <c r="AF16" s="212">
        <v>0</v>
      </c>
      <c r="AG16" s="212">
        <v>30</v>
      </c>
      <c r="AH16" s="212">
        <v>45</v>
      </c>
      <c r="AI16" s="354">
        <v>0.2</v>
      </c>
      <c r="AJ16" s="354" t="s">
        <v>105</v>
      </c>
      <c r="AK16" s="981" t="s">
        <v>86</v>
      </c>
      <c r="AL16" s="201"/>
      <c r="AM16" s="977"/>
      <c r="AN16" s="977" t="s">
        <v>105</v>
      </c>
      <c r="AO16" s="202" t="s">
        <v>86</v>
      </c>
      <c r="AP16" s="208">
        <v>1024</v>
      </c>
      <c r="AQ16" s="195"/>
    </row>
    <row r="17" spans="2:43" ht="18" customHeight="1" x14ac:dyDescent="0.4">
      <c r="B17" s="76">
        <v>11</v>
      </c>
      <c r="C17" s="116"/>
      <c r="D17" s="184"/>
      <c r="E17" s="604"/>
      <c r="F17" s="608"/>
      <c r="G17" s="110"/>
      <c r="H17" s="110"/>
      <c r="I17" s="111"/>
      <c r="J17" s="14">
        <f t="shared" si="3"/>
        <v>500</v>
      </c>
      <c r="K17" s="2" t="str">
        <f>IF($G17&gt;0,LOOKUP($G17,PosDrive정보!$D$4:$D$22,PosDrive정보!$E$4:$E$22),
IF($H17&gt;0,LOOKUP($H17,PosDrive정보!$D$23:$D$56,PosDrive정보!$E$23:$E$56),
IF($I17&gt;0,LOOKUP($I17,PosDrive정보!$D$57:$D$87,PosDrive정보!$E$57:$E$87),"")))</f>
        <v/>
      </c>
      <c r="L17" s="16">
        <f>IF($G17&gt;0,LOOKUP($G17,PosDrive정보!$D$4:$D$22,PosDrive정보!$F$4:$F$22),
IF($H17&gt;0,LOOKUP($H17,PosDrive정보!$D$23:$D$56,PosDrive정보!$F$23:$F$56),
IF($I17&gt;0,LOOKUP($I17,PosDrive정보!$D$57:$D$87,PosDrive정보!$F$57:$F$87),0)))</f>
        <v>0</v>
      </c>
      <c r="M17" s="15" t="str">
        <f>IF($G17&gt;0,LOOKUP($G17,PosDrive정보!$D$4:$D$22,PosDrive정보!$H$4:$H$22),
IF($H17&gt;0,LOOKUP($H17,PosDrive정보!$D$23:$D$56,PosDrive정보!$H$23:$H$56),
IF($I17&gt;0,LOOKUP($I17,PosDrive정보!$D$57:$D$87,PosDrive정보!$H$57:$H$87),"")))</f>
        <v/>
      </c>
      <c r="N17" s="16" t="str">
        <f>IF($G17&gt;0,LOOKUP($G17,PosDrive정보!$D$4:$D$22,PosDrive정보!$I$4:$I$22),
IF($H17&gt;0,LOOKUP($H17,PosDrive정보!$D$23:$D$56,PosDrive정보!$I$23:$I$56),
IF($I17&gt;0,LOOKUP($I17,PosDrive정보!$D$57:$D$87,PosDrive정보!$I$57:$I$87),"")))</f>
        <v/>
      </c>
      <c r="O17" s="114"/>
      <c r="P17" s="115"/>
      <c r="Q17" s="115"/>
      <c r="R17" s="115"/>
      <c r="S17" s="115"/>
      <c r="T17" s="117"/>
      <c r="U17" s="29" t="str">
        <f t="shared" si="0"/>
        <v/>
      </c>
      <c r="V17" s="117"/>
      <c r="W17" s="121"/>
      <c r="X17" s="357">
        <f t="shared" si="1"/>
        <v>0</v>
      </c>
      <c r="Y17" s="357">
        <f t="shared" si="2"/>
        <v>0</v>
      </c>
      <c r="Z17" s="453" t="s">
        <v>1233</v>
      </c>
      <c r="AB17" s="196"/>
      <c r="AC17" s="203"/>
      <c r="AD17" s="978"/>
      <c r="AE17" s="213">
        <v>15</v>
      </c>
      <c r="AF17" s="213">
        <v>0</v>
      </c>
      <c r="AG17" s="213">
        <v>30</v>
      </c>
      <c r="AH17" s="213">
        <v>45</v>
      </c>
      <c r="AI17" s="355">
        <v>0.2</v>
      </c>
      <c r="AJ17" s="355" t="s">
        <v>105</v>
      </c>
      <c r="AK17" s="982" t="s">
        <v>86</v>
      </c>
      <c r="AL17" s="203"/>
      <c r="AM17" s="978"/>
      <c r="AN17" s="978" t="s">
        <v>105</v>
      </c>
      <c r="AO17" s="204" t="s">
        <v>86</v>
      </c>
      <c r="AP17" s="209">
        <v>1024</v>
      </c>
      <c r="AQ17" s="196"/>
    </row>
    <row r="18" spans="2:43" ht="17.399999999999999" customHeight="1" x14ac:dyDescent="0.4">
      <c r="B18" s="76">
        <v>12</v>
      </c>
      <c r="C18" s="160"/>
      <c r="D18" s="183"/>
      <c r="E18" s="604"/>
      <c r="F18" s="607"/>
      <c r="G18" s="153"/>
      <c r="H18" s="153"/>
      <c r="I18" s="154"/>
      <c r="J18" s="14">
        <f t="shared" si="3"/>
        <v>500</v>
      </c>
      <c r="K18" s="2" t="str">
        <f>IF($G18&gt;0,LOOKUP($G18,PosDrive정보!$D$4:$D$22,PosDrive정보!$E$4:$E$22),
IF($H18&gt;0,LOOKUP($H18,PosDrive정보!$D$23:$D$56,PosDrive정보!$E$23:$E$56),
IF($I18&gt;0,LOOKUP($I18,PosDrive정보!$D$57:$D$87,PosDrive정보!$E$57:$E$87),"")))</f>
        <v/>
      </c>
      <c r="L18" s="16">
        <f>IF($G18&gt;0,LOOKUP($G18,PosDrive정보!$D$4:$D$22,PosDrive정보!$F$4:$F$22),
IF($H18&gt;0,LOOKUP($H18,PosDrive정보!$D$23:$D$56,PosDrive정보!$F$23:$F$56),
IF($I18&gt;0,LOOKUP($I18,PosDrive정보!$D$57:$D$87,PosDrive정보!$F$57:$F$87),0)))</f>
        <v>0</v>
      </c>
      <c r="M18" s="15" t="str">
        <f>IF($G18&gt;0,LOOKUP($G18,PosDrive정보!$D$4:$D$22,PosDrive정보!$H$4:$H$22),
IF($H18&gt;0,LOOKUP($H18,PosDrive정보!$D$23:$D$56,PosDrive정보!$H$23:$H$56),
IF($I18&gt;0,LOOKUP($I18,PosDrive정보!$D$57:$D$87,PosDrive정보!$H$57:$H$87),"")))</f>
        <v/>
      </c>
      <c r="N18" s="16" t="str">
        <f>IF($G18&gt;0,LOOKUP($G18,PosDrive정보!$D$4:$D$22,PosDrive정보!$I$4:$I$22),
IF($H18&gt;0,LOOKUP($H18,PosDrive정보!$D$23:$D$56,PosDrive정보!$I$23:$I$56),
IF($I18&gt;0,LOOKUP($I18,PosDrive정보!$D$57:$D$87,PosDrive정보!$I$57:$I$87),"")))</f>
        <v/>
      </c>
      <c r="O18" s="155"/>
      <c r="P18" s="156"/>
      <c r="Q18" s="156"/>
      <c r="R18" s="156"/>
      <c r="S18" s="156"/>
      <c r="T18" s="157"/>
      <c r="U18" s="29" t="str">
        <f t="shared" si="0"/>
        <v/>
      </c>
      <c r="V18" s="157"/>
      <c r="W18" s="158"/>
      <c r="X18" s="357">
        <f t="shared" si="1"/>
        <v>0</v>
      </c>
      <c r="Y18" s="357">
        <f t="shared" si="2"/>
        <v>0</v>
      </c>
      <c r="Z18" s="249" t="s">
        <v>1233</v>
      </c>
      <c r="AB18" s="195"/>
      <c r="AC18" s="201"/>
      <c r="AD18" s="977"/>
      <c r="AE18" s="212">
        <v>15</v>
      </c>
      <c r="AF18" s="212">
        <v>0</v>
      </c>
      <c r="AG18" s="212">
        <v>30</v>
      </c>
      <c r="AH18" s="212">
        <v>45</v>
      </c>
      <c r="AI18" s="354">
        <v>0.2</v>
      </c>
      <c r="AJ18" s="354" t="s">
        <v>105</v>
      </c>
      <c r="AK18" s="981" t="s">
        <v>86</v>
      </c>
      <c r="AL18" s="201"/>
      <c r="AM18" s="977"/>
      <c r="AN18" s="977" t="s">
        <v>105</v>
      </c>
      <c r="AO18" s="202" t="s">
        <v>86</v>
      </c>
      <c r="AP18" s="208">
        <v>1024</v>
      </c>
      <c r="AQ18" s="195"/>
    </row>
    <row r="19" spans="2:43" ht="17.399999999999999" customHeight="1" x14ac:dyDescent="0.4">
      <c r="B19" s="76">
        <v>13</v>
      </c>
      <c r="C19" s="116"/>
      <c r="D19" s="184"/>
      <c r="E19" s="604"/>
      <c r="F19" s="608"/>
      <c r="G19" s="110"/>
      <c r="H19" s="110"/>
      <c r="I19" s="111"/>
      <c r="J19" s="14">
        <f t="shared" si="3"/>
        <v>500</v>
      </c>
      <c r="K19" s="2" t="str">
        <f>IF($G19&gt;0,LOOKUP($G19,PosDrive정보!$D$4:$D$22,PosDrive정보!$E$4:$E$22),
IF($H19&gt;0,LOOKUP($H19,PosDrive정보!$D$23:$D$56,PosDrive정보!$E$23:$E$56),
IF($I19&gt;0,LOOKUP($I19,PosDrive정보!$D$57:$D$87,PosDrive정보!$E$57:$E$87),"")))</f>
        <v/>
      </c>
      <c r="L19" s="16">
        <f>IF($G19&gt;0,LOOKUP($G19,PosDrive정보!$D$4:$D$22,PosDrive정보!$F$4:$F$22),
IF($H19&gt;0,LOOKUP($H19,PosDrive정보!$D$23:$D$56,PosDrive정보!$F$23:$F$56),
IF($I19&gt;0,LOOKUP($I19,PosDrive정보!$D$57:$D$87,PosDrive정보!$F$57:$F$87),0)))</f>
        <v>0</v>
      </c>
      <c r="M19" s="15" t="str">
        <f>IF($G19&gt;0,LOOKUP($G19,PosDrive정보!$D$4:$D$22,PosDrive정보!$H$4:$H$22),
IF($H19&gt;0,LOOKUP($H19,PosDrive정보!$D$23:$D$56,PosDrive정보!$H$23:$H$56),
IF($I19&gt;0,LOOKUP($I19,PosDrive정보!$D$57:$D$87,PosDrive정보!$H$57:$H$87),"")))</f>
        <v/>
      </c>
      <c r="N19" s="16" t="str">
        <f>IF($G19&gt;0,LOOKUP($G19,PosDrive정보!$D$4:$D$22,PosDrive정보!$I$4:$I$22),
IF($H19&gt;0,LOOKUP($H19,PosDrive정보!$D$23:$D$56,PosDrive정보!$I$23:$I$56),
IF($I19&gt;0,LOOKUP($I19,PosDrive정보!$D$57:$D$87,PosDrive정보!$I$57:$I$87),"")))</f>
        <v/>
      </c>
      <c r="O19" s="114"/>
      <c r="P19" s="115"/>
      <c r="Q19" s="115"/>
      <c r="R19" s="115"/>
      <c r="S19" s="115"/>
      <c r="T19" s="117"/>
      <c r="U19" s="29" t="str">
        <f t="shared" si="0"/>
        <v/>
      </c>
      <c r="V19" s="117"/>
      <c r="W19" s="121"/>
      <c r="X19" s="357">
        <f t="shared" si="1"/>
        <v>0</v>
      </c>
      <c r="Y19" s="357">
        <f t="shared" si="2"/>
        <v>0</v>
      </c>
      <c r="Z19" s="453" t="s">
        <v>1233</v>
      </c>
      <c r="AB19" s="196"/>
      <c r="AC19" s="203"/>
      <c r="AD19" s="978"/>
      <c r="AE19" s="213">
        <v>15</v>
      </c>
      <c r="AF19" s="213">
        <v>0</v>
      </c>
      <c r="AG19" s="213">
        <v>30</v>
      </c>
      <c r="AH19" s="213">
        <v>45</v>
      </c>
      <c r="AI19" s="355">
        <v>0.2</v>
      </c>
      <c r="AJ19" s="355" t="s">
        <v>105</v>
      </c>
      <c r="AK19" s="982" t="s">
        <v>86</v>
      </c>
      <c r="AL19" s="203"/>
      <c r="AM19" s="978"/>
      <c r="AN19" s="978" t="s">
        <v>105</v>
      </c>
      <c r="AO19" s="204" t="s">
        <v>86</v>
      </c>
      <c r="AP19" s="209">
        <v>1024</v>
      </c>
      <c r="AQ19" s="196"/>
    </row>
    <row r="20" spans="2:43" ht="17.399999999999999" customHeight="1" x14ac:dyDescent="0.4">
      <c r="B20" s="76">
        <v>14</v>
      </c>
      <c r="C20" s="160"/>
      <c r="D20" s="183"/>
      <c r="E20" s="604"/>
      <c r="F20" s="607"/>
      <c r="G20" s="153"/>
      <c r="H20" s="153"/>
      <c r="I20" s="154"/>
      <c r="J20" s="14">
        <f t="shared" si="3"/>
        <v>500</v>
      </c>
      <c r="K20" s="2" t="str">
        <f>IF($G20&gt;0,LOOKUP($G20,PosDrive정보!$D$4:$D$22,PosDrive정보!$E$4:$E$22),
IF($H20&gt;0,LOOKUP($H20,PosDrive정보!$D$23:$D$56,PosDrive정보!$E$23:$E$56),
IF($I20&gt;0,LOOKUP($I20,PosDrive정보!$D$57:$D$87,PosDrive정보!$E$57:$E$87),"")))</f>
        <v/>
      </c>
      <c r="L20" s="16">
        <f>IF($G20&gt;0,LOOKUP($G20,PosDrive정보!$D$4:$D$22,PosDrive정보!$F$4:$F$22),
IF($H20&gt;0,LOOKUP($H20,PosDrive정보!$D$23:$D$56,PosDrive정보!$F$23:$F$56),
IF($I20&gt;0,LOOKUP($I20,PosDrive정보!$D$57:$D$87,PosDrive정보!$F$57:$F$87),0)))</f>
        <v>0</v>
      </c>
      <c r="M20" s="15" t="str">
        <f>IF($G20&gt;0,LOOKUP($G20,PosDrive정보!$D$4:$D$22,PosDrive정보!$H$4:$H$22),
IF($H20&gt;0,LOOKUP($H20,PosDrive정보!$D$23:$D$56,PosDrive정보!$H$23:$H$56),
IF($I20&gt;0,LOOKUP($I20,PosDrive정보!$D$57:$D$87,PosDrive정보!$H$57:$H$87),"")))</f>
        <v/>
      </c>
      <c r="N20" s="16" t="str">
        <f>IF($G20&gt;0,LOOKUP($G20,PosDrive정보!$D$4:$D$22,PosDrive정보!$I$4:$I$22),
IF($H20&gt;0,LOOKUP($H20,PosDrive정보!$D$23:$D$56,PosDrive정보!$I$23:$I$56),
IF($I20&gt;0,LOOKUP($I20,PosDrive정보!$D$57:$D$87,PosDrive정보!$I$57:$I$87),"")))</f>
        <v/>
      </c>
      <c r="O20" s="155"/>
      <c r="P20" s="156"/>
      <c r="Q20" s="156"/>
      <c r="R20" s="156"/>
      <c r="S20" s="156"/>
      <c r="T20" s="157"/>
      <c r="U20" s="29" t="str">
        <f t="shared" si="0"/>
        <v/>
      </c>
      <c r="V20" s="157"/>
      <c r="W20" s="158"/>
      <c r="X20" s="357">
        <f t="shared" si="1"/>
        <v>0</v>
      </c>
      <c r="Y20" s="357">
        <f t="shared" si="2"/>
        <v>0</v>
      </c>
      <c r="Z20" s="249" t="s">
        <v>1233</v>
      </c>
      <c r="AB20" s="195"/>
      <c r="AC20" s="201"/>
      <c r="AD20" s="977"/>
      <c r="AE20" s="212">
        <v>15</v>
      </c>
      <c r="AF20" s="212">
        <v>0</v>
      </c>
      <c r="AG20" s="212">
        <v>30</v>
      </c>
      <c r="AH20" s="212">
        <v>45</v>
      </c>
      <c r="AI20" s="354">
        <v>0.2</v>
      </c>
      <c r="AJ20" s="354" t="s">
        <v>105</v>
      </c>
      <c r="AK20" s="981" t="s">
        <v>86</v>
      </c>
      <c r="AL20" s="201"/>
      <c r="AM20" s="977"/>
      <c r="AN20" s="977" t="s">
        <v>105</v>
      </c>
      <c r="AO20" s="202" t="s">
        <v>86</v>
      </c>
      <c r="AP20" s="208">
        <v>1024</v>
      </c>
      <c r="AQ20" s="195"/>
    </row>
    <row r="21" spans="2:43" ht="18" customHeight="1" x14ac:dyDescent="0.4">
      <c r="B21" s="76">
        <v>15</v>
      </c>
      <c r="C21" s="116"/>
      <c r="D21" s="184"/>
      <c r="E21" s="604"/>
      <c r="F21" s="608"/>
      <c r="G21" s="110"/>
      <c r="H21" s="110"/>
      <c r="I21" s="111"/>
      <c r="J21" s="14">
        <f t="shared" si="3"/>
        <v>500</v>
      </c>
      <c r="K21" s="2" t="str">
        <f>IF($G21&gt;0,LOOKUP($G21,PosDrive정보!$D$4:$D$22,PosDrive정보!$E$4:$E$22),
IF($H21&gt;0,LOOKUP($H21,PosDrive정보!$D$23:$D$56,PosDrive정보!$E$23:$E$56),
IF($I21&gt;0,LOOKUP($I21,PosDrive정보!$D$57:$D$87,PosDrive정보!$E$57:$E$87),"")))</f>
        <v/>
      </c>
      <c r="L21" s="16">
        <f>IF($G21&gt;0,LOOKUP($G21,PosDrive정보!$D$4:$D$22,PosDrive정보!$F$4:$F$22),
IF($H21&gt;0,LOOKUP($H21,PosDrive정보!$D$23:$D$56,PosDrive정보!$F$23:$F$56),
IF($I21&gt;0,LOOKUP($I21,PosDrive정보!$D$57:$D$87,PosDrive정보!$F$57:$F$87),0)))</f>
        <v>0</v>
      </c>
      <c r="M21" s="15" t="str">
        <f>IF($G21&gt;0,LOOKUP($G21,PosDrive정보!$D$4:$D$22,PosDrive정보!$H$4:$H$22),
IF($H21&gt;0,LOOKUP($H21,PosDrive정보!$D$23:$D$56,PosDrive정보!$H$23:$H$56),
IF($I21&gt;0,LOOKUP($I21,PosDrive정보!$D$57:$D$87,PosDrive정보!$H$57:$H$87),"")))</f>
        <v/>
      </c>
      <c r="N21" s="16" t="str">
        <f>IF($G21&gt;0,LOOKUP($G21,PosDrive정보!$D$4:$D$22,PosDrive정보!$I$4:$I$22),
IF($H21&gt;0,LOOKUP($H21,PosDrive정보!$D$23:$D$56,PosDrive정보!$I$23:$I$56),
IF($I21&gt;0,LOOKUP($I21,PosDrive정보!$D$57:$D$87,PosDrive정보!$I$57:$I$87),"")))</f>
        <v/>
      </c>
      <c r="O21" s="114"/>
      <c r="P21" s="115"/>
      <c r="Q21" s="115"/>
      <c r="R21" s="115"/>
      <c r="S21" s="115"/>
      <c r="T21" s="117"/>
      <c r="U21" s="29" t="str">
        <f t="shared" si="0"/>
        <v/>
      </c>
      <c r="V21" s="117"/>
      <c r="W21" s="121"/>
      <c r="X21" s="357">
        <f t="shared" si="1"/>
        <v>0</v>
      </c>
      <c r="Y21" s="357">
        <f t="shared" si="2"/>
        <v>0</v>
      </c>
      <c r="Z21" s="453" t="s">
        <v>1233</v>
      </c>
      <c r="AB21" s="196"/>
      <c r="AC21" s="203"/>
      <c r="AD21" s="978"/>
      <c r="AE21" s="213">
        <v>15</v>
      </c>
      <c r="AF21" s="213">
        <v>0</v>
      </c>
      <c r="AG21" s="213">
        <v>30</v>
      </c>
      <c r="AH21" s="213">
        <v>45</v>
      </c>
      <c r="AI21" s="355">
        <v>0.2</v>
      </c>
      <c r="AJ21" s="355" t="s">
        <v>105</v>
      </c>
      <c r="AK21" s="982" t="s">
        <v>86</v>
      </c>
      <c r="AL21" s="203"/>
      <c r="AM21" s="978"/>
      <c r="AN21" s="978" t="s">
        <v>105</v>
      </c>
      <c r="AO21" s="204" t="s">
        <v>86</v>
      </c>
      <c r="AP21" s="209">
        <v>1024</v>
      </c>
      <c r="AQ21" s="196"/>
    </row>
    <row r="22" spans="2:43" ht="17.399999999999999" customHeight="1" x14ac:dyDescent="0.4">
      <c r="B22" s="76">
        <v>16</v>
      </c>
      <c r="C22" s="160"/>
      <c r="D22" s="183"/>
      <c r="E22" s="604"/>
      <c r="F22" s="607"/>
      <c r="G22" s="153"/>
      <c r="H22" s="153"/>
      <c r="I22" s="154"/>
      <c r="J22" s="14">
        <f t="shared" si="3"/>
        <v>500</v>
      </c>
      <c r="K22" s="2" t="str">
        <f>IF($G22&gt;0,LOOKUP($G22,PosDrive정보!$D$4:$D$22,PosDrive정보!$E$4:$E$22),
IF($H22&gt;0,LOOKUP($H22,PosDrive정보!$D$23:$D$56,PosDrive정보!$E$23:$E$56),
IF($I22&gt;0,LOOKUP($I22,PosDrive정보!$D$57:$D$87,PosDrive정보!$E$57:$E$87),"")))</f>
        <v/>
      </c>
      <c r="L22" s="16">
        <f>IF($G22&gt;0,LOOKUP($G22,PosDrive정보!$D$4:$D$22,PosDrive정보!$F$4:$F$22),
IF($H22&gt;0,LOOKUP($H22,PosDrive정보!$D$23:$D$56,PosDrive정보!$F$23:$F$56),
IF($I22&gt;0,LOOKUP($I22,PosDrive정보!$D$57:$D$87,PosDrive정보!$F$57:$F$87),0)))</f>
        <v>0</v>
      </c>
      <c r="M22" s="15" t="str">
        <f>IF($G22&gt;0,LOOKUP($G22,PosDrive정보!$D$4:$D$22,PosDrive정보!$H$4:$H$22),
IF($H22&gt;0,LOOKUP($H22,PosDrive정보!$D$23:$D$56,PosDrive정보!$H$23:$H$56),
IF($I22&gt;0,LOOKUP($I22,PosDrive정보!$D$57:$D$87,PosDrive정보!$H$57:$H$87),"")))</f>
        <v/>
      </c>
      <c r="N22" s="16" t="str">
        <f>IF($G22&gt;0,LOOKUP($G22,PosDrive정보!$D$4:$D$22,PosDrive정보!$I$4:$I$22),
IF($H22&gt;0,LOOKUP($H22,PosDrive정보!$D$23:$D$56,PosDrive정보!$I$23:$I$56),
IF($I22&gt;0,LOOKUP($I22,PosDrive정보!$D$57:$D$87,PosDrive정보!$I$57:$I$87),"")))</f>
        <v/>
      </c>
      <c r="O22" s="155"/>
      <c r="P22" s="156"/>
      <c r="Q22" s="156"/>
      <c r="R22" s="156"/>
      <c r="S22" s="156"/>
      <c r="T22" s="157"/>
      <c r="U22" s="29" t="str">
        <f t="shared" si="0"/>
        <v/>
      </c>
      <c r="V22" s="157"/>
      <c r="W22" s="158"/>
      <c r="X22" s="357">
        <f t="shared" si="1"/>
        <v>0</v>
      </c>
      <c r="Y22" s="357">
        <f t="shared" si="2"/>
        <v>0</v>
      </c>
      <c r="Z22" s="249" t="s">
        <v>1233</v>
      </c>
      <c r="AB22" s="195"/>
      <c r="AC22" s="201"/>
      <c r="AD22" s="977"/>
      <c r="AE22" s="212">
        <v>15</v>
      </c>
      <c r="AF22" s="212">
        <v>0</v>
      </c>
      <c r="AG22" s="212">
        <v>30</v>
      </c>
      <c r="AH22" s="212">
        <v>45</v>
      </c>
      <c r="AI22" s="354">
        <v>0.2</v>
      </c>
      <c r="AJ22" s="354" t="s">
        <v>105</v>
      </c>
      <c r="AK22" s="981" t="s">
        <v>86</v>
      </c>
      <c r="AL22" s="201"/>
      <c r="AM22" s="977"/>
      <c r="AN22" s="977" t="s">
        <v>105</v>
      </c>
      <c r="AO22" s="202" t="s">
        <v>86</v>
      </c>
      <c r="AP22" s="208">
        <v>1024</v>
      </c>
      <c r="AQ22" s="195"/>
    </row>
    <row r="23" spans="2:43" ht="17.399999999999999" customHeight="1" x14ac:dyDescent="0.4">
      <c r="B23" s="76">
        <v>17</v>
      </c>
      <c r="C23" s="116"/>
      <c r="D23" s="184"/>
      <c r="E23" s="604"/>
      <c r="F23" s="608"/>
      <c r="G23" s="110"/>
      <c r="H23" s="110"/>
      <c r="I23" s="111"/>
      <c r="J23" s="14">
        <f t="shared" si="3"/>
        <v>500</v>
      </c>
      <c r="K23" s="2" t="str">
        <f>IF($G23&gt;0,LOOKUP($G23,PosDrive정보!$D$4:$D$22,PosDrive정보!$E$4:$E$22),
IF($H23&gt;0,LOOKUP($H23,PosDrive정보!$D$23:$D$56,PosDrive정보!$E$23:$E$56),
IF($I23&gt;0,LOOKUP($I23,PosDrive정보!$D$57:$D$87,PosDrive정보!$E$57:$E$87),"")))</f>
        <v/>
      </c>
      <c r="L23" s="16">
        <f>IF($G23&gt;0,LOOKUP($G23,PosDrive정보!$D$4:$D$22,PosDrive정보!$F$4:$F$22),
IF($H23&gt;0,LOOKUP($H23,PosDrive정보!$D$23:$D$56,PosDrive정보!$F$23:$F$56),
IF($I23&gt;0,LOOKUP($I23,PosDrive정보!$D$57:$D$87,PosDrive정보!$F$57:$F$87),0)))</f>
        <v>0</v>
      </c>
      <c r="M23" s="15" t="str">
        <f>IF($G23&gt;0,LOOKUP($G23,PosDrive정보!$D$4:$D$22,PosDrive정보!$H$4:$H$22),
IF($H23&gt;0,LOOKUP($H23,PosDrive정보!$D$23:$D$56,PosDrive정보!$H$23:$H$56),
IF($I23&gt;0,LOOKUP($I23,PosDrive정보!$D$57:$D$87,PosDrive정보!$H$57:$H$87),"")))</f>
        <v/>
      </c>
      <c r="N23" s="16" t="str">
        <f>IF($G23&gt;0,LOOKUP($G23,PosDrive정보!$D$4:$D$22,PosDrive정보!$I$4:$I$22),
IF($H23&gt;0,LOOKUP($H23,PosDrive정보!$D$23:$D$56,PosDrive정보!$I$23:$I$56),
IF($I23&gt;0,LOOKUP($I23,PosDrive정보!$D$57:$D$87,PosDrive정보!$I$57:$I$87),"")))</f>
        <v/>
      </c>
      <c r="O23" s="114"/>
      <c r="P23" s="115"/>
      <c r="Q23" s="115"/>
      <c r="R23" s="115"/>
      <c r="S23" s="115"/>
      <c r="T23" s="117"/>
      <c r="U23" s="29" t="str">
        <f t="shared" si="0"/>
        <v/>
      </c>
      <c r="V23" s="117"/>
      <c r="W23" s="121"/>
      <c r="X23" s="357">
        <f t="shared" si="1"/>
        <v>0</v>
      </c>
      <c r="Y23" s="357">
        <f t="shared" si="2"/>
        <v>0</v>
      </c>
      <c r="Z23" s="453" t="s">
        <v>1233</v>
      </c>
      <c r="AB23" s="196"/>
      <c r="AC23" s="203"/>
      <c r="AD23" s="978"/>
      <c r="AE23" s="213">
        <v>15</v>
      </c>
      <c r="AF23" s="213">
        <v>0</v>
      </c>
      <c r="AG23" s="213">
        <v>30</v>
      </c>
      <c r="AH23" s="213">
        <v>45</v>
      </c>
      <c r="AI23" s="355">
        <v>0.2</v>
      </c>
      <c r="AJ23" s="355" t="s">
        <v>105</v>
      </c>
      <c r="AK23" s="982" t="s">
        <v>86</v>
      </c>
      <c r="AL23" s="203"/>
      <c r="AM23" s="978"/>
      <c r="AN23" s="978" t="s">
        <v>105</v>
      </c>
      <c r="AO23" s="204" t="s">
        <v>86</v>
      </c>
      <c r="AP23" s="209">
        <v>1024</v>
      </c>
      <c r="AQ23" s="196"/>
    </row>
    <row r="24" spans="2:43" ht="17.399999999999999" customHeight="1" x14ac:dyDescent="0.4">
      <c r="B24" s="76">
        <v>18</v>
      </c>
      <c r="C24" s="160"/>
      <c r="D24" s="183"/>
      <c r="E24" s="604"/>
      <c r="F24" s="607"/>
      <c r="G24" s="153"/>
      <c r="H24" s="153"/>
      <c r="I24" s="154"/>
      <c r="J24" s="14">
        <f t="shared" si="3"/>
        <v>500</v>
      </c>
      <c r="K24" s="2" t="str">
        <f>IF($G24&gt;0,LOOKUP($G24,PosDrive정보!$D$4:$D$22,PosDrive정보!$E$4:$E$22),
IF($H24&gt;0,LOOKUP($H24,PosDrive정보!$D$23:$D$56,PosDrive정보!$E$23:$E$56),
IF($I24&gt;0,LOOKUP($I24,PosDrive정보!$D$57:$D$87,PosDrive정보!$E$57:$E$87),"")))</f>
        <v/>
      </c>
      <c r="L24" s="16">
        <f>IF($G24&gt;0,LOOKUP($G24,PosDrive정보!$D$4:$D$22,PosDrive정보!$F$4:$F$22),
IF($H24&gt;0,LOOKUP($H24,PosDrive정보!$D$23:$D$56,PosDrive정보!$F$23:$F$56),
IF($I24&gt;0,LOOKUP($I24,PosDrive정보!$D$57:$D$87,PosDrive정보!$F$57:$F$87),0)))</f>
        <v>0</v>
      </c>
      <c r="M24" s="15" t="str">
        <f>IF($G24&gt;0,LOOKUP($G24,PosDrive정보!$D$4:$D$22,PosDrive정보!$H$4:$H$22),
IF($H24&gt;0,LOOKUP($H24,PosDrive정보!$D$23:$D$56,PosDrive정보!$H$23:$H$56),
IF($I24&gt;0,LOOKUP($I24,PosDrive정보!$D$57:$D$87,PosDrive정보!$H$57:$H$87),"")))</f>
        <v/>
      </c>
      <c r="N24" s="16" t="str">
        <f>IF($G24&gt;0,LOOKUP($G24,PosDrive정보!$D$4:$D$22,PosDrive정보!$I$4:$I$22),
IF($H24&gt;0,LOOKUP($H24,PosDrive정보!$D$23:$D$56,PosDrive정보!$I$23:$I$56),
IF($I24&gt;0,LOOKUP($I24,PosDrive정보!$D$57:$D$87,PosDrive정보!$I$57:$I$87),"")))</f>
        <v/>
      </c>
      <c r="O24" s="155"/>
      <c r="P24" s="156"/>
      <c r="Q24" s="156"/>
      <c r="R24" s="156"/>
      <c r="S24" s="156"/>
      <c r="T24" s="157"/>
      <c r="U24" s="29" t="str">
        <f t="shared" si="0"/>
        <v/>
      </c>
      <c r="V24" s="157"/>
      <c r="W24" s="158"/>
      <c r="X24" s="357">
        <f t="shared" si="1"/>
        <v>0</v>
      </c>
      <c r="Y24" s="357">
        <f t="shared" si="2"/>
        <v>0</v>
      </c>
      <c r="Z24" s="249" t="s">
        <v>1233</v>
      </c>
      <c r="AB24" s="195"/>
      <c r="AC24" s="201"/>
      <c r="AD24" s="977"/>
      <c r="AE24" s="212">
        <v>15</v>
      </c>
      <c r="AF24" s="212">
        <v>0</v>
      </c>
      <c r="AG24" s="212">
        <v>30</v>
      </c>
      <c r="AH24" s="212">
        <v>45</v>
      </c>
      <c r="AI24" s="354">
        <v>0.2</v>
      </c>
      <c r="AJ24" s="354" t="s">
        <v>105</v>
      </c>
      <c r="AK24" s="981" t="s">
        <v>86</v>
      </c>
      <c r="AL24" s="201"/>
      <c r="AM24" s="977"/>
      <c r="AN24" s="977" t="s">
        <v>105</v>
      </c>
      <c r="AO24" s="202" t="s">
        <v>86</v>
      </c>
      <c r="AP24" s="208">
        <v>1024</v>
      </c>
      <c r="AQ24" s="195"/>
    </row>
    <row r="25" spans="2:43" ht="18" customHeight="1" x14ac:dyDescent="0.4">
      <c r="B25" s="76">
        <v>19</v>
      </c>
      <c r="C25" s="116"/>
      <c r="D25" s="184"/>
      <c r="E25" s="604"/>
      <c r="F25" s="608"/>
      <c r="G25" s="110"/>
      <c r="H25" s="110"/>
      <c r="I25" s="111"/>
      <c r="J25" s="14">
        <f t="shared" si="3"/>
        <v>500</v>
      </c>
      <c r="K25" s="2" t="str">
        <f>IF($G25&gt;0,LOOKUP($G25,PosDrive정보!$D$4:$D$22,PosDrive정보!$E$4:$E$22),
IF($H25&gt;0,LOOKUP($H25,PosDrive정보!$D$23:$D$56,PosDrive정보!$E$23:$E$56),
IF($I25&gt;0,LOOKUP($I25,PosDrive정보!$D$57:$D$87,PosDrive정보!$E$57:$E$87),"")))</f>
        <v/>
      </c>
      <c r="L25" s="16">
        <f>IF($G25&gt;0,LOOKUP($G25,PosDrive정보!$D$4:$D$22,PosDrive정보!$F$4:$F$22),
IF($H25&gt;0,LOOKUP($H25,PosDrive정보!$D$23:$D$56,PosDrive정보!$F$23:$F$56),
IF($I25&gt;0,LOOKUP($I25,PosDrive정보!$D$57:$D$87,PosDrive정보!$F$57:$F$87),0)))</f>
        <v>0</v>
      </c>
      <c r="M25" s="15" t="str">
        <f>IF($G25&gt;0,LOOKUP($G25,PosDrive정보!$D$4:$D$22,PosDrive정보!$H$4:$H$22),
IF($H25&gt;0,LOOKUP($H25,PosDrive정보!$D$23:$D$56,PosDrive정보!$H$23:$H$56),
IF($I25&gt;0,LOOKUP($I25,PosDrive정보!$D$57:$D$87,PosDrive정보!$H$57:$H$87),"")))</f>
        <v/>
      </c>
      <c r="N25" s="16" t="str">
        <f>IF($G25&gt;0,LOOKUP($G25,PosDrive정보!$D$4:$D$22,PosDrive정보!$I$4:$I$22),
IF($H25&gt;0,LOOKUP($H25,PosDrive정보!$D$23:$D$56,PosDrive정보!$I$23:$I$56),
IF($I25&gt;0,LOOKUP($I25,PosDrive정보!$D$57:$D$87,PosDrive정보!$I$57:$I$87),"")))</f>
        <v/>
      </c>
      <c r="O25" s="114"/>
      <c r="P25" s="115"/>
      <c r="Q25" s="115"/>
      <c r="R25" s="115"/>
      <c r="S25" s="115"/>
      <c r="T25" s="117"/>
      <c r="U25" s="29" t="str">
        <f t="shared" si="0"/>
        <v/>
      </c>
      <c r="V25" s="117"/>
      <c r="W25" s="121"/>
      <c r="X25" s="357">
        <f t="shared" si="1"/>
        <v>0</v>
      </c>
      <c r="Y25" s="357">
        <f t="shared" si="2"/>
        <v>0</v>
      </c>
      <c r="Z25" s="453" t="s">
        <v>1233</v>
      </c>
      <c r="AB25" s="196"/>
      <c r="AC25" s="203"/>
      <c r="AD25" s="978"/>
      <c r="AE25" s="213">
        <v>15</v>
      </c>
      <c r="AF25" s="213">
        <v>0</v>
      </c>
      <c r="AG25" s="213">
        <v>30</v>
      </c>
      <c r="AH25" s="213">
        <v>45</v>
      </c>
      <c r="AI25" s="355">
        <v>0.2</v>
      </c>
      <c r="AJ25" s="355" t="s">
        <v>105</v>
      </c>
      <c r="AK25" s="982" t="s">
        <v>86</v>
      </c>
      <c r="AL25" s="203"/>
      <c r="AM25" s="978"/>
      <c r="AN25" s="978" t="s">
        <v>105</v>
      </c>
      <c r="AO25" s="204" t="s">
        <v>86</v>
      </c>
      <c r="AP25" s="209">
        <v>1024</v>
      </c>
      <c r="AQ25" s="196"/>
    </row>
    <row r="26" spans="2:43" ht="17.399999999999999" customHeight="1" x14ac:dyDescent="0.4">
      <c r="B26" s="76">
        <v>20</v>
      </c>
      <c r="C26" s="160"/>
      <c r="D26" s="183"/>
      <c r="E26" s="604"/>
      <c r="F26" s="607"/>
      <c r="G26" s="153"/>
      <c r="H26" s="153"/>
      <c r="I26" s="154"/>
      <c r="J26" s="14">
        <f t="shared" si="3"/>
        <v>500</v>
      </c>
      <c r="K26" s="2" t="str">
        <f>IF($G26&gt;0,LOOKUP($G26,PosDrive정보!$D$4:$D$22,PosDrive정보!$E$4:$E$22),
IF($H26&gt;0,LOOKUP($H26,PosDrive정보!$D$23:$D$56,PosDrive정보!$E$23:$E$56),
IF($I26&gt;0,LOOKUP($I26,PosDrive정보!$D$57:$D$87,PosDrive정보!$E$57:$E$87),"")))</f>
        <v/>
      </c>
      <c r="L26" s="16">
        <f>IF($G26&gt;0,LOOKUP($G26,PosDrive정보!$D$4:$D$22,PosDrive정보!$F$4:$F$22),
IF($H26&gt;0,LOOKUP($H26,PosDrive정보!$D$23:$D$56,PosDrive정보!$F$23:$F$56),
IF($I26&gt;0,LOOKUP($I26,PosDrive정보!$D$57:$D$87,PosDrive정보!$F$57:$F$87),0)))</f>
        <v>0</v>
      </c>
      <c r="M26" s="15" t="str">
        <f>IF($G26&gt;0,LOOKUP($G26,PosDrive정보!$D$4:$D$22,PosDrive정보!$H$4:$H$22),
IF($H26&gt;0,LOOKUP($H26,PosDrive정보!$D$23:$D$56,PosDrive정보!$H$23:$H$56),
IF($I26&gt;0,LOOKUP($I26,PosDrive정보!$D$57:$D$87,PosDrive정보!$H$57:$H$87),"")))</f>
        <v/>
      </c>
      <c r="N26" s="16" t="str">
        <f>IF($G26&gt;0,LOOKUP($G26,PosDrive정보!$D$4:$D$22,PosDrive정보!$I$4:$I$22),
IF($H26&gt;0,LOOKUP($H26,PosDrive정보!$D$23:$D$56,PosDrive정보!$I$23:$I$56),
IF($I26&gt;0,LOOKUP($I26,PosDrive정보!$D$57:$D$87,PosDrive정보!$I$57:$I$87),"")))</f>
        <v/>
      </c>
      <c r="O26" s="155"/>
      <c r="P26" s="156"/>
      <c r="Q26" s="156"/>
      <c r="R26" s="156"/>
      <c r="S26" s="156"/>
      <c r="T26" s="157"/>
      <c r="U26" s="29" t="str">
        <f t="shared" si="0"/>
        <v/>
      </c>
      <c r="V26" s="157"/>
      <c r="W26" s="158"/>
      <c r="X26" s="357">
        <f t="shared" si="1"/>
        <v>0</v>
      </c>
      <c r="Y26" s="357">
        <f t="shared" si="2"/>
        <v>0</v>
      </c>
      <c r="Z26" s="249" t="s">
        <v>1233</v>
      </c>
      <c r="AB26" s="195"/>
      <c r="AC26" s="201"/>
      <c r="AD26" s="977"/>
      <c r="AE26" s="212">
        <v>15</v>
      </c>
      <c r="AF26" s="212">
        <v>0</v>
      </c>
      <c r="AG26" s="212">
        <v>30</v>
      </c>
      <c r="AH26" s="212">
        <v>45</v>
      </c>
      <c r="AI26" s="354">
        <v>0.2</v>
      </c>
      <c r="AJ26" s="354" t="s">
        <v>105</v>
      </c>
      <c r="AK26" s="981" t="s">
        <v>86</v>
      </c>
      <c r="AL26" s="201"/>
      <c r="AM26" s="977"/>
      <c r="AN26" s="977" t="s">
        <v>105</v>
      </c>
      <c r="AO26" s="202" t="s">
        <v>86</v>
      </c>
      <c r="AP26" s="208">
        <v>1024</v>
      </c>
      <c r="AQ26" s="195"/>
    </row>
    <row r="27" spans="2:43" ht="17.399999999999999" customHeight="1" x14ac:dyDescent="0.4">
      <c r="B27" s="76">
        <v>21</v>
      </c>
      <c r="C27" s="116"/>
      <c r="D27" s="184"/>
      <c r="E27" s="604"/>
      <c r="F27" s="608"/>
      <c r="G27" s="110"/>
      <c r="H27" s="110"/>
      <c r="I27" s="111"/>
      <c r="J27" s="14">
        <f t="shared" si="3"/>
        <v>500</v>
      </c>
      <c r="K27" s="2" t="str">
        <f>IF($G27&gt;0,LOOKUP($G27,PosDrive정보!$D$4:$D$22,PosDrive정보!$E$4:$E$22),
IF($H27&gt;0,LOOKUP($H27,PosDrive정보!$D$23:$D$56,PosDrive정보!$E$23:$E$56),
IF($I27&gt;0,LOOKUP($I27,PosDrive정보!$D$57:$D$87,PosDrive정보!$E$57:$E$87),"")))</f>
        <v/>
      </c>
      <c r="L27" s="16">
        <f>IF($G27&gt;0,LOOKUP($G27,PosDrive정보!$D$4:$D$22,PosDrive정보!$F$4:$F$22),
IF($H27&gt;0,LOOKUP($H27,PosDrive정보!$D$23:$D$56,PosDrive정보!$F$23:$F$56),
IF($I27&gt;0,LOOKUP($I27,PosDrive정보!$D$57:$D$87,PosDrive정보!$F$57:$F$87),0)))</f>
        <v>0</v>
      </c>
      <c r="M27" s="15" t="str">
        <f>IF($G27&gt;0,LOOKUP($G27,PosDrive정보!$D$4:$D$22,PosDrive정보!$H$4:$H$22),
IF($H27&gt;0,LOOKUP($H27,PosDrive정보!$D$23:$D$56,PosDrive정보!$H$23:$H$56),
IF($I27&gt;0,LOOKUP($I27,PosDrive정보!$D$57:$D$87,PosDrive정보!$H$57:$H$87),"")))</f>
        <v/>
      </c>
      <c r="N27" s="16" t="str">
        <f>IF($G27&gt;0,LOOKUP($G27,PosDrive정보!$D$4:$D$22,PosDrive정보!$I$4:$I$22),
IF($H27&gt;0,LOOKUP($H27,PosDrive정보!$D$23:$D$56,PosDrive정보!$I$23:$I$56),
IF($I27&gt;0,LOOKUP($I27,PosDrive정보!$D$57:$D$87,PosDrive정보!$I$57:$I$87),"")))</f>
        <v/>
      </c>
      <c r="O27" s="114"/>
      <c r="P27" s="115"/>
      <c r="Q27" s="115"/>
      <c r="R27" s="115"/>
      <c r="S27" s="115"/>
      <c r="T27" s="117"/>
      <c r="U27" s="29" t="str">
        <f t="shared" si="0"/>
        <v/>
      </c>
      <c r="V27" s="117"/>
      <c r="W27" s="121"/>
      <c r="X27" s="357">
        <f t="shared" si="1"/>
        <v>0</v>
      </c>
      <c r="Y27" s="357">
        <f t="shared" si="2"/>
        <v>0</v>
      </c>
      <c r="Z27" s="453" t="s">
        <v>1233</v>
      </c>
      <c r="AB27" s="196"/>
      <c r="AC27" s="203"/>
      <c r="AD27" s="978"/>
      <c r="AE27" s="213">
        <v>15</v>
      </c>
      <c r="AF27" s="213">
        <v>0</v>
      </c>
      <c r="AG27" s="213">
        <v>30</v>
      </c>
      <c r="AH27" s="213">
        <v>45</v>
      </c>
      <c r="AI27" s="355">
        <v>0.2</v>
      </c>
      <c r="AJ27" s="355" t="s">
        <v>105</v>
      </c>
      <c r="AK27" s="982" t="s">
        <v>86</v>
      </c>
      <c r="AL27" s="203"/>
      <c r="AM27" s="978"/>
      <c r="AN27" s="978" t="s">
        <v>105</v>
      </c>
      <c r="AO27" s="204" t="s">
        <v>86</v>
      </c>
      <c r="AP27" s="209">
        <v>1024</v>
      </c>
      <c r="AQ27" s="196"/>
    </row>
    <row r="28" spans="2:43" ht="17.399999999999999" customHeight="1" x14ac:dyDescent="0.4">
      <c r="B28" s="76">
        <v>22</v>
      </c>
      <c r="C28" s="160"/>
      <c r="D28" s="183"/>
      <c r="E28" s="604"/>
      <c r="F28" s="607"/>
      <c r="G28" s="153"/>
      <c r="H28" s="153"/>
      <c r="I28" s="154"/>
      <c r="J28" s="14">
        <f t="shared" si="3"/>
        <v>500</v>
      </c>
      <c r="K28" s="2" t="str">
        <f>IF($G28&gt;0,LOOKUP($G28,PosDrive정보!$D$4:$D$22,PosDrive정보!$E$4:$E$22),
IF($H28&gt;0,LOOKUP($H28,PosDrive정보!$D$23:$D$56,PosDrive정보!$E$23:$E$56),
IF($I28&gt;0,LOOKUP($I28,PosDrive정보!$D$57:$D$87,PosDrive정보!$E$57:$E$87),"")))</f>
        <v/>
      </c>
      <c r="L28" s="16">
        <f>IF($G28&gt;0,LOOKUP($G28,PosDrive정보!$D$4:$D$22,PosDrive정보!$F$4:$F$22),
IF($H28&gt;0,LOOKUP($H28,PosDrive정보!$D$23:$D$56,PosDrive정보!$F$23:$F$56),
IF($I28&gt;0,LOOKUP($I28,PosDrive정보!$D$57:$D$87,PosDrive정보!$F$57:$F$87),0)))</f>
        <v>0</v>
      </c>
      <c r="M28" s="15" t="str">
        <f>IF($G28&gt;0,LOOKUP($G28,PosDrive정보!$D$4:$D$22,PosDrive정보!$H$4:$H$22),
IF($H28&gt;0,LOOKUP($H28,PosDrive정보!$D$23:$D$56,PosDrive정보!$H$23:$H$56),
IF($I28&gt;0,LOOKUP($I28,PosDrive정보!$D$57:$D$87,PosDrive정보!$H$57:$H$87),"")))</f>
        <v/>
      </c>
      <c r="N28" s="16" t="str">
        <f>IF($G28&gt;0,LOOKUP($G28,PosDrive정보!$D$4:$D$22,PosDrive정보!$I$4:$I$22),
IF($H28&gt;0,LOOKUP($H28,PosDrive정보!$D$23:$D$56,PosDrive정보!$I$23:$I$56),
IF($I28&gt;0,LOOKUP($I28,PosDrive정보!$D$57:$D$87,PosDrive정보!$I$57:$I$87),"")))</f>
        <v/>
      </c>
      <c r="O28" s="155"/>
      <c r="P28" s="156"/>
      <c r="Q28" s="156"/>
      <c r="R28" s="156"/>
      <c r="S28" s="156"/>
      <c r="T28" s="157"/>
      <c r="U28" s="29" t="str">
        <f t="shared" si="0"/>
        <v/>
      </c>
      <c r="V28" s="157"/>
      <c r="W28" s="158"/>
      <c r="X28" s="357">
        <f t="shared" si="1"/>
        <v>0</v>
      </c>
      <c r="Y28" s="357">
        <f t="shared" si="2"/>
        <v>0</v>
      </c>
      <c r="Z28" s="249" t="s">
        <v>1233</v>
      </c>
      <c r="AB28" s="195"/>
      <c r="AC28" s="201"/>
      <c r="AD28" s="977"/>
      <c r="AE28" s="212">
        <v>15</v>
      </c>
      <c r="AF28" s="212">
        <v>0</v>
      </c>
      <c r="AG28" s="212">
        <v>30</v>
      </c>
      <c r="AH28" s="212">
        <v>45</v>
      </c>
      <c r="AI28" s="354">
        <v>0.2</v>
      </c>
      <c r="AJ28" s="354" t="s">
        <v>105</v>
      </c>
      <c r="AK28" s="981" t="s">
        <v>86</v>
      </c>
      <c r="AL28" s="201"/>
      <c r="AM28" s="977"/>
      <c r="AN28" s="977" t="s">
        <v>105</v>
      </c>
      <c r="AO28" s="202" t="s">
        <v>86</v>
      </c>
      <c r="AP28" s="208">
        <v>1024</v>
      </c>
      <c r="AQ28" s="195"/>
    </row>
    <row r="29" spans="2:43" ht="18" customHeight="1" x14ac:dyDescent="0.4">
      <c r="B29" s="76">
        <v>23</v>
      </c>
      <c r="C29" s="116"/>
      <c r="D29" s="184"/>
      <c r="E29" s="604"/>
      <c r="F29" s="608"/>
      <c r="G29" s="110"/>
      <c r="H29" s="110"/>
      <c r="I29" s="111"/>
      <c r="J29" s="14">
        <f t="shared" si="3"/>
        <v>500</v>
      </c>
      <c r="K29" s="2" t="str">
        <f>IF($G29&gt;0,LOOKUP($G29,PosDrive정보!$D$4:$D$22,PosDrive정보!$E$4:$E$22),
IF($H29&gt;0,LOOKUP($H29,PosDrive정보!$D$23:$D$56,PosDrive정보!$E$23:$E$56),
IF($I29&gt;0,LOOKUP($I29,PosDrive정보!$D$57:$D$87,PosDrive정보!$E$57:$E$87),"")))</f>
        <v/>
      </c>
      <c r="L29" s="16">
        <f>IF($G29&gt;0,LOOKUP($G29,PosDrive정보!$D$4:$D$22,PosDrive정보!$F$4:$F$22),
IF($H29&gt;0,LOOKUP($H29,PosDrive정보!$D$23:$D$56,PosDrive정보!$F$23:$F$56),
IF($I29&gt;0,LOOKUP($I29,PosDrive정보!$D$57:$D$87,PosDrive정보!$F$57:$F$87),0)))</f>
        <v>0</v>
      </c>
      <c r="M29" s="15" t="str">
        <f>IF($G29&gt;0,LOOKUP($G29,PosDrive정보!$D$4:$D$22,PosDrive정보!$H$4:$H$22),
IF($H29&gt;0,LOOKUP($H29,PosDrive정보!$D$23:$D$56,PosDrive정보!$H$23:$H$56),
IF($I29&gt;0,LOOKUP($I29,PosDrive정보!$D$57:$D$87,PosDrive정보!$H$57:$H$87),"")))</f>
        <v/>
      </c>
      <c r="N29" s="16" t="str">
        <f>IF($G29&gt;0,LOOKUP($G29,PosDrive정보!$D$4:$D$22,PosDrive정보!$I$4:$I$22),
IF($H29&gt;0,LOOKUP($H29,PosDrive정보!$D$23:$D$56,PosDrive정보!$I$23:$I$56),
IF($I29&gt;0,LOOKUP($I29,PosDrive정보!$D$57:$D$87,PosDrive정보!$I$57:$I$87),"")))</f>
        <v/>
      </c>
      <c r="O29" s="114"/>
      <c r="P29" s="115"/>
      <c r="Q29" s="115"/>
      <c r="R29" s="115"/>
      <c r="S29" s="115"/>
      <c r="T29" s="117"/>
      <c r="U29" s="29" t="str">
        <f t="shared" si="0"/>
        <v/>
      </c>
      <c r="V29" s="117"/>
      <c r="W29" s="121"/>
      <c r="X29" s="357">
        <f t="shared" si="1"/>
        <v>0</v>
      </c>
      <c r="Y29" s="357">
        <f t="shared" si="2"/>
        <v>0</v>
      </c>
      <c r="Z29" s="453" t="s">
        <v>1233</v>
      </c>
      <c r="AB29" s="196"/>
      <c r="AC29" s="203"/>
      <c r="AD29" s="978"/>
      <c r="AE29" s="213">
        <v>15</v>
      </c>
      <c r="AF29" s="213">
        <v>0</v>
      </c>
      <c r="AG29" s="213">
        <v>30</v>
      </c>
      <c r="AH29" s="213">
        <v>45</v>
      </c>
      <c r="AI29" s="355">
        <v>0.2</v>
      </c>
      <c r="AJ29" s="355" t="s">
        <v>105</v>
      </c>
      <c r="AK29" s="982" t="s">
        <v>86</v>
      </c>
      <c r="AL29" s="203"/>
      <c r="AM29" s="978"/>
      <c r="AN29" s="978" t="s">
        <v>105</v>
      </c>
      <c r="AO29" s="204" t="s">
        <v>86</v>
      </c>
      <c r="AP29" s="209">
        <v>1024</v>
      </c>
      <c r="AQ29" s="196"/>
    </row>
    <row r="30" spans="2:43" ht="17.399999999999999" customHeight="1" x14ac:dyDescent="0.4">
      <c r="B30" s="76">
        <v>24</v>
      </c>
      <c r="C30" s="160"/>
      <c r="D30" s="183"/>
      <c r="E30" s="604"/>
      <c r="F30" s="607"/>
      <c r="G30" s="153"/>
      <c r="H30" s="153"/>
      <c r="I30" s="154"/>
      <c r="J30" s="14">
        <f t="shared" si="3"/>
        <v>500</v>
      </c>
      <c r="K30" s="2" t="str">
        <f>IF($G30&gt;0,LOOKUP($G30,PosDrive정보!$D$4:$D$22,PosDrive정보!$E$4:$E$22),
IF($H30&gt;0,LOOKUP($H30,PosDrive정보!$D$23:$D$56,PosDrive정보!$E$23:$E$56),
IF($I30&gt;0,LOOKUP($I30,PosDrive정보!$D$57:$D$87,PosDrive정보!$E$57:$E$87),"")))</f>
        <v/>
      </c>
      <c r="L30" s="16">
        <f>IF($G30&gt;0,LOOKUP($G30,PosDrive정보!$D$4:$D$22,PosDrive정보!$F$4:$F$22),
IF($H30&gt;0,LOOKUP($H30,PosDrive정보!$D$23:$D$56,PosDrive정보!$F$23:$F$56),
IF($I30&gt;0,LOOKUP($I30,PosDrive정보!$D$57:$D$87,PosDrive정보!$F$57:$F$87),0)))</f>
        <v>0</v>
      </c>
      <c r="M30" s="15" t="str">
        <f>IF($G30&gt;0,LOOKUP($G30,PosDrive정보!$D$4:$D$22,PosDrive정보!$H$4:$H$22),
IF($H30&gt;0,LOOKUP($H30,PosDrive정보!$D$23:$D$56,PosDrive정보!$H$23:$H$56),
IF($I30&gt;0,LOOKUP($I30,PosDrive정보!$D$57:$D$87,PosDrive정보!$H$57:$H$87),"")))</f>
        <v/>
      </c>
      <c r="N30" s="16" t="str">
        <f>IF($G30&gt;0,LOOKUP($G30,PosDrive정보!$D$4:$D$22,PosDrive정보!$I$4:$I$22),
IF($H30&gt;0,LOOKUP($H30,PosDrive정보!$D$23:$D$56,PosDrive정보!$I$23:$I$56),
IF($I30&gt;0,LOOKUP($I30,PosDrive정보!$D$57:$D$87,PosDrive정보!$I$57:$I$87),"")))</f>
        <v/>
      </c>
      <c r="O30" s="155"/>
      <c r="P30" s="156"/>
      <c r="Q30" s="156"/>
      <c r="R30" s="156"/>
      <c r="S30" s="156"/>
      <c r="T30" s="157"/>
      <c r="U30" s="29" t="str">
        <f t="shared" si="0"/>
        <v/>
      </c>
      <c r="V30" s="157"/>
      <c r="W30" s="158"/>
      <c r="X30" s="357">
        <f t="shared" si="1"/>
        <v>0</v>
      </c>
      <c r="Y30" s="357">
        <f t="shared" si="2"/>
        <v>0</v>
      </c>
      <c r="Z30" s="249" t="s">
        <v>1233</v>
      </c>
      <c r="AB30" s="195"/>
      <c r="AC30" s="201"/>
      <c r="AD30" s="977"/>
      <c r="AE30" s="212">
        <v>15</v>
      </c>
      <c r="AF30" s="212">
        <v>0</v>
      </c>
      <c r="AG30" s="212">
        <v>30</v>
      </c>
      <c r="AH30" s="212">
        <v>45</v>
      </c>
      <c r="AI30" s="354">
        <v>0.2</v>
      </c>
      <c r="AJ30" s="354" t="s">
        <v>105</v>
      </c>
      <c r="AK30" s="981" t="s">
        <v>86</v>
      </c>
      <c r="AL30" s="201"/>
      <c r="AM30" s="977"/>
      <c r="AN30" s="977" t="s">
        <v>105</v>
      </c>
      <c r="AO30" s="202" t="s">
        <v>86</v>
      </c>
      <c r="AP30" s="208">
        <v>1024</v>
      </c>
      <c r="AQ30" s="195"/>
    </row>
    <row r="31" spans="2:43" ht="17.399999999999999" customHeight="1" x14ac:dyDescent="0.4">
      <c r="B31" s="76">
        <v>25</v>
      </c>
      <c r="C31" s="116"/>
      <c r="D31" s="184"/>
      <c r="E31" s="604"/>
      <c r="F31" s="608"/>
      <c r="G31" s="110"/>
      <c r="H31" s="110"/>
      <c r="I31" s="111"/>
      <c r="J31" s="14">
        <f t="shared" si="3"/>
        <v>500</v>
      </c>
      <c r="K31" s="2" t="str">
        <f>IF($G31&gt;0,LOOKUP($G31,PosDrive정보!$D$4:$D$22,PosDrive정보!$E$4:$E$22),
IF($H31&gt;0,LOOKUP($H31,PosDrive정보!$D$23:$D$56,PosDrive정보!$E$23:$E$56),
IF($I31&gt;0,LOOKUP($I31,PosDrive정보!$D$57:$D$87,PosDrive정보!$E$57:$E$87),"")))</f>
        <v/>
      </c>
      <c r="L31" s="16">
        <f>IF($G31&gt;0,LOOKUP($G31,PosDrive정보!$D$4:$D$22,PosDrive정보!$F$4:$F$22),
IF($H31&gt;0,LOOKUP($H31,PosDrive정보!$D$23:$D$56,PosDrive정보!$F$23:$F$56),
IF($I31&gt;0,LOOKUP($I31,PosDrive정보!$D$57:$D$87,PosDrive정보!$F$57:$F$87),0)))</f>
        <v>0</v>
      </c>
      <c r="M31" s="15" t="str">
        <f>IF($G31&gt;0,LOOKUP($G31,PosDrive정보!$D$4:$D$22,PosDrive정보!$H$4:$H$22),
IF($H31&gt;0,LOOKUP($H31,PosDrive정보!$D$23:$D$56,PosDrive정보!$H$23:$H$56),
IF($I31&gt;0,LOOKUP($I31,PosDrive정보!$D$57:$D$87,PosDrive정보!$H$57:$H$87),"")))</f>
        <v/>
      </c>
      <c r="N31" s="16" t="str">
        <f>IF($G31&gt;0,LOOKUP($G31,PosDrive정보!$D$4:$D$22,PosDrive정보!$I$4:$I$22),
IF($H31&gt;0,LOOKUP($H31,PosDrive정보!$D$23:$D$56,PosDrive정보!$I$23:$I$56),
IF($I31&gt;0,LOOKUP($I31,PosDrive정보!$D$57:$D$87,PosDrive정보!$I$57:$I$87),"")))</f>
        <v/>
      </c>
      <c r="O31" s="114"/>
      <c r="P31" s="115"/>
      <c r="Q31" s="115"/>
      <c r="R31" s="115"/>
      <c r="S31" s="115"/>
      <c r="T31" s="117"/>
      <c r="U31" s="29" t="str">
        <f t="shared" si="0"/>
        <v/>
      </c>
      <c r="V31" s="117"/>
      <c r="W31" s="121"/>
      <c r="X31" s="357">
        <f t="shared" si="1"/>
        <v>0</v>
      </c>
      <c r="Y31" s="357">
        <f t="shared" si="2"/>
        <v>0</v>
      </c>
      <c r="Z31" s="453" t="s">
        <v>1233</v>
      </c>
      <c r="AB31" s="196"/>
      <c r="AC31" s="203"/>
      <c r="AD31" s="978"/>
      <c r="AE31" s="213">
        <v>15</v>
      </c>
      <c r="AF31" s="213">
        <v>0</v>
      </c>
      <c r="AG31" s="213">
        <v>30</v>
      </c>
      <c r="AH31" s="213">
        <v>45</v>
      </c>
      <c r="AI31" s="355">
        <v>0.2</v>
      </c>
      <c r="AJ31" s="355" t="s">
        <v>105</v>
      </c>
      <c r="AK31" s="982" t="s">
        <v>86</v>
      </c>
      <c r="AL31" s="203"/>
      <c r="AM31" s="978"/>
      <c r="AN31" s="978" t="s">
        <v>105</v>
      </c>
      <c r="AO31" s="204" t="s">
        <v>86</v>
      </c>
      <c r="AP31" s="209">
        <v>1024</v>
      </c>
      <c r="AQ31" s="196"/>
    </row>
    <row r="32" spans="2:43" ht="17.399999999999999" customHeight="1" x14ac:dyDescent="0.4">
      <c r="B32" s="76">
        <v>26</v>
      </c>
      <c r="C32" s="160"/>
      <c r="D32" s="183"/>
      <c r="E32" s="604"/>
      <c r="F32" s="607"/>
      <c r="G32" s="153"/>
      <c r="H32" s="153"/>
      <c r="I32" s="154"/>
      <c r="J32" s="14">
        <f t="shared" si="3"/>
        <v>500</v>
      </c>
      <c r="K32" s="2" t="str">
        <f>IF($G32&gt;0,LOOKUP($G32,PosDrive정보!$D$4:$D$22,PosDrive정보!$E$4:$E$22),
IF($H32&gt;0,LOOKUP($H32,PosDrive정보!$D$23:$D$56,PosDrive정보!$E$23:$E$56),
IF($I32&gt;0,LOOKUP($I32,PosDrive정보!$D$57:$D$87,PosDrive정보!$E$57:$E$87),"")))</f>
        <v/>
      </c>
      <c r="L32" s="16">
        <f>IF($G32&gt;0,LOOKUP($G32,PosDrive정보!$D$4:$D$22,PosDrive정보!$F$4:$F$22),
IF($H32&gt;0,LOOKUP($H32,PosDrive정보!$D$23:$D$56,PosDrive정보!$F$23:$F$56),
IF($I32&gt;0,LOOKUP($I32,PosDrive정보!$D$57:$D$87,PosDrive정보!$F$57:$F$87),0)))</f>
        <v>0</v>
      </c>
      <c r="M32" s="15" t="str">
        <f>IF($G32&gt;0,LOOKUP($G32,PosDrive정보!$D$4:$D$22,PosDrive정보!$H$4:$H$22),
IF($H32&gt;0,LOOKUP($H32,PosDrive정보!$D$23:$D$56,PosDrive정보!$H$23:$H$56),
IF($I32&gt;0,LOOKUP($I32,PosDrive정보!$D$57:$D$87,PosDrive정보!$H$57:$H$87),"")))</f>
        <v/>
      </c>
      <c r="N32" s="16" t="str">
        <f>IF($G32&gt;0,LOOKUP($G32,PosDrive정보!$D$4:$D$22,PosDrive정보!$I$4:$I$22),
IF($H32&gt;0,LOOKUP($H32,PosDrive정보!$D$23:$D$56,PosDrive정보!$I$23:$I$56),
IF($I32&gt;0,LOOKUP($I32,PosDrive정보!$D$57:$D$87,PosDrive정보!$I$57:$I$87),"")))</f>
        <v/>
      </c>
      <c r="O32" s="155"/>
      <c r="P32" s="156"/>
      <c r="Q32" s="156"/>
      <c r="R32" s="156"/>
      <c r="S32" s="156"/>
      <c r="T32" s="157"/>
      <c r="U32" s="29" t="str">
        <f t="shared" si="0"/>
        <v/>
      </c>
      <c r="V32" s="157"/>
      <c r="W32" s="158"/>
      <c r="X32" s="357">
        <f t="shared" si="1"/>
        <v>0</v>
      </c>
      <c r="Y32" s="357">
        <f t="shared" si="2"/>
        <v>0</v>
      </c>
      <c r="Z32" s="249" t="s">
        <v>1233</v>
      </c>
      <c r="AB32" s="195"/>
      <c r="AC32" s="201"/>
      <c r="AD32" s="977"/>
      <c r="AE32" s="212">
        <v>15</v>
      </c>
      <c r="AF32" s="212">
        <v>0</v>
      </c>
      <c r="AG32" s="212">
        <v>30</v>
      </c>
      <c r="AH32" s="212">
        <v>45</v>
      </c>
      <c r="AI32" s="354">
        <v>0.2</v>
      </c>
      <c r="AJ32" s="354" t="s">
        <v>105</v>
      </c>
      <c r="AK32" s="981" t="s">
        <v>86</v>
      </c>
      <c r="AL32" s="201"/>
      <c r="AM32" s="977"/>
      <c r="AN32" s="977" t="s">
        <v>105</v>
      </c>
      <c r="AO32" s="202" t="s">
        <v>86</v>
      </c>
      <c r="AP32" s="208">
        <v>1024</v>
      </c>
      <c r="AQ32" s="195"/>
    </row>
    <row r="33" spans="2:43" ht="18" customHeight="1" x14ac:dyDescent="0.4">
      <c r="B33" s="76">
        <v>27</v>
      </c>
      <c r="C33" s="116"/>
      <c r="D33" s="184"/>
      <c r="E33" s="604"/>
      <c r="F33" s="608"/>
      <c r="G33" s="110"/>
      <c r="H33" s="110"/>
      <c r="I33" s="111"/>
      <c r="J33" s="14">
        <f t="shared" si="3"/>
        <v>500</v>
      </c>
      <c r="K33" s="2" t="str">
        <f>IF($G33&gt;0,LOOKUP($G33,PosDrive정보!$D$4:$D$22,PosDrive정보!$E$4:$E$22),
IF($H33&gt;0,LOOKUP($H33,PosDrive정보!$D$23:$D$56,PosDrive정보!$E$23:$E$56),
IF($I33&gt;0,LOOKUP($I33,PosDrive정보!$D$57:$D$87,PosDrive정보!$E$57:$E$87),"")))</f>
        <v/>
      </c>
      <c r="L33" s="16">
        <f>IF($G33&gt;0,LOOKUP($G33,PosDrive정보!$D$4:$D$22,PosDrive정보!$F$4:$F$22),
IF($H33&gt;0,LOOKUP($H33,PosDrive정보!$D$23:$D$56,PosDrive정보!$F$23:$F$56),
IF($I33&gt;0,LOOKUP($I33,PosDrive정보!$D$57:$D$87,PosDrive정보!$F$57:$F$87),0)))</f>
        <v>0</v>
      </c>
      <c r="M33" s="15" t="str">
        <f>IF($G33&gt;0,LOOKUP($G33,PosDrive정보!$D$4:$D$22,PosDrive정보!$H$4:$H$22),
IF($H33&gt;0,LOOKUP($H33,PosDrive정보!$D$23:$D$56,PosDrive정보!$H$23:$H$56),
IF($I33&gt;0,LOOKUP($I33,PosDrive정보!$D$57:$D$87,PosDrive정보!$H$57:$H$87),"")))</f>
        <v/>
      </c>
      <c r="N33" s="16" t="str">
        <f>IF($G33&gt;0,LOOKUP($G33,PosDrive정보!$D$4:$D$22,PosDrive정보!$I$4:$I$22),
IF($H33&gt;0,LOOKUP($H33,PosDrive정보!$D$23:$D$56,PosDrive정보!$I$23:$I$56),
IF($I33&gt;0,LOOKUP($I33,PosDrive정보!$D$57:$D$87,PosDrive정보!$I$57:$I$87),"")))</f>
        <v/>
      </c>
      <c r="O33" s="114"/>
      <c r="P33" s="115"/>
      <c r="Q33" s="115"/>
      <c r="R33" s="115"/>
      <c r="S33" s="115"/>
      <c r="T33" s="117"/>
      <c r="U33" s="29" t="str">
        <f t="shared" si="0"/>
        <v/>
      </c>
      <c r="V33" s="117"/>
      <c r="W33" s="121"/>
      <c r="X33" s="357">
        <f t="shared" si="1"/>
        <v>0</v>
      </c>
      <c r="Y33" s="357">
        <f t="shared" si="2"/>
        <v>0</v>
      </c>
      <c r="Z33" s="453" t="s">
        <v>1233</v>
      </c>
      <c r="AB33" s="196"/>
      <c r="AC33" s="203"/>
      <c r="AD33" s="978"/>
      <c r="AE33" s="213">
        <v>15</v>
      </c>
      <c r="AF33" s="213">
        <v>0</v>
      </c>
      <c r="AG33" s="213">
        <v>30</v>
      </c>
      <c r="AH33" s="213">
        <v>45</v>
      </c>
      <c r="AI33" s="355">
        <v>0.2</v>
      </c>
      <c r="AJ33" s="355" t="s">
        <v>105</v>
      </c>
      <c r="AK33" s="982" t="s">
        <v>86</v>
      </c>
      <c r="AL33" s="203"/>
      <c r="AM33" s="978"/>
      <c r="AN33" s="978" t="s">
        <v>105</v>
      </c>
      <c r="AO33" s="204" t="s">
        <v>86</v>
      </c>
      <c r="AP33" s="209">
        <v>1024</v>
      </c>
      <c r="AQ33" s="196"/>
    </row>
    <row r="34" spans="2:43" ht="17.399999999999999" customHeight="1" x14ac:dyDescent="0.4">
      <c r="B34" s="76">
        <v>28</v>
      </c>
      <c r="C34" s="160"/>
      <c r="D34" s="183"/>
      <c r="E34" s="604"/>
      <c r="F34" s="607"/>
      <c r="G34" s="153"/>
      <c r="H34" s="153"/>
      <c r="I34" s="154"/>
      <c r="J34" s="14">
        <f t="shared" si="3"/>
        <v>500</v>
      </c>
      <c r="K34" s="2" t="str">
        <f>IF($G34&gt;0,LOOKUP($G34,PosDrive정보!$D$4:$D$22,PosDrive정보!$E$4:$E$22),
IF($H34&gt;0,LOOKUP($H34,PosDrive정보!$D$23:$D$56,PosDrive정보!$E$23:$E$56),
IF($I34&gt;0,LOOKUP($I34,PosDrive정보!$D$57:$D$87,PosDrive정보!$E$57:$E$87),"")))</f>
        <v/>
      </c>
      <c r="L34" s="16">
        <f>IF($G34&gt;0,LOOKUP($G34,PosDrive정보!$D$4:$D$22,PosDrive정보!$F$4:$F$22),
IF($H34&gt;0,LOOKUP($H34,PosDrive정보!$D$23:$D$56,PosDrive정보!$F$23:$F$56),
IF($I34&gt;0,LOOKUP($I34,PosDrive정보!$D$57:$D$87,PosDrive정보!$F$57:$F$87),0)))</f>
        <v>0</v>
      </c>
      <c r="M34" s="15" t="str">
        <f>IF($G34&gt;0,LOOKUP($G34,PosDrive정보!$D$4:$D$22,PosDrive정보!$H$4:$H$22),
IF($H34&gt;0,LOOKUP($H34,PosDrive정보!$D$23:$D$56,PosDrive정보!$H$23:$H$56),
IF($I34&gt;0,LOOKUP($I34,PosDrive정보!$D$57:$D$87,PosDrive정보!$H$57:$H$87),"")))</f>
        <v/>
      </c>
      <c r="N34" s="16" t="str">
        <f>IF($G34&gt;0,LOOKUP($G34,PosDrive정보!$D$4:$D$22,PosDrive정보!$I$4:$I$22),
IF($H34&gt;0,LOOKUP($H34,PosDrive정보!$D$23:$D$56,PosDrive정보!$I$23:$I$56),
IF($I34&gt;0,LOOKUP($I34,PosDrive정보!$D$57:$D$87,PosDrive정보!$I$57:$I$87),"")))</f>
        <v/>
      </c>
      <c r="O34" s="155"/>
      <c r="P34" s="156"/>
      <c r="Q34" s="156"/>
      <c r="R34" s="156"/>
      <c r="S34" s="156"/>
      <c r="T34" s="157"/>
      <c r="U34" s="29" t="str">
        <f t="shared" si="0"/>
        <v/>
      </c>
      <c r="V34" s="157"/>
      <c r="W34" s="158"/>
      <c r="X34" s="357">
        <f t="shared" si="1"/>
        <v>0</v>
      </c>
      <c r="Y34" s="357">
        <f t="shared" si="2"/>
        <v>0</v>
      </c>
      <c r="Z34" s="249" t="s">
        <v>1233</v>
      </c>
      <c r="AB34" s="195"/>
      <c r="AC34" s="201"/>
      <c r="AD34" s="977"/>
      <c r="AE34" s="212">
        <v>15</v>
      </c>
      <c r="AF34" s="212">
        <v>0</v>
      </c>
      <c r="AG34" s="212">
        <v>30</v>
      </c>
      <c r="AH34" s="212">
        <v>45</v>
      </c>
      <c r="AI34" s="354">
        <v>0.2</v>
      </c>
      <c r="AJ34" s="354" t="s">
        <v>105</v>
      </c>
      <c r="AK34" s="981" t="s">
        <v>86</v>
      </c>
      <c r="AL34" s="201"/>
      <c r="AM34" s="977"/>
      <c r="AN34" s="977" t="s">
        <v>105</v>
      </c>
      <c r="AO34" s="202" t="s">
        <v>86</v>
      </c>
      <c r="AP34" s="208">
        <v>1024</v>
      </c>
      <c r="AQ34" s="195"/>
    </row>
    <row r="35" spans="2:43" ht="17.399999999999999" customHeight="1" x14ac:dyDescent="0.4">
      <c r="B35" s="76">
        <v>29</v>
      </c>
      <c r="C35" s="116"/>
      <c r="D35" s="184"/>
      <c r="E35" s="604"/>
      <c r="F35" s="608"/>
      <c r="G35" s="110"/>
      <c r="H35" s="110"/>
      <c r="I35" s="111"/>
      <c r="J35" s="14">
        <f t="shared" si="3"/>
        <v>500</v>
      </c>
      <c r="K35" s="2" t="str">
        <f>IF($G35&gt;0,LOOKUP($G35,PosDrive정보!$D$4:$D$22,PosDrive정보!$E$4:$E$22),
IF($H35&gt;0,LOOKUP($H35,PosDrive정보!$D$23:$D$56,PosDrive정보!$E$23:$E$56),
IF($I35&gt;0,LOOKUP($I35,PosDrive정보!$D$57:$D$87,PosDrive정보!$E$57:$E$87),"")))</f>
        <v/>
      </c>
      <c r="L35" s="16">
        <f>IF($G35&gt;0,LOOKUP($G35,PosDrive정보!$D$4:$D$22,PosDrive정보!$F$4:$F$22),
IF($H35&gt;0,LOOKUP($H35,PosDrive정보!$D$23:$D$56,PosDrive정보!$F$23:$F$56),
IF($I35&gt;0,LOOKUP($I35,PosDrive정보!$D$57:$D$87,PosDrive정보!$F$57:$F$87),0)))</f>
        <v>0</v>
      </c>
      <c r="M35" s="15" t="str">
        <f>IF($G35&gt;0,LOOKUP($G35,PosDrive정보!$D$4:$D$22,PosDrive정보!$H$4:$H$22),
IF($H35&gt;0,LOOKUP($H35,PosDrive정보!$D$23:$D$56,PosDrive정보!$H$23:$H$56),
IF($I35&gt;0,LOOKUP($I35,PosDrive정보!$D$57:$D$87,PosDrive정보!$H$57:$H$87),"")))</f>
        <v/>
      </c>
      <c r="N35" s="16" t="str">
        <f>IF($G35&gt;0,LOOKUP($G35,PosDrive정보!$D$4:$D$22,PosDrive정보!$I$4:$I$22),
IF($H35&gt;0,LOOKUP($H35,PosDrive정보!$D$23:$D$56,PosDrive정보!$I$23:$I$56),
IF($I35&gt;0,LOOKUP($I35,PosDrive정보!$D$57:$D$87,PosDrive정보!$I$57:$I$87),"")))</f>
        <v/>
      </c>
      <c r="O35" s="114"/>
      <c r="P35" s="115"/>
      <c r="Q35" s="115"/>
      <c r="R35" s="115"/>
      <c r="S35" s="115"/>
      <c r="T35" s="117"/>
      <c r="U35" s="29" t="str">
        <f t="shared" si="0"/>
        <v/>
      </c>
      <c r="V35" s="117"/>
      <c r="W35" s="121"/>
      <c r="X35" s="357">
        <f t="shared" si="1"/>
        <v>0</v>
      </c>
      <c r="Y35" s="357">
        <f t="shared" si="2"/>
        <v>0</v>
      </c>
      <c r="Z35" s="453" t="s">
        <v>1233</v>
      </c>
      <c r="AB35" s="196"/>
      <c r="AC35" s="203"/>
      <c r="AD35" s="978"/>
      <c r="AE35" s="213">
        <v>15</v>
      </c>
      <c r="AF35" s="213">
        <v>0</v>
      </c>
      <c r="AG35" s="213">
        <v>30</v>
      </c>
      <c r="AH35" s="213">
        <v>45</v>
      </c>
      <c r="AI35" s="355">
        <v>0.2</v>
      </c>
      <c r="AJ35" s="355" t="s">
        <v>105</v>
      </c>
      <c r="AK35" s="982" t="s">
        <v>86</v>
      </c>
      <c r="AL35" s="203"/>
      <c r="AM35" s="978"/>
      <c r="AN35" s="978" t="s">
        <v>105</v>
      </c>
      <c r="AO35" s="204" t="s">
        <v>86</v>
      </c>
      <c r="AP35" s="209">
        <v>1024</v>
      </c>
      <c r="AQ35" s="196"/>
    </row>
    <row r="36" spans="2:43" ht="17.399999999999999" customHeight="1" x14ac:dyDescent="0.4">
      <c r="B36" s="76">
        <v>30</v>
      </c>
      <c r="C36" s="160"/>
      <c r="D36" s="183"/>
      <c r="E36" s="604"/>
      <c r="F36" s="607"/>
      <c r="G36" s="153"/>
      <c r="H36" s="153"/>
      <c r="I36" s="154"/>
      <c r="J36" s="14">
        <f t="shared" si="3"/>
        <v>500</v>
      </c>
      <c r="K36" s="2" t="str">
        <f>IF($G36&gt;0,LOOKUP($G36,PosDrive정보!$D$4:$D$22,PosDrive정보!$E$4:$E$22),
IF($H36&gt;0,LOOKUP($H36,PosDrive정보!$D$23:$D$56,PosDrive정보!$E$23:$E$56),
IF($I36&gt;0,LOOKUP($I36,PosDrive정보!$D$57:$D$87,PosDrive정보!$E$57:$E$87),"")))</f>
        <v/>
      </c>
      <c r="L36" s="16">
        <f>IF($G36&gt;0,LOOKUP($G36,PosDrive정보!$D$4:$D$22,PosDrive정보!$F$4:$F$22),
IF($H36&gt;0,LOOKUP($H36,PosDrive정보!$D$23:$D$56,PosDrive정보!$F$23:$F$56),
IF($I36&gt;0,LOOKUP($I36,PosDrive정보!$D$57:$D$87,PosDrive정보!$F$57:$F$87),0)))</f>
        <v>0</v>
      </c>
      <c r="M36" s="15" t="str">
        <f>IF($G36&gt;0,LOOKUP($G36,PosDrive정보!$D$4:$D$22,PosDrive정보!$H$4:$H$22),
IF($H36&gt;0,LOOKUP($H36,PosDrive정보!$D$23:$D$56,PosDrive정보!$H$23:$H$56),
IF($I36&gt;0,LOOKUP($I36,PosDrive정보!$D$57:$D$87,PosDrive정보!$H$57:$H$87),"")))</f>
        <v/>
      </c>
      <c r="N36" s="16" t="str">
        <f>IF($G36&gt;0,LOOKUP($G36,PosDrive정보!$D$4:$D$22,PosDrive정보!$I$4:$I$22),
IF($H36&gt;0,LOOKUP($H36,PosDrive정보!$D$23:$D$56,PosDrive정보!$I$23:$I$56),
IF($I36&gt;0,LOOKUP($I36,PosDrive정보!$D$57:$D$87,PosDrive정보!$I$57:$I$87),"")))</f>
        <v/>
      </c>
      <c r="O36" s="155"/>
      <c r="P36" s="156"/>
      <c r="Q36" s="156"/>
      <c r="R36" s="156"/>
      <c r="S36" s="156"/>
      <c r="T36" s="157"/>
      <c r="U36" s="29" t="str">
        <f t="shared" si="0"/>
        <v/>
      </c>
      <c r="V36" s="157"/>
      <c r="W36" s="158"/>
      <c r="X36" s="357">
        <f t="shared" si="1"/>
        <v>0</v>
      </c>
      <c r="Y36" s="357">
        <f t="shared" si="2"/>
        <v>0</v>
      </c>
      <c r="Z36" s="249" t="s">
        <v>1233</v>
      </c>
      <c r="AB36" s="195"/>
      <c r="AC36" s="201"/>
      <c r="AD36" s="977"/>
      <c r="AE36" s="212">
        <v>15</v>
      </c>
      <c r="AF36" s="212">
        <v>0</v>
      </c>
      <c r="AG36" s="212">
        <v>30</v>
      </c>
      <c r="AH36" s="212">
        <v>45</v>
      </c>
      <c r="AI36" s="354">
        <v>0.2</v>
      </c>
      <c r="AJ36" s="354" t="s">
        <v>105</v>
      </c>
      <c r="AK36" s="981" t="s">
        <v>86</v>
      </c>
      <c r="AL36" s="201"/>
      <c r="AM36" s="977"/>
      <c r="AN36" s="977" t="s">
        <v>105</v>
      </c>
      <c r="AO36" s="202" t="s">
        <v>86</v>
      </c>
      <c r="AP36" s="208">
        <v>1024</v>
      </c>
      <c r="AQ36" s="195"/>
    </row>
    <row r="37" spans="2:43" ht="18" customHeight="1" x14ac:dyDescent="0.4">
      <c r="B37" s="76">
        <v>31</v>
      </c>
      <c r="C37" s="116"/>
      <c r="D37" s="184"/>
      <c r="E37" s="604"/>
      <c r="F37" s="608"/>
      <c r="G37" s="110"/>
      <c r="H37" s="110"/>
      <c r="I37" s="111"/>
      <c r="J37" s="14">
        <f t="shared" si="3"/>
        <v>500</v>
      </c>
      <c r="K37" s="2" t="str">
        <f>IF($G37&gt;0,LOOKUP($G37,PosDrive정보!$D$4:$D$22,PosDrive정보!$E$4:$E$22),
IF($H37&gt;0,LOOKUP($H37,PosDrive정보!$D$23:$D$56,PosDrive정보!$E$23:$E$56),
IF($I37&gt;0,LOOKUP($I37,PosDrive정보!$D$57:$D$87,PosDrive정보!$E$57:$E$87),"")))</f>
        <v/>
      </c>
      <c r="L37" s="16">
        <f>IF($G37&gt;0,LOOKUP($G37,PosDrive정보!$D$4:$D$22,PosDrive정보!$F$4:$F$22),
IF($H37&gt;0,LOOKUP($H37,PosDrive정보!$D$23:$D$56,PosDrive정보!$F$23:$F$56),
IF($I37&gt;0,LOOKUP($I37,PosDrive정보!$D$57:$D$87,PosDrive정보!$F$57:$F$87),0)))</f>
        <v>0</v>
      </c>
      <c r="M37" s="15" t="str">
        <f>IF($G37&gt;0,LOOKUP($G37,PosDrive정보!$D$4:$D$22,PosDrive정보!$H$4:$H$22),
IF($H37&gt;0,LOOKUP($H37,PosDrive정보!$D$23:$D$56,PosDrive정보!$H$23:$H$56),
IF($I37&gt;0,LOOKUP($I37,PosDrive정보!$D$57:$D$87,PosDrive정보!$H$57:$H$87),"")))</f>
        <v/>
      </c>
      <c r="N37" s="16" t="str">
        <f>IF($G37&gt;0,LOOKUP($G37,PosDrive정보!$D$4:$D$22,PosDrive정보!$I$4:$I$22),
IF($H37&gt;0,LOOKUP($H37,PosDrive정보!$D$23:$D$56,PosDrive정보!$I$23:$I$56),
IF($I37&gt;0,LOOKUP($I37,PosDrive정보!$D$57:$D$87,PosDrive정보!$I$57:$I$87),"")))</f>
        <v/>
      </c>
      <c r="O37" s="114"/>
      <c r="P37" s="115"/>
      <c r="Q37" s="115"/>
      <c r="R37" s="115"/>
      <c r="S37" s="115"/>
      <c r="T37" s="117"/>
      <c r="U37" s="29" t="str">
        <f t="shared" si="0"/>
        <v/>
      </c>
      <c r="V37" s="117"/>
      <c r="W37" s="121"/>
      <c r="X37" s="357">
        <f t="shared" si="1"/>
        <v>0</v>
      </c>
      <c r="Y37" s="357">
        <f t="shared" si="2"/>
        <v>0</v>
      </c>
      <c r="Z37" s="453" t="s">
        <v>1233</v>
      </c>
      <c r="AB37" s="196"/>
      <c r="AC37" s="203"/>
      <c r="AD37" s="978"/>
      <c r="AE37" s="213">
        <v>15</v>
      </c>
      <c r="AF37" s="213">
        <v>0</v>
      </c>
      <c r="AG37" s="213">
        <v>30</v>
      </c>
      <c r="AH37" s="213">
        <v>45</v>
      </c>
      <c r="AI37" s="355">
        <v>0.2</v>
      </c>
      <c r="AJ37" s="355" t="s">
        <v>105</v>
      </c>
      <c r="AK37" s="982" t="s">
        <v>86</v>
      </c>
      <c r="AL37" s="203"/>
      <c r="AM37" s="978"/>
      <c r="AN37" s="978" t="s">
        <v>105</v>
      </c>
      <c r="AO37" s="204" t="s">
        <v>86</v>
      </c>
      <c r="AP37" s="209">
        <v>1024</v>
      </c>
      <c r="AQ37" s="196"/>
    </row>
    <row r="38" spans="2:43" ht="17.399999999999999" customHeight="1" x14ac:dyDescent="0.4">
      <c r="B38" s="76">
        <v>32</v>
      </c>
      <c r="C38" s="160"/>
      <c r="D38" s="183"/>
      <c r="E38" s="604"/>
      <c r="F38" s="607"/>
      <c r="G38" s="153"/>
      <c r="H38" s="153"/>
      <c r="I38" s="154"/>
      <c r="J38" s="14">
        <f t="shared" si="3"/>
        <v>500</v>
      </c>
      <c r="K38" s="2" t="str">
        <f>IF($G38&gt;0,LOOKUP($G38,PosDrive정보!$D$4:$D$22,PosDrive정보!$E$4:$E$22),
IF($H38&gt;0,LOOKUP($H38,PosDrive정보!$D$23:$D$56,PosDrive정보!$E$23:$E$56),
IF($I38&gt;0,LOOKUP($I38,PosDrive정보!$D$57:$D$87,PosDrive정보!$E$57:$E$87),"")))</f>
        <v/>
      </c>
      <c r="L38" s="16">
        <f>IF($G38&gt;0,LOOKUP($G38,PosDrive정보!$D$4:$D$22,PosDrive정보!$F$4:$F$22),
IF($H38&gt;0,LOOKUP($H38,PosDrive정보!$D$23:$D$56,PosDrive정보!$F$23:$F$56),
IF($I38&gt;0,LOOKUP($I38,PosDrive정보!$D$57:$D$87,PosDrive정보!$F$57:$F$87),0)))</f>
        <v>0</v>
      </c>
      <c r="M38" s="15" t="str">
        <f>IF($G38&gt;0,LOOKUP($G38,PosDrive정보!$D$4:$D$22,PosDrive정보!$H$4:$H$22),
IF($H38&gt;0,LOOKUP($H38,PosDrive정보!$D$23:$D$56,PosDrive정보!$H$23:$H$56),
IF($I38&gt;0,LOOKUP($I38,PosDrive정보!$D$57:$D$87,PosDrive정보!$H$57:$H$87),"")))</f>
        <v/>
      </c>
      <c r="N38" s="16" t="str">
        <f>IF($G38&gt;0,LOOKUP($G38,PosDrive정보!$D$4:$D$22,PosDrive정보!$I$4:$I$22),
IF($H38&gt;0,LOOKUP($H38,PosDrive정보!$D$23:$D$56,PosDrive정보!$I$23:$I$56),
IF($I38&gt;0,LOOKUP($I38,PosDrive정보!$D$57:$D$87,PosDrive정보!$I$57:$I$87),"")))</f>
        <v/>
      </c>
      <c r="O38" s="155"/>
      <c r="P38" s="156"/>
      <c r="Q38" s="156"/>
      <c r="R38" s="156"/>
      <c r="S38" s="156"/>
      <c r="T38" s="157"/>
      <c r="U38" s="29" t="str">
        <f t="shared" si="0"/>
        <v/>
      </c>
      <c r="V38" s="157"/>
      <c r="W38" s="158"/>
      <c r="X38" s="357">
        <f t="shared" si="1"/>
        <v>0</v>
      </c>
      <c r="Y38" s="357">
        <f t="shared" si="2"/>
        <v>0</v>
      </c>
      <c r="Z38" s="249" t="s">
        <v>1233</v>
      </c>
      <c r="AB38" s="195"/>
      <c r="AC38" s="201"/>
      <c r="AD38" s="977"/>
      <c r="AE38" s="212">
        <v>15</v>
      </c>
      <c r="AF38" s="212">
        <v>0</v>
      </c>
      <c r="AG38" s="212">
        <v>30</v>
      </c>
      <c r="AH38" s="212">
        <v>45</v>
      </c>
      <c r="AI38" s="354">
        <v>0.2</v>
      </c>
      <c r="AJ38" s="354" t="s">
        <v>105</v>
      </c>
      <c r="AK38" s="981" t="s">
        <v>86</v>
      </c>
      <c r="AL38" s="201"/>
      <c r="AM38" s="977"/>
      <c r="AN38" s="977" t="s">
        <v>105</v>
      </c>
      <c r="AO38" s="202" t="s">
        <v>86</v>
      </c>
      <c r="AP38" s="208">
        <v>1024</v>
      </c>
      <c r="AQ38" s="195"/>
    </row>
    <row r="39" spans="2:43" ht="17.399999999999999" customHeight="1" x14ac:dyDescent="0.4">
      <c r="B39" s="76">
        <v>33</v>
      </c>
      <c r="C39" s="116"/>
      <c r="D39" s="184"/>
      <c r="E39" s="604"/>
      <c r="F39" s="608"/>
      <c r="G39" s="110"/>
      <c r="H39" s="110"/>
      <c r="I39" s="111"/>
      <c r="J39" s="14">
        <f t="shared" si="3"/>
        <v>500</v>
      </c>
      <c r="K39" s="2" t="str">
        <f>IF($G39&gt;0,LOOKUP($G39,PosDrive정보!$D$4:$D$22,PosDrive정보!$E$4:$E$22),
IF($H39&gt;0,LOOKUP($H39,PosDrive정보!$D$23:$D$56,PosDrive정보!$E$23:$E$56),
IF($I39&gt;0,LOOKUP($I39,PosDrive정보!$D$57:$D$87,PosDrive정보!$E$57:$E$87),"")))</f>
        <v/>
      </c>
      <c r="L39" s="16">
        <f>IF($G39&gt;0,LOOKUP($G39,PosDrive정보!$D$4:$D$22,PosDrive정보!$F$4:$F$22),
IF($H39&gt;0,LOOKUP($H39,PosDrive정보!$D$23:$D$56,PosDrive정보!$F$23:$F$56),
IF($I39&gt;0,LOOKUP($I39,PosDrive정보!$D$57:$D$87,PosDrive정보!$F$57:$F$87),0)))</f>
        <v>0</v>
      </c>
      <c r="M39" s="15" t="str">
        <f>IF($G39&gt;0,LOOKUP($G39,PosDrive정보!$D$4:$D$22,PosDrive정보!$H$4:$H$22),
IF($H39&gt;0,LOOKUP($H39,PosDrive정보!$D$23:$D$56,PosDrive정보!$H$23:$H$56),
IF($I39&gt;0,LOOKUP($I39,PosDrive정보!$D$57:$D$87,PosDrive정보!$H$57:$H$87),"")))</f>
        <v/>
      </c>
      <c r="N39" s="16" t="str">
        <f>IF($G39&gt;0,LOOKUP($G39,PosDrive정보!$D$4:$D$22,PosDrive정보!$I$4:$I$22),
IF($H39&gt;0,LOOKUP($H39,PosDrive정보!$D$23:$D$56,PosDrive정보!$I$23:$I$56),
IF($I39&gt;0,LOOKUP($I39,PosDrive정보!$D$57:$D$87,PosDrive정보!$I$57:$I$87),"")))</f>
        <v/>
      </c>
      <c r="O39" s="114"/>
      <c r="P39" s="115"/>
      <c r="Q39" s="115"/>
      <c r="R39" s="115"/>
      <c r="S39" s="115"/>
      <c r="T39" s="117"/>
      <c r="U39" s="29" t="str">
        <f t="shared" si="0"/>
        <v/>
      </c>
      <c r="V39" s="117"/>
      <c r="W39" s="121"/>
      <c r="X39" s="357">
        <f t="shared" si="1"/>
        <v>0</v>
      </c>
      <c r="Y39" s="357">
        <f t="shared" si="2"/>
        <v>0</v>
      </c>
      <c r="Z39" s="453" t="s">
        <v>1233</v>
      </c>
      <c r="AB39" s="196"/>
      <c r="AC39" s="203"/>
      <c r="AD39" s="978"/>
      <c r="AE39" s="213">
        <v>15</v>
      </c>
      <c r="AF39" s="213">
        <v>0</v>
      </c>
      <c r="AG39" s="213">
        <v>30</v>
      </c>
      <c r="AH39" s="213">
        <v>45</v>
      </c>
      <c r="AI39" s="355">
        <v>0.2</v>
      </c>
      <c r="AJ39" s="355" t="s">
        <v>105</v>
      </c>
      <c r="AK39" s="982" t="s">
        <v>86</v>
      </c>
      <c r="AL39" s="203"/>
      <c r="AM39" s="978"/>
      <c r="AN39" s="978" t="s">
        <v>105</v>
      </c>
      <c r="AO39" s="204" t="s">
        <v>86</v>
      </c>
      <c r="AP39" s="209">
        <v>1024</v>
      </c>
      <c r="AQ39" s="196"/>
    </row>
    <row r="40" spans="2:43" ht="17.399999999999999" customHeight="1" x14ac:dyDescent="0.4">
      <c r="B40" s="76">
        <v>34</v>
      </c>
      <c r="C40" s="160"/>
      <c r="D40" s="183"/>
      <c r="E40" s="604"/>
      <c r="F40" s="607"/>
      <c r="G40" s="153"/>
      <c r="H40" s="153"/>
      <c r="I40" s="154"/>
      <c r="J40" s="14">
        <f t="shared" si="3"/>
        <v>500</v>
      </c>
      <c r="K40" s="2" t="str">
        <f>IF($G40&gt;0,LOOKUP($G40,PosDrive정보!$D$4:$D$22,PosDrive정보!$E$4:$E$22),
IF($H40&gt;0,LOOKUP($H40,PosDrive정보!$D$23:$D$56,PosDrive정보!$E$23:$E$56),
IF($I40&gt;0,LOOKUP($I40,PosDrive정보!$D$57:$D$87,PosDrive정보!$E$57:$E$87),"")))</f>
        <v/>
      </c>
      <c r="L40" s="16">
        <f>IF($G40&gt;0,LOOKUP($G40,PosDrive정보!$D$4:$D$22,PosDrive정보!$F$4:$F$22),
IF($H40&gt;0,LOOKUP($H40,PosDrive정보!$D$23:$D$56,PosDrive정보!$F$23:$F$56),
IF($I40&gt;0,LOOKUP($I40,PosDrive정보!$D$57:$D$87,PosDrive정보!$F$57:$F$87),0)))</f>
        <v>0</v>
      </c>
      <c r="M40" s="15" t="str">
        <f>IF($G40&gt;0,LOOKUP($G40,PosDrive정보!$D$4:$D$22,PosDrive정보!$H$4:$H$22),
IF($H40&gt;0,LOOKUP($H40,PosDrive정보!$D$23:$D$56,PosDrive정보!$H$23:$H$56),
IF($I40&gt;0,LOOKUP($I40,PosDrive정보!$D$57:$D$87,PosDrive정보!$H$57:$H$87),"")))</f>
        <v/>
      </c>
      <c r="N40" s="16" t="str">
        <f>IF($G40&gt;0,LOOKUP($G40,PosDrive정보!$D$4:$D$22,PosDrive정보!$I$4:$I$22),
IF($H40&gt;0,LOOKUP($H40,PosDrive정보!$D$23:$D$56,PosDrive정보!$I$23:$I$56),
IF($I40&gt;0,LOOKUP($I40,PosDrive정보!$D$57:$D$87,PosDrive정보!$I$57:$I$87),"")))</f>
        <v/>
      </c>
      <c r="O40" s="155"/>
      <c r="P40" s="156"/>
      <c r="Q40" s="156"/>
      <c r="R40" s="156"/>
      <c r="S40" s="156"/>
      <c r="T40" s="157"/>
      <c r="U40" s="29" t="str">
        <f t="shared" si="0"/>
        <v/>
      </c>
      <c r="V40" s="157"/>
      <c r="W40" s="158"/>
      <c r="X40" s="357">
        <f t="shared" si="1"/>
        <v>0</v>
      </c>
      <c r="Y40" s="357">
        <f t="shared" si="2"/>
        <v>0</v>
      </c>
      <c r="Z40" s="249" t="s">
        <v>1233</v>
      </c>
      <c r="AB40" s="195"/>
      <c r="AC40" s="201"/>
      <c r="AD40" s="977"/>
      <c r="AE40" s="212">
        <v>15</v>
      </c>
      <c r="AF40" s="212">
        <v>0</v>
      </c>
      <c r="AG40" s="212">
        <v>30</v>
      </c>
      <c r="AH40" s="212">
        <v>45</v>
      </c>
      <c r="AI40" s="354">
        <v>0.2</v>
      </c>
      <c r="AJ40" s="354" t="s">
        <v>105</v>
      </c>
      <c r="AK40" s="981" t="s">
        <v>86</v>
      </c>
      <c r="AL40" s="201"/>
      <c r="AM40" s="977"/>
      <c r="AN40" s="977" t="s">
        <v>105</v>
      </c>
      <c r="AO40" s="202" t="s">
        <v>86</v>
      </c>
      <c r="AP40" s="208">
        <v>1024</v>
      </c>
      <c r="AQ40" s="195"/>
    </row>
    <row r="41" spans="2:43" ht="18" customHeight="1" thickBot="1" x14ac:dyDescent="0.45">
      <c r="B41" s="77">
        <v>35</v>
      </c>
      <c r="C41" s="118"/>
      <c r="D41" s="185"/>
      <c r="E41" s="604"/>
      <c r="F41" s="609"/>
      <c r="G41" s="112"/>
      <c r="H41" s="112"/>
      <c r="I41" s="113"/>
      <c r="J41" s="32">
        <f t="shared" si="3"/>
        <v>500</v>
      </c>
      <c r="K41" s="3" t="str">
        <f>IF($G41&gt;0,LOOKUP($G41,PosDrive정보!$D$4:$D$22,PosDrive정보!$E$4:$E$22),
IF($H41&gt;0,LOOKUP($H41,PosDrive정보!$D$23:$D$56,PosDrive정보!$E$23:$E$56),
IF($I41&gt;0,LOOKUP($I41,PosDrive정보!$D$57:$D$87,PosDrive정보!$E$57:$E$87),"")))</f>
        <v/>
      </c>
      <c r="L41" s="70">
        <f>IF($G41&gt;0,LOOKUP($G41,PosDrive정보!$D$4:$D$22,PosDrive정보!$F$4:$F$22),
IF($H41&gt;0,LOOKUP($H41,PosDrive정보!$D$23:$D$56,PosDrive정보!$F$23:$F$56),
IF($I41&gt;0,LOOKUP($I41,PosDrive정보!$D$57:$D$87,PosDrive정보!$F$57:$F$87),0)))</f>
        <v>0</v>
      </c>
      <c r="M41" s="72" t="str">
        <f>IF($G41&gt;0,LOOKUP($G41,PosDrive정보!$D$4:$D$22,PosDrive정보!$H$4:$H$22),
IF($H41&gt;0,LOOKUP($H41,PosDrive정보!$D$23:$D$56,PosDrive정보!$H$23:$H$56),
IF($I41&gt;0,LOOKUP($I41,PosDrive정보!$D$57:$D$87,PosDrive정보!$H$57:$H$87),"")))</f>
        <v/>
      </c>
      <c r="N41" s="70" t="str">
        <f>IF($G41&gt;0,LOOKUP($G41,PosDrive정보!$D$4:$D$22,PosDrive정보!$I$4:$I$22),
IF($H41&gt;0,LOOKUP($H41,PosDrive정보!$D$23:$D$56,PosDrive정보!$I$23:$I$56),
IF($I41&gt;0,LOOKUP($I41,PosDrive정보!$D$57:$D$87,PosDrive정보!$I$57:$I$87),"")))</f>
        <v/>
      </c>
      <c r="O41" s="118"/>
      <c r="P41" s="119"/>
      <c r="Q41" s="119"/>
      <c r="R41" s="119"/>
      <c r="S41" s="119"/>
      <c r="T41" s="119"/>
      <c r="U41" s="30" t="str">
        <f t="shared" si="0"/>
        <v/>
      </c>
      <c r="V41" s="119"/>
      <c r="W41" s="122"/>
      <c r="X41" s="358">
        <f t="shared" si="1"/>
        <v>0</v>
      </c>
      <c r="Y41" s="358">
        <f t="shared" si="2"/>
        <v>0</v>
      </c>
      <c r="Z41" s="454" t="s">
        <v>1233</v>
      </c>
      <c r="AB41" s="197"/>
      <c r="AC41" s="205"/>
      <c r="AD41" s="979"/>
      <c r="AE41" s="214">
        <v>15</v>
      </c>
      <c r="AF41" s="214">
        <v>0</v>
      </c>
      <c r="AG41" s="214">
        <v>30</v>
      </c>
      <c r="AH41" s="214">
        <v>45</v>
      </c>
      <c r="AI41" s="356">
        <v>0.2</v>
      </c>
      <c r="AJ41" s="356" t="s">
        <v>105</v>
      </c>
      <c r="AK41" s="983" t="s">
        <v>86</v>
      </c>
      <c r="AL41" s="205"/>
      <c r="AM41" s="979"/>
      <c r="AN41" s="979" t="s">
        <v>105</v>
      </c>
      <c r="AO41" s="206" t="s">
        <v>86</v>
      </c>
      <c r="AP41" s="210">
        <v>1024</v>
      </c>
      <c r="AQ41" s="197"/>
    </row>
    <row r="42" spans="2:43" x14ac:dyDescent="0.4">
      <c r="E42" s="23"/>
    </row>
  </sheetData>
  <sheetProtection algorithmName="SHA-512" hashValue="EGwrX+Cl2N0q9jMVq+DUFwwrp6ZypZo9dDFTNRszfW3fenarXnVNIDXe1Q8VfLnI5Rfi3pfB5+Dd8D1eBna3Ow==" saltValue="rvAF0TSP1g0I8bqyx73ZBg==" spinCount="100000" sheet="1" objects="1" scenarios="1"/>
  <mergeCells count="39">
    <mergeCell ref="AB2:AB5"/>
    <mergeCell ref="AC3:AC5"/>
    <mergeCell ref="O3:O5"/>
    <mergeCell ref="J3:J5"/>
    <mergeCell ref="U3:U5"/>
    <mergeCell ref="V3:V5"/>
    <mergeCell ref="Z2:Z5"/>
    <mergeCell ref="W3:W5"/>
    <mergeCell ref="X2:X5"/>
    <mergeCell ref="G3:I4"/>
    <mergeCell ref="M3:N4"/>
    <mergeCell ref="Y2:Y4"/>
    <mergeCell ref="B2:B5"/>
    <mergeCell ref="C2:C5"/>
    <mergeCell ref="G2:N2"/>
    <mergeCell ref="O2:W2"/>
    <mergeCell ref="D2:D5"/>
    <mergeCell ref="P3:P5"/>
    <mergeCell ref="Q3:Q5"/>
    <mergeCell ref="R3:R5"/>
    <mergeCell ref="S3:S5"/>
    <mergeCell ref="T3:T5"/>
    <mergeCell ref="K3:K5"/>
    <mergeCell ref="L3:L5"/>
    <mergeCell ref="F2:F4"/>
    <mergeCell ref="AP2:AP4"/>
    <mergeCell ref="AQ2:AQ5"/>
    <mergeCell ref="AD3:AD5"/>
    <mergeCell ref="AM3:AM5"/>
    <mergeCell ref="AL3:AL5"/>
    <mergeCell ref="AI3:AI4"/>
    <mergeCell ref="AE3:AF3"/>
    <mergeCell ref="AG3:AH3"/>
    <mergeCell ref="AJ3:AJ5"/>
    <mergeCell ref="AK3:AK5"/>
    <mergeCell ref="AC2:AK2"/>
    <mergeCell ref="AN3:AN5"/>
    <mergeCell ref="AO3:AO5"/>
    <mergeCell ref="AL2:AO2"/>
  </mergeCells>
  <phoneticPr fontId="6" type="noConversion"/>
  <conditionalFormatting sqref="X6:X41">
    <cfRule type="expression" dxfId="443" priority="54">
      <formula>AND($L6&gt;0,$X6&gt;($L6*1.5))</formula>
    </cfRule>
  </conditionalFormatting>
  <conditionalFormatting sqref="AM6:AM41">
    <cfRule type="expression" dxfId="442" priority="44">
      <formula>AND($AL6="Y",$AM6="")</formula>
    </cfRule>
  </conditionalFormatting>
  <conditionalFormatting sqref="AD6:AD41">
    <cfRule type="expression" dxfId="441" priority="43">
      <formula>AND($AC6="Y",$AD6="")</formula>
    </cfRule>
  </conditionalFormatting>
  <conditionalFormatting sqref="AE6:AE41">
    <cfRule type="expression" dxfId="440" priority="40">
      <formula>AND($AC6="Y",$AD6="INV", $AE6="")</formula>
    </cfRule>
  </conditionalFormatting>
  <conditionalFormatting sqref="AG6:AG41">
    <cfRule type="expression" dxfId="439" priority="39">
      <formula>AND($AC6="Y",$AD6="INV", $AG6="")</formula>
    </cfRule>
  </conditionalFormatting>
  <conditionalFormatting sqref="V6:V41">
    <cfRule type="expression" dxfId="438" priority="34">
      <formula>AND($S6&gt;0,$V6=0)</formula>
    </cfRule>
  </conditionalFormatting>
  <conditionalFormatting sqref="G42:J51">
    <cfRule type="expression" dxfId="437" priority="33">
      <formula>COUNT($G$6:$I$6)&gt;1</formula>
    </cfRule>
  </conditionalFormatting>
  <conditionalFormatting sqref="G6:J41">
    <cfRule type="expression" dxfId="436" priority="32">
      <formula>COUNTA($G6:$I6)&gt;1</formula>
    </cfRule>
  </conditionalFormatting>
  <conditionalFormatting sqref="Z6:Z41">
    <cfRule type="expression" dxfId="435" priority="29">
      <formula>$Z6=""</formula>
    </cfRule>
  </conditionalFormatting>
  <conditionalFormatting sqref="L6:AQ41">
    <cfRule type="expression" dxfId="434" priority="28">
      <formula>$L6=0</formula>
    </cfRule>
  </conditionalFormatting>
  <conditionalFormatting sqref="G6:G41">
    <cfRule type="expression" dxfId="433" priority="27">
      <formula>AND($G6&lt;&gt;0, OR($F6&lt;208, $F6&gt;240))</formula>
    </cfRule>
  </conditionalFormatting>
  <conditionalFormatting sqref="H6:H41">
    <cfRule type="expression" dxfId="432" priority="26">
      <formula>AND($H6&lt;&gt;0, OR($F6&lt;380, $F6&gt;500))</formula>
    </cfRule>
  </conditionalFormatting>
  <conditionalFormatting sqref="F6:F41">
    <cfRule type="expression" dxfId="431" priority="25">
      <formula>AND($F6=0,COUNTA($G6:$I6)&lt;&gt;0)</formula>
    </cfRule>
  </conditionalFormatting>
  <conditionalFormatting sqref="I6:I41">
    <cfRule type="expression" dxfId="430" priority="24">
      <formula>AND($I6&lt;&gt;0, OR($F6&lt;380, $F6&gt;500))</formula>
    </cfRule>
  </conditionalFormatting>
  <conditionalFormatting sqref="AF6:AF41">
    <cfRule type="expression" dxfId="429" priority="23">
      <formula>AND($AC6="Y",$AD6="INV", $AF6="")</formula>
    </cfRule>
  </conditionalFormatting>
  <conditionalFormatting sqref="AH6:AH41">
    <cfRule type="expression" dxfId="428" priority="22">
      <formula>AND($AC6="Y",$AD6="INV", $AH6="")</formula>
    </cfRule>
  </conditionalFormatting>
  <conditionalFormatting sqref="AI6:AI41">
    <cfRule type="expression" dxfId="427" priority="21">
      <formula>AND($AC6="Y",$AD6="INV", $AI6="")</formula>
    </cfRule>
  </conditionalFormatting>
  <conditionalFormatting sqref="O6:O41">
    <cfRule type="expression" dxfId="426" priority="20">
      <formula>AND($S6&gt;0,$O6=0)</formula>
    </cfRule>
  </conditionalFormatting>
  <conditionalFormatting sqref="P6:P41">
    <cfRule type="expression" dxfId="425" priority="19">
      <formula>AND($S6&gt;0,$P6=0)</formula>
    </cfRule>
  </conditionalFormatting>
  <conditionalFormatting sqref="Q6:Q41">
    <cfRule type="expression" dxfId="424" priority="18">
      <formula>AND($S6&gt;0,$Q6=0)</formula>
    </cfRule>
  </conditionalFormatting>
  <conditionalFormatting sqref="R6:R41">
    <cfRule type="expression" dxfId="423" priority="17">
      <formula>AND($S6&gt;0,$R6=0)</formula>
    </cfRule>
  </conditionalFormatting>
  <conditionalFormatting sqref="W6:W41">
    <cfRule type="expression" dxfId="422" priority="16">
      <formula>AND($S6&gt;0,$W6=0)</formula>
    </cfRule>
  </conditionalFormatting>
  <conditionalFormatting sqref="AJ6:AJ41">
    <cfRule type="expression" dxfId="421" priority="12">
      <formula>$AJ6&gt;="DigOUT:A.1"</formula>
    </cfRule>
    <cfRule type="expression" dxfId="420" priority="13">
      <formula>AND($AC6="Y", $AJ6="DigOUT:0.1")</formula>
    </cfRule>
    <cfRule type="expression" dxfId="419" priority="15">
      <formula>OR($AJ6="", $AJ6="DigOUT:0.2", AND($AC6&lt;&gt;"Y", $AJ6&lt;&gt;"DigOUT:0.1"))</formula>
    </cfRule>
  </conditionalFormatting>
  <conditionalFormatting sqref="AK6:AK41">
    <cfRule type="expression" dxfId="418" priority="8">
      <formula>$AK6="DigIN:0.2"</formula>
    </cfRule>
    <cfRule type="expression" dxfId="417" priority="10">
      <formula>OR($AK6="", $AK6="DigIN:0.1", AND($AC6&lt;&gt;"Y", $AK6&lt;&gt;"DigIN:0.2"))</formula>
    </cfRule>
    <cfRule type="expression" dxfId="416" priority="11">
      <formula>$AK6&gt;="DigIN:A.1"</formula>
    </cfRule>
  </conditionalFormatting>
  <conditionalFormatting sqref="AN6:AN41">
    <cfRule type="expression" dxfId="415" priority="5">
      <formula>OR($AN6="", $AN6="DigOUT:0.2", AND($AL6&lt;&gt;"Y", $AN6&lt;&gt;"DigOUT:0.1"))</formula>
    </cfRule>
    <cfRule type="expression" dxfId="414" priority="6">
      <formula>AND($AL6="Y", $AN6="DigOUT:0.1")</formula>
    </cfRule>
    <cfRule type="expression" dxfId="413" priority="7">
      <formula>$AN6&gt;="DigOUT:A.1"</formula>
    </cfRule>
  </conditionalFormatting>
  <conditionalFormatting sqref="AO6:AO41">
    <cfRule type="expression" dxfId="412" priority="1">
      <formula>AND($AO6&gt;="DigIN:A.1", $AO6=$AK6)</formula>
    </cfRule>
    <cfRule type="expression" dxfId="411" priority="2">
      <formula>OR($AO6="", $AO6="DigIN:0.1", AND($AL6&lt;&gt;"Y", $AO6&lt;&gt;"DigIN:0.2"))</formula>
    </cfRule>
    <cfRule type="expression" dxfId="410" priority="3">
      <formula>$AO6&gt;="DigIN:A.1"</formula>
    </cfRule>
    <cfRule type="expression" dxfId="409" priority="4">
      <formula>$AO6="DigIN:0.2"</formula>
    </cfRule>
  </conditionalFormatting>
  <dataValidations count="3">
    <dataValidation type="list" allowBlank="1" showInputMessage="1" showErrorMessage="1" sqref="AD6:AD41 AM6:AM41">
      <formula1>"PLC, INV"</formula1>
    </dataValidation>
    <dataValidation type="list" allowBlank="1" showInputMessage="1" showErrorMessage="1" sqref="AL6:AL41 AB6:AC41 AQ6:AQ41">
      <formula1>"Y"</formula1>
    </dataValidation>
    <dataValidation type="list" allowBlank="1" showInputMessage="1" showErrorMessage="1" sqref="Z6:Z41">
      <formula1>"0 / Induction, 1 / PMSM"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PosDrive정보!$D$57:$D$87</xm:f>
          </x14:formula1>
          <xm:sqref>I6:I41</xm:sqref>
        </x14:dataValidation>
        <x14:dataValidation type="list" allowBlank="1" showInputMessage="1" showErrorMessage="1">
          <x14:formula1>
            <xm:f>PosDrive정보!$D$23:$D$56</xm:f>
          </x14:formula1>
          <xm:sqref>H6:H41</xm:sqref>
        </x14:dataValidation>
        <x14:dataValidation type="list" allowBlank="1" showInputMessage="1" showErrorMessage="1">
          <x14:formula1>
            <xm:f>PosDrive정보!$D$4:$D$22</xm:f>
          </x14:formula1>
          <xm:sqref>G6:G41</xm:sqref>
        </x14:dataValidation>
        <x14:dataValidation type="list" allowBlank="1" showInputMessage="1" showErrorMessage="1">
          <x14:formula1>
            <xm:f>PosDrive정보!$M$69:$M$94</xm:f>
          </x14:formula1>
          <xm:sqref>AJ6:AJ41 AN6:AN41</xm:sqref>
        </x14:dataValidation>
        <x14:dataValidation type="list" allowBlank="1" showInputMessage="1" showErrorMessage="1">
          <x14:formula1>
            <xm:f>PosDrive정보!$M$40:$M$65</xm:f>
          </x14:formula1>
          <xm:sqref>AK6:AK41 AO6:AO41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AI41"/>
  <sheetViews>
    <sheetView zoomScale="80" zoomScaleNormal="80" workbookViewId="0">
      <pane xSplit="4" ySplit="6" topLeftCell="R7" activePane="bottomRight" state="frozen"/>
      <selection activeCell="AD13" sqref="AD13"/>
      <selection pane="topRight" activeCell="AD13" sqref="AD13"/>
      <selection pane="bottomLeft" activeCell="AD13" sqref="AD13"/>
      <selection pane="bottomRight" activeCell="AM22" sqref="AM22"/>
    </sheetView>
  </sheetViews>
  <sheetFormatPr defaultRowHeight="17.399999999999999" x14ac:dyDescent="0.4"/>
  <cols>
    <col min="1" max="1" width="2.296875" customWidth="1"/>
    <col min="2" max="2" width="3.8984375" bestFit="1" customWidth="1"/>
    <col min="3" max="3" width="10.19921875" customWidth="1"/>
    <col min="4" max="4" width="20.69921875" customWidth="1"/>
    <col min="5" max="6" width="9.69921875" customWidth="1"/>
    <col min="7" max="7" width="12.69921875" customWidth="1"/>
    <col min="8" max="8" width="9.69921875" bestFit="1" customWidth="1"/>
    <col min="9" max="9" width="7.3984375" bestFit="1" customWidth="1"/>
    <col min="10" max="10" width="12.69921875" customWidth="1"/>
    <col min="11" max="11" width="9.69921875" bestFit="1" customWidth="1"/>
    <col min="12" max="12" width="6.69921875" bestFit="1" customWidth="1"/>
    <col min="13" max="13" width="12.69921875" customWidth="1"/>
    <col min="14" max="14" width="9.69921875" bestFit="1" customWidth="1"/>
    <col min="15" max="15" width="6.69921875" bestFit="1" customWidth="1"/>
    <col min="16" max="16" width="1.3984375" customWidth="1"/>
    <col min="17" max="18" width="8.69921875" bestFit="1" customWidth="1"/>
    <col min="19" max="21" width="10.8984375" bestFit="1" customWidth="1"/>
    <col min="22" max="23" width="9.8984375" bestFit="1" customWidth="1"/>
    <col min="24" max="24" width="11.8984375" bestFit="1" customWidth="1"/>
    <col min="25" max="27" width="11.69921875" customWidth="1"/>
    <col min="28" max="28" width="6.5" bestFit="1" customWidth="1"/>
    <col min="29" max="31" width="4.09765625" bestFit="1" customWidth="1"/>
    <col min="32" max="32" width="5.69921875" bestFit="1" customWidth="1"/>
    <col min="33" max="33" width="9.5" bestFit="1" customWidth="1"/>
    <col min="34" max="35" width="11.5" bestFit="1" customWidth="1"/>
  </cols>
  <sheetData>
    <row r="1" spans="2:35" ht="21.6" thickBot="1" x14ac:dyDescent="0.45">
      <c r="C1" s="13" t="s">
        <v>799</v>
      </c>
      <c r="D1" s="13"/>
      <c r="F1" s="849">
        <v>2</v>
      </c>
      <c r="G1" s="849">
        <v>3</v>
      </c>
      <c r="H1" s="849">
        <v>4</v>
      </c>
      <c r="I1" s="849">
        <v>5</v>
      </c>
      <c r="J1" s="849">
        <v>6</v>
      </c>
      <c r="K1" s="849">
        <v>7</v>
      </c>
      <c r="L1" s="849">
        <v>8</v>
      </c>
      <c r="M1" s="849">
        <v>6</v>
      </c>
      <c r="N1" s="849">
        <v>7</v>
      </c>
      <c r="O1" s="849">
        <v>8</v>
      </c>
      <c r="Q1" s="849">
        <v>9</v>
      </c>
      <c r="R1" s="849">
        <v>10</v>
      </c>
      <c r="S1" s="849">
        <v>11</v>
      </c>
      <c r="T1" s="849">
        <v>12</v>
      </c>
      <c r="U1" s="849">
        <v>12</v>
      </c>
      <c r="V1" s="849">
        <v>13</v>
      </c>
      <c r="W1" s="849">
        <v>14</v>
      </c>
      <c r="X1" s="849">
        <v>15</v>
      </c>
      <c r="Y1" s="849">
        <v>16</v>
      </c>
      <c r="Z1" s="849">
        <v>17</v>
      </c>
      <c r="AA1" s="849">
        <v>18</v>
      </c>
      <c r="AB1" s="849">
        <v>19</v>
      </c>
      <c r="AC1" s="849">
        <v>20</v>
      </c>
      <c r="AD1" s="849">
        <v>21</v>
      </c>
      <c r="AE1" s="849">
        <v>22</v>
      </c>
      <c r="AF1" s="849">
        <v>23</v>
      </c>
      <c r="AG1" s="849">
        <v>24</v>
      </c>
      <c r="AH1" s="849">
        <v>25</v>
      </c>
      <c r="AI1" s="849">
        <v>26</v>
      </c>
    </row>
    <row r="2" spans="2:35" ht="21" x14ac:dyDescent="0.4">
      <c r="B2" s="1116" t="s">
        <v>618</v>
      </c>
      <c r="C2" s="1119" t="s">
        <v>621</v>
      </c>
      <c r="D2" s="1169" t="s">
        <v>840</v>
      </c>
      <c r="E2" s="1166" t="s">
        <v>1227</v>
      </c>
      <c r="F2" s="1162"/>
      <c r="G2" s="1156" t="s">
        <v>803</v>
      </c>
      <c r="H2" s="1157"/>
      <c r="I2" s="1157"/>
      <c r="J2" s="1157"/>
      <c r="K2" s="1157"/>
      <c r="L2" s="1157"/>
      <c r="M2" s="1157"/>
      <c r="N2" s="1157"/>
      <c r="O2" s="1158"/>
      <c r="P2" s="23"/>
      <c r="Q2" s="1176" t="s">
        <v>1200</v>
      </c>
      <c r="R2" s="1177"/>
      <c r="S2" s="1162"/>
      <c r="T2" s="1163"/>
      <c r="U2" s="1178"/>
      <c r="V2" s="1098" t="s">
        <v>1228</v>
      </c>
      <c r="W2" s="1099"/>
      <c r="X2" s="1099"/>
      <c r="Y2" s="1099"/>
      <c r="Z2" s="1099"/>
      <c r="AA2" s="1100"/>
      <c r="AB2" s="1161" t="s">
        <v>1196</v>
      </c>
      <c r="AC2" s="1162"/>
      <c r="AD2" s="1162"/>
      <c r="AE2" s="1162"/>
      <c r="AF2" s="1163"/>
      <c r="AG2" s="1098" t="s">
        <v>1218</v>
      </c>
      <c r="AH2" s="1099"/>
      <c r="AI2" s="1100"/>
    </row>
    <row r="3" spans="2:35" ht="19.2" x14ac:dyDescent="0.4">
      <c r="B3" s="1117"/>
      <c r="C3" s="1120"/>
      <c r="D3" s="1170"/>
      <c r="E3" s="1164" t="s">
        <v>802</v>
      </c>
      <c r="F3" s="1165"/>
      <c r="G3" s="1137" t="s">
        <v>1205</v>
      </c>
      <c r="H3" s="1138"/>
      <c r="I3" s="1138"/>
      <c r="J3" s="1137" t="s">
        <v>1206</v>
      </c>
      <c r="K3" s="1138"/>
      <c r="L3" s="1139"/>
      <c r="M3" s="1137" t="s">
        <v>2743</v>
      </c>
      <c r="N3" s="1138"/>
      <c r="O3" s="1139"/>
      <c r="P3" s="23"/>
      <c r="Q3" s="1164" t="s">
        <v>1214</v>
      </c>
      <c r="R3" s="1182"/>
      <c r="S3" s="1183" t="s">
        <v>1195</v>
      </c>
      <c r="T3" s="1184"/>
      <c r="U3" s="1182"/>
      <c r="V3" s="1167" t="s">
        <v>809</v>
      </c>
      <c r="W3" s="1159"/>
      <c r="X3" s="1168"/>
      <c r="Y3" s="1173" t="s">
        <v>1153</v>
      </c>
      <c r="Z3" s="1174"/>
      <c r="AA3" s="1175"/>
      <c r="AB3" s="96" t="s">
        <v>816</v>
      </c>
      <c r="AC3" s="1159" t="s">
        <v>809</v>
      </c>
      <c r="AD3" s="1159"/>
      <c r="AE3" s="1159"/>
      <c r="AF3" s="1160"/>
      <c r="AG3" s="1090" t="s">
        <v>1199</v>
      </c>
      <c r="AH3" s="1142" t="s">
        <v>1197</v>
      </c>
      <c r="AI3" s="1148" t="s">
        <v>1198</v>
      </c>
    </row>
    <row r="4" spans="2:35" ht="17.399999999999999" customHeight="1" x14ac:dyDescent="0.4">
      <c r="B4" s="1117"/>
      <c r="C4" s="1120"/>
      <c r="D4" s="1095"/>
      <c r="E4" s="1123" t="s">
        <v>1203</v>
      </c>
      <c r="F4" s="1171" t="s">
        <v>1204</v>
      </c>
      <c r="G4" s="1090" t="s">
        <v>805</v>
      </c>
      <c r="H4" s="1140" t="s">
        <v>806</v>
      </c>
      <c r="I4" s="1095" t="s">
        <v>1190</v>
      </c>
      <c r="J4" s="1090" t="s">
        <v>805</v>
      </c>
      <c r="K4" s="1140" t="s">
        <v>806</v>
      </c>
      <c r="L4" s="1095" t="s">
        <v>1190</v>
      </c>
      <c r="M4" s="1090" t="s">
        <v>805</v>
      </c>
      <c r="N4" s="1140" t="s">
        <v>806</v>
      </c>
      <c r="O4" s="1095" t="s">
        <v>1190</v>
      </c>
      <c r="P4" s="23"/>
      <c r="Q4" s="1179" t="s">
        <v>1213</v>
      </c>
      <c r="R4" s="1180" t="s">
        <v>1215</v>
      </c>
      <c r="S4" s="1179" t="s">
        <v>1216</v>
      </c>
      <c r="T4" s="1141" t="s">
        <v>1217</v>
      </c>
      <c r="U4" s="1180" t="s">
        <v>2744</v>
      </c>
      <c r="V4" s="1132" t="s">
        <v>1208</v>
      </c>
      <c r="W4" s="1087" t="s">
        <v>1207</v>
      </c>
      <c r="X4" s="1095" t="s">
        <v>1209</v>
      </c>
      <c r="Y4" s="1132" t="s">
        <v>1210</v>
      </c>
      <c r="Z4" s="1087" t="s">
        <v>1211</v>
      </c>
      <c r="AA4" s="1095" t="s">
        <v>1212</v>
      </c>
      <c r="AB4" s="1154" t="s">
        <v>810</v>
      </c>
      <c r="AC4" s="1140" t="s">
        <v>811</v>
      </c>
      <c r="AD4" s="1140" t="s">
        <v>812</v>
      </c>
      <c r="AE4" s="1140" t="s">
        <v>813</v>
      </c>
      <c r="AF4" s="1150" t="s">
        <v>814</v>
      </c>
      <c r="AG4" s="1146"/>
      <c r="AH4" s="1147"/>
      <c r="AI4" s="1149"/>
    </row>
    <row r="5" spans="2:35" ht="18" thickBot="1" x14ac:dyDescent="0.45">
      <c r="B5" s="1117"/>
      <c r="C5" s="1120"/>
      <c r="D5" s="1095"/>
      <c r="E5" s="1091"/>
      <c r="F5" s="1172"/>
      <c r="G5" s="1091"/>
      <c r="H5" s="1088"/>
      <c r="I5" s="1096"/>
      <c r="J5" s="1091"/>
      <c r="K5" s="1088"/>
      <c r="L5" s="1096"/>
      <c r="M5" s="1091"/>
      <c r="N5" s="1088"/>
      <c r="O5" s="1096"/>
      <c r="P5" s="23"/>
      <c r="Q5" s="1090"/>
      <c r="R5" s="1181"/>
      <c r="S5" s="1090"/>
      <c r="T5" s="1142"/>
      <c r="U5" s="1181"/>
      <c r="V5" s="1152"/>
      <c r="W5" s="1088"/>
      <c r="X5" s="1153"/>
      <c r="Y5" s="1152"/>
      <c r="Z5" s="1088"/>
      <c r="AA5" s="1153"/>
      <c r="AB5" s="1155"/>
      <c r="AC5" s="1088"/>
      <c r="AD5" s="1088"/>
      <c r="AE5" s="1088"/>
      <c r="AF5" s="1151"/>
      <c r="AG5" s="1143" t="s">
        <v>1225</v>
      </c>
      <c r="AH5" s="1144"/>
      <c r="AI5" s="1145"/>
    </row>
    <row r="6" spans="2:35" ht="18" thickBot="1" x14ac:dyDescent="0.45">
      <c r="B6" s="9"/>
      <c r="C6" s="10" t="str">
        <f>'1_시스템정보'!$C6</f>
        <v>INV001</v>
      </c>
      <c r="D6" s="580" t="str">
        <f>'1_시스템정보'!D6</f>
        <v>INVERTER #1</v>
      </c>
      <c r="E6" s="180" t="s">
        <v>801</v>
      </c>
      <c r="F6" s="106" t="s">
        <v>804</v>
      </c>
      <c r="G6" s="103" t="s">
        <v>2699</v>
      </c>
      <c r="H6" s="94" t="s">
        <v>804</v>
      </c>
      <c r="I6" s="234">
        <v>2</v>
      </c>
      <c r="J6" s="103" t="s">
        <v>37</v>
      </c>
      <c r="K6" s="94" t="s">
        <v>800</v>
      </c>
      <c r="L6" s="234">
        <v>1</v>
      </c>
      <c r="M6" s="103" t="s">
        <v>37</v>
      </c>
      <c r="N6" s="94" t="s">
        <v>800</v>
      </c>
      <c r="O6" s="234">
        <v>1</v>
      </c>
      <c r="P6" s="587"/>
      <c r="Q6" s="103" t="s">
        <v>42</v>
      </c>
      <c r="R6" s="181" t="s">
        <v>54</v>
      </c>
      <c r="S6" s="103" t="s">
        <v>138</v>
      </c>
      <c r="T6" s="94" t="s">
        <v>139</v>
      </c>
      <c r="U6" s="181" t="s">
        <v>139</v>
      </c>
      <c r="V6" s="180" t="s">
        <v>801</v>
      </c>
      <c r="W6" s="528" t="s">
        <v>800</v>
      </c>
      <c r="X6" s="529" t="s">
        <v>800</v>
      </c>
      <c r="Y6" s="538" t="s">
        <v>434</v>
      </c>
      <c r="Z6" s="539" t="s">
        <v>1189</v>
      </c>
      <c r="AA6" s="540" t="s">
        <v>1189</v>
      </c>
      <c r="AB6" s="35">
        <v>1024</v>
      </c>
      <c r="AC6" s="11" t="s">
        <v>1191</v>
      </c>
      <c r="AD6" s="11" t="s">
        <v>1191</v>
      </c>
      <c r="AE6" s="11" t="s">
        <v>1191</v>
      </c>
      <c r="AF6" s="101" t="s">
        <v>815</v>
      </c>
      <c r="AG6" s="102" t="s">
        <v>804</v>
      </c>
      <c r="AH6" s="98" t="s">
        <v>2747</v>
      </c>
      <c r="AI6" s="569" t="s">
        <v>804</v>
      </c>
    </row>
    <row r="7" spans="2:35" x14ac:dyDescent="0.4">
      <c r="B7" s="92">
        <f>'3_Setup(1)'!$B7</f>
        <v>1</v>
      </c>
      <c r="C7" s="581" t="str">
        <f>'1_시스템정보'!$C7</f>
        <v>INU1</v>
      </c>
      <c r="D7" s="582" t="str">
        <f>'1_시스템정보'!D7</f>
        <v>SIM_INU1</v>
      </c>
      <c r="E7" s="132" t="s">
        <v>801</v>
      </c>
      <c r="F7" s="123"/>
      <c r="G7" s="124" t="s">
        <v>2699</v>
      </c>
      <c r="H7" s="125" t="s">
        <v>801</v>
      </c>
      <c r="I7" s="235">
        <v>0.5</v>
      </c>
      <c r="J7" s="124" t="s">
        <v>2745</v>
      </c>
      <c r="K7" s="125" t="s">
        <v>800</v>
      </c>
      <c r="L7" s="235">
        <v>1</v>
      </c>
      <c r="M7" s="124" t="s">
        <v>2746</v>
      </c>
      <c r="N7" s="125" t="s">
        <v>804</v>
      </c>
      <c r="O7" s="235">
        <v>2</v>
      </c>
      <c r="Q7" s="124" t="s">
        <v>42</v>
      </c>
      <c r="R7" s="182" t="s">
        <v>43</v>
      </c>
      <c r="S7" s="124" t="s">
        <v>138</v>
      </c>
      <c r="T7" s="125" t="s">
        <v>977</v>
      </c>
      <c r="U7" s="182" t="s">
        <v>978</v>
      </c>
      <c r="V7" s="132" t="s">
        <v>801</v>
      </c>
      <c r="W7" s="530" t="s">
        <v>800</v>
      </c>
      <c r="X7" s="531" t="s">
        <v>801</v>
      </c>
      <c r="Y7" s="541" t="s">
        <v>434</v>
      </c>
      <c r="Z7" s="542" t="s">
        <v>437</v>
      </c>
      <c r="AA7" s="543" t="s">
        <v>434</v>
      </c>
      <c r="AB7" s="951">
        <f>IF('1_시스템정보'!$AP7=0, 1024, '1_시스템정보'!$AP7)</f>
        <v>1024</v>
      </c>
      <c r="AC7" s="115" t="s">
        <v>1191</v>
      </c>
      <c r="AD7" s="115" t="s">
        <v>1191</v>
      </c>
      <c r="AE7" s="115" t="s">
        <v>1191</v>
      </c>
      <c r="AF7" s="133" t="s">
        <v>815</v>
      </c>
      <c r="AG7" s="570" t="s">
        <v>804</v>
      </c>
      <c r="AH7" s="571" t="s">
        <v>800</v>
      </c>
      <c r="AI7" s="572" t="s">
        <v>804</v>
      </c>
    </row>
    <row r="8" spans="2:35" x14ac:dyDescent="0.4">
      <c r="B8" s="79">
        <f>'3_Setup(1)'!$B8</f>
        <v>2</v>
      </c>
      <c r="C8" s="583">
        <f>'1_시스템정보'!$C8</f>
        <v>0</v>
      </c>
      <c r="D8" s="584">
        <f>'1_시스템정보'!D8</f>
        <v>0</v>
      </c>
      <c r="E8" s="163"/>
      <c r="F8" s="159"/>
      <c r="G8" s="161"/>
      <c r="H8" s="162"/>
      <c r="I8" s="236"/>
      <c r="J8" s="161"/>
      <c r="K8" s="162"/>
      <c r="L8" s="236"/>
      <c r="M8" s="161"/>
      <c r="N8" s="162"/>
      <c r="O8" s="236"/>
      <c r="P8" s="27"/>
      <c r="Q8" s="161" t="s">
        <v>42</v>
      </c>
      <c r="R8" s="183" t="s">
        <v>43</v>
      </c>
      <c r="S8" s="161" t="s">
        <v>138</v>
      </c>
      <c r="T8" s="162" t="s">
        <v>139</v>
      </c>
      <c r="U8" s="183" t="s">
        <v>139</v>
      </c>
      <c r="V8" s="163" t="s">
        <v>801</v>
      </c>
      <c r="W8" s="532" t="s">
        <v>800</v>
      </c>
      <c r="X8" s="533" t="s">
        <v>800</v>
      </c>
      <c r="Y8" s="544" t="s">
        <v>434</v>
      </c>
      <c r="Z8" s="545" t="s">
        <v>1189</v>
      </c>
      <c r="AA8" s="546" t="s">
        <v>437</v>
      </c>
      <c r="AB8" s="952">
        <f>IF('1_시스템정보'!$AP8=0, 1024, '1_시스템정보'!$AP8)</f>
        <v>1024</v>
      </c>
      <c r="AC8" s="157" t="s">
        <v>1191</v>
      </c>
      <c r="AD8" s="157" t="s">
        <v>1191</v>
      </c>
      <c r="AE8" s="157" t="s">
        <v>1191</v>
      </c>
      <c r="AF8" s="165" t="s">
        <v>815</v>
      </c>
      <c r="AG8" s="166" t="s">
        <v>804</v>
      </c>
      <c r="AH8" s="164" t="s">
        <v>800</v>
      </c>
      <c r="AI8" s="573" t="s">
        <v>800</v>
      </c>
    </row>
    <row r="9" spans="2:35" x14ac:dyDescent="0.4">
      <c r="B9" s="79">
        <f>'3_Setup(1)'!$B9</f>
        <v>3</v>
      </c>
      <c r="C9" s="583">
        <f>'1_시스템정보'!$C9</f>
        <v>0</v>
      </c>
      <c r="D9" s="584">
        <f>'1_시스템정보'!D9</f>
        <v>0</v>
      </c>
      <c r="E9" s="137"/>
      <c r="F9" s="126"/>
      <c r="G9" s="127"/>
      <c r="H9" s="128"/>
      <c r="I9" s="237"/>
      <c r="J9" s="127"/>
      <c r="K9" s="128"/>
      <c r="L9" s="237"/>
      <c r="M9" s="127"/>
      <c r="N9" s="128"/>
      <c r="O9" s="237"/>
      <c r="Q9" s="127" t="s">
        <v>43</v>
      </c>
      <c r="R9" s="184" t="s">
        <v>43</v>
      </c>
      <c r="S9" s="127" t="s">
        <v>139</v>
      </c>
      <c r="T9" s="128" t="s">
        <v>139</v>
      </c>
      <c r="U9" s="184" t="s">
        <v>139</v>
      </c>
      <c r="V9" s="137" t="s">
        <v>801</v>
      </c>
      <c r="W9" s="534" t="s">
        <v>800</v>
      </c>
      <c r="X9" s="535" t="s">
        <v>800</v>
      </c>
      <c r="Y9" s="547" t="s">
        <v>434</v>
      </c>
      <c r="Z9" s="548" t="s">
        <v>1189</v>
      </c>
      <c r="AA9" s="549" t="s">
        <v>437</v>
      </c>
      <c r="AB9" s="952">
        <f>IF('1_시스템정보'!$AP9=0, 1024, '1_시스템정보'!$AP9)</f>
        <v>1024</v>
      </c>
      <c r="AC9" s="117" t="s">
        <v>1191</v>
      </c>
      <c r="AD9" s="117" t="s">
        <v>1191</v>
      </c>
      <c r="AE9" s="117" t="s">
        <v>1191</v>
      </c>
      <c r="AF9" s="138" t="s">
        <v>815</v>
      </c>
      <c r="AG9" s="574" t="s">
        <v>804</v>
      </c>
      <c r="AH9" s="575" t="s">
        <v>800</v>
      </c>
      <c r="AI9" s="576" t="s">
        <v>800</v>
      </c>
    </row>
    <row r="10" spans="2:35" x14ac:dyDescent="0.4">
      <c r="B10" s="79">
        <f>'3_Setup(1)'!$B10</f>
        <v>4</v>
      </c>
      <c r="C10" s="583">
        <f>'1_시스템정보'!$C10</f>
        <v>0</v>
      </c>
      <c r="D10" s="584">
        <f>'1_시스템정보'!D10</f>
        <v>0</v>
      </c>
      <c r="E10" s="163"/>
      <c r="F10" s="159"/>
      <c r="G10" s="161"/>
      <c r="H10" s="162"/>
      <c r="I10" s="236"/>
      <c r="J10" s="161"/>
      <c r="K10" s="162"/>
      <c r="L10" s="236"/>
      <c r="M10" s="161"/>
      <c r="N10" s="162"/>
      <c r="O10" s="236"/>
      <c r="P10" s="27"/>
      <c r="Q10" s="161" t="s">
        <v>43</v>
      </c>
      <c r="R10" s="183" t="s">
        <v>43</v>
      </c>
      <c r="S10" s="161" t="s">
        <v>139</v>
      </c>
      <c r="T10" s="162" t="s">
        <v>139</v>
      </c>
      <c r="U10" s="183" t="s">
        <v>139</v>
      </c>
      <c r="V10" s="163" t="s">
        <v>801</v>
      </c>
      <c r="W10" s="532" t="s">
        <v>800</v>
      </c>
      <c r="X10" s="533" t="s">
        <v>800</v>
      </c>
      <c r="Y10" s="544" t="s">
        <v>434</v>
      </c>
      <c r="Z10" s="545" t="s">
        <v>1189</v>
      </c>
      <c r="AA10" s="546" t="s">
        <v>437</v>
      </c>
      <c r="AB10" s="952">
        <f>IF('1_시스템정보'!$AP10=0, 1024, '1_시스템정보'!$AP10)</f>
        <v>1024</v>
      </c>
      <c r="AC10" s="157" t="s">
        <v>1191</v>
      </c>
      <c r="AD10" s="157" t="s">
        <v>1191</v>
      </c>
      <c r="AE10" s="157" t="s">
        <v>1191</v>
      </c>
      <c r="AF10" s="165" t="s">
        <v>815</v>
      </c>
      <c r="AG10" s="166" t="s">
        <v>804</v>
      </c>
      <c r="AH10" s="164" t="s">
        <v>800</v>
      </c>
      <c r="AI10" s="573" t="s">
        <v>800</v>
      </c>
    </row>
    <row r="11" spans="2:35" x14ac:dyDescent="0.4">
      <c r="B11" s="79">
        <f>'3_Setup(1)'!$B11</f>
        <v>5</v>
      </c>
      <c r="C11" s="583">
        <f>'1_시스템정보'!$C11</f>
        <v>0</v>
      </c>
      <c r="D11" s="584">
        <f>'1_시스템정보'!D11</f>
        <v>0</v>
      </c>
      <c r="E11" s="137"/>
      <c r="F11" s="126"/>
      <c r="G11" s="127"/>
      <c r="H11" s="128"/>
      <c r="I11" s="237"/>
      <c r="J11" s="127"/>
      <c r="K11" s="128"/>
      <c r="L11" s="237"/>
      <c r="M11" s="127"/>
      <c r="N11" s="128"/>
      <c r="O11" s="237"/>
      <c r="Q11" s="127" t="s">
        <v>43</v>
      </c>
      <c r="R11" s="184" t="s">
        <v>43</v>
      </c>
      <c r="S11" s="127" t="s">
        <v>139</v>
      </c>
      <c r="T11" s="128" t="s">
        <v>139</v>
      </c>
      <c r="U11" s="184" t="s">
        <v>139</v>
      </c>
      <c r="V11" s="137" t="s">
        <v>801</v>
      </c>
      <c r="W11" s="534" t="s">
        <v>800</v>
      </c>
      <c r="X11" s="535" t="s">
        <v>800</v>
      </c>
      <c r="Y11" s="547" t="s">
        <v>434</v>
      </c>
      <c r="Z11" s="548" t="s">
        <v>1189</v>
      </c>
      <c r="AA11" s="549" t="s">
        <v>437</v>
      </c>
      <c r="AB11" s="952">
        <f>IF('1_시스템정보'!$AP11=0, 1024, '1_시스템정보'!$AP11)</f>
        <v>1024</v>
      </c>
      <c r="AC11" s="117" t="s">
        <v>1191</v>
      </c>
      <c r="AD11" s="117" t="s">
        <v>1191</v>
      </c>
      <c r="AE11" s="117" t="s">
        <v>1191</v>
      </c>
      <c r="AF11" s="138" t="s">
        <v>815</v>
      </c>
      <c r="AG11" s="574" t="s">
        <v>804</v>
      </c>
      <c r="AH11" s="575" t="s">
        <v>800</v>
      </c>
      <c r="AI11" s="576" t="s">
        <v>800</v>
      </c>
    </row>
    <row r="12" spans="2:35" x14ac:dyDescent="0.4">
      <c r="B12" s="79">
        <f>'3_Setup(1)'!$B12</f>
        <v>6</v>
      </c>
      <c r="C12" s="583">
        <f>'1_시스템정보'!$C12</f>
        <v>0</v>
      </c>
      <c r="D12" s="584">
        <f>'1_시스템정보'!D12</f>
        <v>0</v>
      </c>
      <c r="E12" s="163"/>
      <c r="F12" s="159"/>
      <c r="G12" s="161"/>
      <c r="H12" s="162"/>
      <c r="I12" s="229"/>
      <c r="J12" s="161"/>
      <c r="K12" s="162"/>
      <c r="L12" s="236"/>
      <c r="M12" s="161"/>
      <c r="N12" s="162"/>
      <c r="O12" s="236"/>
      <c r="P12" s="27"/>
      <c r="Q12" s="161" t="s">
        <v>43</v>
      </c>
      <c r="R12" s="183" t="s">
        <v>43</v>
      </c>
      <c r="S12" s="161" t="s">
        <v>139</v>
      </c>
      <c r="T12" s="162" t="s">
        <v>139</v>
      </c>
      <c r="U12" s="183" t="s">
        <v>139</v>
      </c>
      <c r="V12" s="163" t="s">
        <v>801</v>
      </c>
      <c r="W12" s="532" t="s">
        <v>800</v>
      </c>
      <c r="X12" s="533" t="s">
        <v>800</v>
      </c>
      <c r="Y12" s="544" t="s">
        <v>434</v>
      </c>
      <c r="Z12" s="545" t="s">
        <v>1189</v>
      </c>
      <c r="AA12" s="546" t="s">
        <v>437</v>
      </c>
      <c r="AB12" s="952">
        <f>IF('1_시스템정보'!$AP12=0, 1024, '1_시스템정보'!$AP12)</f>
        <v>1024</v>
      </c>
      <c r="AC12" s="157" t="s">
        <v>1191</v>
      </c>
      <c r="AD12" s="157" t="s">
        <v>1191</v>
      </c>
      <c r="AE12" s="157" t="s">
        <v>1191</v>
      </c>
      <c r="AF12" s="165" t="s">
        <v>815</v>
      </c>
      <c r="AG12" s="166" t="s">
        <v>804</v>
      </c>
      <c r="AH12" s="164" t="s">
        <v>800</v>
      </c>
      <c r="AI12" s="573" t="s">
        <v>800</v>
      </c>
    </row>
    <row r="13" spans="2:35" x14ac:dyDescent="0.4">
      <c r="B13" s="79">
        <f>'3_Setup(1)'!$B13</f>
        <v>7</v>
      </c>
      <c r="C13" s="583">
        <f>'1_시스템정보'!$C13</f>
        <v>0</v>
      </c>
      <c r="D13" s="584">
        <f>'1_시스템정보'!D13</f>
        <v>0</v>
      </c>
      <c r="E13" s="137"/>
      <c r="F13" s="126"/>
      <c r="G13" s="127"/>
      <c r="H13" s="128"/>
      <c r="I13" s="230"/>
      <c r="J13" s="127"/>
      <c r="K13" s="128"/>
      <c r="L13" s="237"/>
      <c r="M13" s="127"/>
      <c r="N13" s="128"/>
      <c r="O13" s="237"/>
      <c r="Q13" s="127" t="s">
        <v>43</v>
      </c>
      <c r="R13" s="184" t="s">
        <v>43</v>
      </c>
      <c r="S13" s="127" t="s">
        <v>139</v>
      </c>
      <c r="T13" s="128" t="s">
        <v>139</v>
      </c>
      <c r="U13" s="184" t="s">
        <v>139</v>
      </c>
      <c r="V13" s="137" t="s">
        <v>801</v>
      </c>
      <c r="W13" s="534" t="s">
        <v>800</v>
      </c>
      <c r="X13" s="535" t="s">
        <v>800</v>
      </c>
      <c r="Y13" s="547" t="s">
        <v>434</v>
      </c>
      <c r="Z13" s="548" t="s">
        <v>1189</v>
      </c>
      <c r="AA13" s="549" t="s">
        <v>437</v>
      </c>
      <c r="AB13" s="952">
        <f>IF('1_시스템정보'!$AP13=0, 1024, '1_시스템정보'!$AP13)</f>
        <v>1024</v>
      </c>
      <c r="AC13" s="117" t="s">
        <v>1191</v>
      </c>
      <c r="AD13" s="117" t="s">
        <v>1191</v>
      </c>
      <c r="AE13" s="117" t="s">
        <v>1191</v>
      </c>
      <c r="AF13" s="138" t="s">
        <v>815</v>
      </c>
      <c r="AG13" s="574" t="s">
        <v>804</v>
      </c>
      <c r="AH13" s="575" t="s">
        <v>800</v>
      </c>
      <c r="AI13" s="576" t="s">
        <v>800</v>
      </c>
    </row>
    <row r="14" spans="2:35" x14ac:dyDescent="0.4">
      <c r="B14" s="79">
        <f>'3_Setup(1)'!$B14</f>
        <v>8</v>
      </c>
      <c r="C14" s="583">
        <f>'1_시스템정보'!$C14</f>
        <v>0</v>
      </c>
      <c r="D14" s="584">
        <f>'1_시스템정보'!D14</f>
        <v>0</v>
      </c>
      <c r="E14" s="163"/>
      <c r="F14" s="159"/>
      <c r="G14" s="161"/>
      <c r="H14" s="162"/>
      <c r="I14" s="229"/>
      <c r="J14" s="161"/>
      <c r="K14" s="162"/>
      <c r="L14" s="236"/>
      <c r="M14" s="161"/>
      <c r="N14" s="162"/>
      <c r="O14" s="236"/>
      <c r="P14" s="27"/>
      <c r="Q14" s="161" t="s">
        <v>43</v>
      </c>
      <c r="R14" s="183" t="s">
        <v>43</v>
      </c>
      <c r="S14" s="161" t="s">
        <v>139</v>
      </c>
      <c r="T14" s="162" t="s">
        <v>139</v>
      </c>
      <c r="U14" s="183" t="s">
        <v>139</v>
      </c>
      <c r="V14" s="163" t="s">
        <v>801</v>
      </c>
      <c r="W14" s="532" t="s">
        <v>800</v>
      </c>
      <c r="X14" s="533" t="s">
        <v>800</v>
      </c>
      <c r="Y14" s="544" t="s">
        <v>434</v>
      </c>
      <c r="Z14" s="545" t="s">
        <v>1189</v>
      </c>
      <c r="AA14" s="546" t="s">
        <v>437</v>
      </c>
      <c r="AB14" s="952">
        <f>IF('1_시스템정보'!$AP14=0, 1024, '1_시스템정보'!$AP14)</f>
        <v>1024</v>
      </c>
      <c r="AC14" s="157" t="s">
        <v>1191</v>
      </c>
      <c r="AD14" s="157" t="s">
        <v>1191</v>
      </c>
      <c r="AE14" s="157" t="s">
        <v>1191</v>
      </c>
      <c r="AF14" s="165" t="s">
        <v>815</v>
      </c>
      <c r="AG14" s="166" t="s">
        <v>804</v>
      </c>
      <c r="AH14" s="164" t="s">
        <v>800</v>
      </c>
      <c r="AI14" s="573" t="s">
        <v>800</v>
      </c>
    </row>
    <row r="15" spans="2:35" x14ac:dyDescent="0.4">
      <c r="B15" s="79">
        <f>'3_Setup(1)'!$B15</f>
        <v>9</v>
      </c>
      <c r="C15" s="583">
        <f>'1_시스템정보'!$C15</f>
        <v>0</v>
      </c>
      <c r="D15" s="584">
        <f>'1_시스템정보'!D15</f>
        <v>0</v>
      </c>
      <c r="E15" s="137"/>
      <c r="F15" s="126"/>
      <c r="G15" s="127"/>
      <c r="H15" s="128"/>
      <c r="I15" s="230"/>
      <c r="J15" s="127"/>
      <c r="K15" s="128"/>
      <c r="L15" s="237"/>
      <c r="M15" s="127"/>
      <c r="N15" s="128"/>
      <c r="O15" s="237"/>
      <c r="Q15" s="127" t="s">
        <v>43</v>
      </c>
      <c r="R15" s="184" t="s">
        <v>43</v>
      </c>
      <c r="S15" s="127" t="s">
        <v>139</v>
      </c>
      <c r="T15" s="128" t="s">
        <v>139</v>
      </c>
      <c r="U15" s="184" t="s">
        <v>139</v>
      </c>
      <c r="V15" s="137" t="s">
        <v>801</v>
      </c>
      <c r="W15" s="534" t="s">
        <v>800</v>
      </c>
      <c r="X15" s="535" t="s">
        <v>800</v>
      </c>
      <c r="Y15" s="547" t="s">
        <v>434</v>
      </c>
      <c r="Z15" s="548" t="s">
        <v>1189</v>
      </c>
      <c r="AA15" s="549" t="s">
        <v>437</v>
      </c>
      <c r="AB15" s="952">
        <f>IF('1_시스템정보'!$AP15=0, 1024, '1_시스템정보'!$AP15)</f>
        <v>1024</v>
      </c>
      <c r="AC15" s="117" t="s">
        <v>1191</v>
      </c>
      <c r="AD15" s="117" t="s">
        <v>1191</v>
      </c>
      <c r="AE15" s="117" t="s">
        <v>1191</v>
      </c>
      <c r="AF15" s="138" t="s">
        <v>815</v>
      </c>
      <c r="AG15" s="574" t="s">
        <v>804</v>
      </c>
      <c r="AH15" s="575" t="s">
        <v>800</v>
      </c>
      <c r="AI15" s="576" t="s">
        <v>800</v>
      </c>
    </row>
    <row r="16" spans="2:35" x14ac:dyDescent="0.4">
      <c r="B16" s="79">
        <f>'3_Setup(1)'!$B16</f>
        <v>10</v>
      </c>
      <c r="C16" s="583">
        <f>'1_시스템정보'!$C16</f>
        <v>0</v>
      </c>
      <c r="D16" s="584">
        <f>'1_시스템정보'!D16</f>
        <v>0</v>
      </c>
      <c r="E16" s="163"/>
      <c r="F16" s="159"/>
      <c r="G16" s="161"/>
      <c r="H16" s="162"/>
      <c r="I16" s="229"/>
      <c r="J16" s="161"/>
      <c r="K16" s="162"/>
      <c r="L16" s="236"/>
      <c r="M16" s="161"/>
      <c r="N16" s="162"/>
      <c r="O16" s="236"/>
      <c r="P16" s="27"/>
      <c r="Q16" s="161" t="s">
        <v>43</v>
      </c>
      <c r="R16" s="183" t="s">
        <v>43</v>
      </c>
      <c r="S16" s="161" t="s">
        <v>139</v>
      </c>
      <c r="T16" s="162" t="s">
        <v>139</v>
      </c>
      <c r="U16" s="183" t="s">
        <v>139</v>
      </c>
      <c r="V16" s="163" t="s">
        <v>801</v>
      </c>
      <c r="W16" s="532" t="s">
        <v>800</v>
      </c>
      <c r="X16" s="533" t="s">
        <v>800</v>
      </c>
      <c r="Y16" s="544" t="s">
        <v>434</v>
      </c>
      <c r="Z16" s="545" t="s">
        <v>1189</v>
      </c>
      <c r="AA16" s="546" t="s">
        <v>437</v>
      </c>
      <c r="AB16" s="952">
        <f>IF('1_시스템정보'!$AP16=0, 1024, '1_시스템정보'!$AP16)</f>
        <v>1024</v>
      </c>
      <c r="AC16" s="157" t="s">
        <v>1191</v>
      </c>
      <c r="AD16" s="157" t="s">
        <v>1191</v>
      </c>
      <c r="AE16" s="157" t="s">
        <v>1191</v>
      </c>
      <c r="AF16" s="165" t="s">
        <v>815</v>
      </c>
      <c r="AG16" s="166" t="s">
        <v>804</v>
      </c>
      <c r="AH16" s="164" t="s">
        <v>800</v>
      </c>
      <c r="AI16" s="573" t="s">
        <v>800</v>
      </c>
    </row>
    <row r="17" spans="2:35" x14ac:dyDescent="0.4">
      <c r="B17" s="79">
        <f>'3_Setup(1)'!$B17</f>
        <v>11</v>
      </c>
      <c r="C17" s="583">
        <f>'1_시스템정보'!$C17</f>
        <v>0</v>
      </c>
      <c r="D17" s="584">
        <f>'1_시스템정보'!D17</f>
        <v>0</v>
      </c>
      <c r="E17" s="137"/>
      <c r="F17" s="126"/>
      <c r="G17" s="127"/>
      <c r="H17" s="128"/>
      <c r="I17" s="230"/>
      <c r="J17" s="127"/>
      <c r="K17" s="128"/>
      <c r="L17" s="237"/>
      <c r="M17" s="127"/>
      <c r="N17" s="128"/>
      <c r="O17" s="237"/>
      <c r="Q17" s="127" t="s">
        <v>43</v>
      </c>
      <c r="R17" s="184" t="s">
        <v>43</v>
      </c>
      <c r="S17" s="127" t="s">
        <v>139</v>
      </c>
      <c r="T17" s="128" t="s">
        <v>139</v>
      </c>
      <c r="U17" s="184" t="s">
        <v>139</v>
      </c>
      <c r="V17" s="137" t="s">
        <v>801</v>
      </c>
      <c r="W17" s="534" t="s">
        <v>800</v>
      </c>
      <c r="X17" s="535" t="s">
        <v>800</v>
      </c>
      <c r="Y17" s="547" t="s">
        <v>434</v>
      </c>
      <c r="Z17" s="548" t="s">
        <v>1189</v>
      </c>
      <c r="AA17" s="549" t="s">
        <v>437</v>
      </c>
      <c r="AB17" s="952">
        <f>IF('1_시스템정보'!$AP17=0, 1024, '1_시스템정보'!$AP17)</f>
        <v>1024</v>
      </c>
      <c r="AC17" s="117" t="s">
        <v>1191</v>
      </c>
      <c r="AD17" s="117" t="s">
        <v>1191</v>
      </c>
      <c r="AE17" s="117" t="s">
        <v>1191</v>
      </c>
      <c r="AF17" s="138" t="s">
        <v>815</v>
      </c>
      <c r="AG17" s="574" t="s">
        <v>804</v>
      </c>
      <c r="AH17" s="575" t="s">
        <v>800</v>
      </c>
      <c r="AI17" s="576" t="s">
        <v>800</v>
      </c>
    </row>
    <row r="18" spans="2:35" x14ac:dyDescent="0.4">
      <c r="B18" s="79">
        <f>'3_Setup(1)'!$B18</f>
        <v>12</v>
      </c>
      <c r="C18" s="583">
        <f>'1_시스템정보'!$C18</f>
        <v>0</v>
      </c>
      <c r="D18" s="584">
        <f>'1_시스템정보'!D18</f>
        <v>0</v>
      </c>
      <c r="E18" s="163"/>
      <c r="F18" s="159"/>
      <c r="G18" s="161"/>
      <c r="H18" s="162"/>
      <c r="I18" s="229"/>
      <c r="J18" s="161"/>
      <c r="K18" s="162"/>
      <c r="L18" s="236"/>
      <c r="M18" s="161"/>
      <c r="N18" s="162"/>
      <c r="O18" s="236"/>
      <c r="P18" s="27"/>
      <c r="Q18" s="161" t="s">
        <v>43</v>
      </c>
      <c r="R18" s="183" t="s">
        <v>43</v>
      </c>
      <c r="S18" s="161" t="s">
        <v>139</v>
      </c>
      <c r="T18" s="162" t="s">
        <v>139</v>
      </c>
      <c r="U18" s="183" t="s">
        <v>139</v>
      </c>
      <c r="V18" s="163" t="s">
        <v>801</v>
      </c>
      <c r="W18" s="532" t="s">
        <v>800</v>
      </c>
      <c r="X18" s="533" t="s">
        <v>800</v>
      </c>
      <c r="Y18" s="544" t="s">
        <v>434</v>
      </c>
      <c r="Z18" s="545" t="s">
        <v>1189</v>
      </c>
      <c r="AA18" s="546" t="s">
        <v>437</v>
      </c>
      <c r="AB18" s="952">
        <f>IF('1_시스템정보'!$AP18=0, 1024, '1_시스템정보'!$AP18)</f>
        <v>1024</v>
      </c>
      <c r="AC18" s="157" t="s">
        <v>1191</v>
      </c>
      <c r="AD18" s="157" t="s">
        <v>1191</v>
      </c>
      <c r="AE18" s="157" t="s">
        <v>1191</v>
      </c>
      <c r="AF18" s="165" t="s">
        <v>815</v>
      </c>
      <c r="AG18" s="166" t="s">
        <v>804</v>
      </c>
      <c r="AH18" s="164" t="s">
        <v>800</v>
      </c>
      <c r="AI18" s="573" t="s">
        <v>800</v>
      </c>
    </row>
    <row r="19" spans="2:35" x14ac:dyDescent="0.4">
      <c r="B19" s="79">
        <f>'3_Setup(1)'!$B19</f>
        <v>13</v>
      </c>
      <c r="C19" s="583">
        <f>'1_시스템정보'!$C19</f>
        <v>0</v>
      </c>
      <c r="D19" s="584">
        <f>'1_시스템정보'!D19</f>
        <v>0</v>
      </c>
      <c r="E19" s="137"/>
      <c r="F19" s="126"/>
      <c r="G19" s="127"/>
      <c r="H19" s="128"/>
      <c r="I19" s="230"/>
      <c r="J19" s="127"/>
      <c r="K19" s="128"/>
      <c r="L19" s="237"/>
      <c r="M19" s="127"/>
      <c r="N19" s="128"/>
      <c r="O19" s="237"/>
      <c r="Q19" s="127" t="s">
        <v>43</v>
      </c>
      <c r="R19" s="184" t="s">
        <v>43</v>
      </c>
      <c r="S19" s="127" t="s">
        <v>139</v>
      </c>
      <c r="T19" s="128" t="s">
        <v>139</v>
      </c>
      <c r="U19" s="184" t="s">
        <v>139</v>
      </c>
      <c r="V19" s="137" t="s">
        <v>801</v>
      </c>
      <c r="W19" s="534" t="s">
        <v>800</v>
      </c>
      <c r="X19" s="535" t="s">
        <v>800</v>
      </c>
      <c r="Y19" s="547" t="s">
        <v>434</v>
      </c>
      <c r="Z19" s="548" t="s">
        <v>1189</v>
      </c>
      <c r="AA19" s="549" t="s">
        <v>437</v>
      </c>
      <c r="AB19" s="952">
        <f>IF('1_시스템정보'!$AP19=0, 1024, '1_시스템정보'!$AP19)</f>
        <v>1024</v>
      </c>
      <c r="AC19" s="117" t="s">
        <v>1191</v>
      </c>
      <c r="AD19" s="117" t="s">
        <v>1191</v>
      </c>
      <c r="AE19" s="117" t="s">
        <v>1191</v>
      </c>
      <c r="AF19" s="138" t="s">
        <v>815</v>
      </c>
      <c r="AG19" s="574" t="s">
        <v>804</v>
      </c>
      <c r="AH19" s="575" t="s">
        <v>800</v>
      </c>
      <c r="AI19" s="576" t="s">
        <v>800</v>
      </c>
    </row>
    <row r="20" spans="2:35" x14ac:dyDescent="0.4">
      <c r="B20" s="79">
        <f>'3_Setup(1)'!$B20</f>
        <v>14</v>
      </c>
      <c r="C20" s="583">
        <f>'1_시스템정보'!$C20</f>
        <v>0</v>
      </c>
      <c r="D20" s="584">
        <f>'1_시스템정보'!D20</f>
        <v>0</v>
      </c>
      <c r="E20" s="163"/>
      <c r="F20" s="159"/>
      <c r="G20" s="161"/>
      <c r="H20" s="162"/>
      <c r="I20" s="229"/>
      <c r="J20" s="161"/>
      <c r="K20" s="162"/>
      <c r="L20" s="236"/>
      <c r="M20" s="161"/>
      <c r="N20" s="162"/>
      <c r="O20" s="236"/>
      <c r="P20" s="27"/>
      <c r="Q20" s="161" t="s">
        <v>43</v>
      </c>
      <c r="R20" s="183" t="s">
        <v>43</v>
      </c>
      <c r="S20" s="161" t="s">
        <v>139</v>
      </c>
      <c r="T20" s="162" t="s">
        <v>139</v>
      </c>
      <c r="U20" s="183" t="s">
        <v>139</v>
      </c>
      <c r="V20" s="163" t="s">
        <v>801</v>
      </c>
      <c r="W20" s="532" t="s">
        <v>800</v>
      </c>
      <c r="X20" s="533" t="s">
        <v>800</v>
      </c>
      <c r="Y20" s="544" t="s">
        <v>434</v>
      </c>
      <c r="Z20" s="545" t="s">
        <v>1189</v>
      </c>
      <c r="AA20" s="546" t="s">
        <v>437</v>
      </c>
      <c r="AB20" s="952">
        <f>IF('1_시스템정보'!$AP20=0, 1024, '1_시스템정보'!$AP20)</f>
        <v>1024</v>
      </c>
      <c r="AC20" s="157" t="s">
        <v>1191</v>
      </c>
      <c r="AD20" s="157" t="s">
        <v>1191</v>
      </c>
      <c r="AE20" s="157" t="s">
        <v>1191</v>
      </c>
      <c r="AF20" s="165" t="s">
        <v>815</v>
      </c>
      <c r="AG20" s="166" t="s">
        <v>804</v>
      </c>
      <c r="AH20" s="164" t="s">
        <v>800</v>
      </c>
      <c r="AI20" s="573" t="s">
        <v>800</v>
      </c>
    </row>
    <row r="21" spans="2:35" x14ac:dyDescent="0.4">
      <c r="B21" s="79">
        <f>'3_Setup(1)'!$B21</f>
        <v>15</v>
      </c>
      <c r="C21" s="583">
        <f>'1_시스템정보'!$C21</f>
        <v>0</v>
      </c>
      <c r="D21" s="584">
        <f>'1_시스템정보'!D21</f>
        <v>0</v>
      </c>
      <c r="E21" s="137"/>
      <c r="F21" s="126"/>
      <c r="G21" s="127"/>
      <c r="H21" s="128"/>
      <c r="I21" s="230"/>
      <c r="J21" s="127"/>
      <c r="K21" s="128"/>
      <c r="L21" s="237"/>
      <c r="M21" s="127"/>
      <c r="N21" s="128"/>
      <c r="O21" s="237"/>
      <c r="Q21" s="127" t="s">
        <v>43</v>
      </c>
      <c r="R21" s="184" t="s">
        <v>43</v>
      </c>
      <c r="S21" s="127" t="s">
        <v>139</v>
      </c>
      <c r="T21" s="128" t="s">
        <v>139</v>
      </c>
      <c r="U21" s="184" t="s">
        <v>139</v>
      </c>
      <c r="V21" s="137" t="s">
        <v>801</v>
      </c>
      <c r="W21" s="534" t="s">
        <v>800</v>
      </c>
      <c r="X21" s="535" t="s">
        <v>800</v>
      </c>
      <c r="Y21" s="547" t="s">
        <v>434</v>
      </c>
      <c r="Z21" s="548" t="s">
        <v>1189</v>
      </c>
      <c r="AA21" s="549" t="s">
        <v>437</v>
      </c>
      <c r="AB21" s="952">
        <f>IF('1_시스템정보'!$AP21=0, 1024, '1_시스템정보'!$AP21)</f>
        <v>1024</v>
      </c>
      <c r="AC21" s="117" t="s">
        <v>1191</v>
      </c>
      <c r="AD21" s="117" t="s">
        <v>1191</v>
      </c>
      <c r="AE21" s="117" t="s">
        <v>1191</v>
      </c>
      <c r="AF21" s="138" t="s">
        <v>815</v>
      </c>
      <c r="AG21" s="574" t="s">
        <v>804</v>
      </c>
      <c r="AH21" s="575" t="s">
        <v>800</v>
      </c>
      <c r="AI21" s="576" t="s">
        <v>800</v>
      </c>
    </row>
    <row r="22" spans="2:35" x14ac:dyDescent="0.4">
      <c r="B22" s="79">
        <f>'3_Setup(1)'!$B22</f>
        <v>16</v>
      </c>
      <c r="C22" s="583">
        <f>'1_시스템정보'!$C22</f>
        <v>0</v>
      </c>
      <c r="D22" s="584">
        <f>'1_시스템정보'!D22</f>
        <v>0</v>
      </c>
      <c r="E22" s="163"/>
      <c r="F22" s="159"/>
      <c r="G22" s="161"/>
      <c r="H22" s="162"/>
      <c r="I22" s="229"/>
      <c r="J22" s="161"/>
      <c r="K22" s="162"/>
      <c r="L22" s="236"/>
      <c r="M22" s="161"/>
      <c r="N22" s="162"/>
      <c r="O22" s="236"/>
      <c r="P22" s="27"/>
      <c r="Q22" s="161" t="s">
        <v>43</v>
      </c>
      <c r="R22" s="183" t="s">
        <v>43</v>
      </c>
      <c r="S22" s="161" t="s">
        <v>139</v>
      </c>
      <c r="T22" s="162" t="s">
        <v>139</v>
      </c>
      <c r="U22" s="183" t="s">
        <v>139</v>
      </c>
      <c r="V22" s="163" t="s">
        <v>801</v>
      </c>
      <c r="W22" s="532" t="s">
        <v>800</v>
      </c>
      <c r="X22" s="533" t="s">
        <v>800</v>
      </c>
      <c r="Y22" s="544" t="s">
        <v>434</v>
      </c>
      <c r="Z22" s="545" t="s">
        <v>1189</v>
      </c>
      <c r="AA22" s="546" t="s">
        <v>437</v>
      </c>
      <c r="AB22" s="952">
        <f>IF('1_시스템정보'!$AP22=0, 1024, '1_시스템정보'!$AP22)</f>
        <v>1024</v>
      </c>
      <c r="AC22" s="157" t="s">
        <v>1191</v>
      </c>
      <c r="AD22" s="157" t="s">
        <v>1191</v>
      </c>
      <c r="AE22" s="157" t="s">
        <v>1191</v>
      </c>
      <c r="AF22" s="165" t="s">
        <v>815</v>
      </c>
      <c r="AG22" s="166" t="s">
        <v>804</v>
      </c>
      <c r="AH22" s="164" t="s">
        <v>800</v>
      </c>
      <c r="AI22" s="573" t="s">
        <v>800</v>
      </c>
    </row>
    <row r="23" spans="2:35" x14ac:dyDescent="0.4">
      <c r="B23" s="79">
        <f>'3_Setup(1)'!$B23</f>
        <v>17</v>
      </c>
      <c r="C23" s="583">
        <f>'1_시스템정보'!$C23</f>
        <v>0</v>
      </c>
      <c r="D23" s="584">
        <f>'1_시스템정보'!D23</f>
        <v>0</v>
      </c>
      <c r="E23" s="137"/>
      <c r="F23" s="126"/>
      <c r="G23" s="127"/>
      <c r="H23" s="128"/>
      <c r="I23" s="230"/>
      <c r="J23" s="127"/>
      <c r="K23" s="128"/>
      <c r="L23" s="237"/>
      <c r="M23" s="127"/>
      <c r="N23" s="128"/>
      <c r="O23" s="237"/>
      <c r="Q23" s="127" t="s">
        <v>43</v>
      </c>
      <c r="R23" s="184" t="s">
        <v>43</v>
      </c>
      <c r="S23" s="127" t="s">
        <v>139</v>
      </c>
      <c r="T23" s="128" t="s">
        <v>139</v>
      </c>
      <c r="U23" s="184" t="s">
        <v>139</v>
      </c>
      <c r="V23" s="137" t="s">
        <v>801</v>
      </c>
      <c r="W23" s="534" t="s">
        <v>800</v>
      </c>
      <c r="X23" s="535" t="s">
        <v>800</v>
      </c>
      <c r="Y23" s="547" t="s">
        <v>434</v>
      </c>
      <c r="Z23" s="548" t="s">
        <v>1189</v>
      </c>
      <c r="AA23" s="549" t="s">
        <v>437</v>
      </c>
      <c r="AB23" s="952">
        <f>IF('1_시스템정보'!$AP23=0, 1024, '1_시스템정보'!$AP23)</f>
        <v>1024</v>
      </c>
      <c r="AC23" s="117" t="s">
        <v>1191</v>
      </c>
      <c r="AD23" s="117" t="s">
        <v>1191</v>
      </c>
      <c r="AE23" s="117" t="s">
        <v>1191</v>
      </c>
      <c r="AF23" s="138" t="s">
        <v>815</v>
      </c>
      <c r="AG23" s="574" t="s">
        <v>804</v>
      </c>
      <c r="AH23" s="575" t="s">
        <v>800</v>
      </c>
      <c r="AI23" s="576" t="s">
        <v>800</v>
      </c>
    </row>
    <row r="24" spans="2:35" x14ac:dyDescent="0.4">
      <c r="B24" s="79">
        <f>'3_Setup(1)'!$B24</f>
        <v>18</v>
      </c>
      <c r="C24" s="583">
        <f>'1_시스템정보'!$C24</f>
        <v>0</v>
      </c>
      <c r="D24" s="584">
        <f>'1_시스템정보'!D24</f>
        <v>0</v>
      </c>
      <c r="E24" s="163"/>
      <c r="F24" s="159"/>
      <c r="G24" s="161"/>
      <c r="H24" s="162"/>
      <c r="I24" s="229"/>
      <c r="J24" s="161"/>
      <c r="K24" s="162"/>
      <c r="L24" s="236"/>
      <c r="M24" s="161"/>
      <c r="N24" s="162"/>
      <c r="O24" s="236"/>
      <c r="P24" s="27"/>
      <c r="Q24" s="161" t="s">
        <v>43</v>
      </c>
      <c r="R24" s="183" t="s">
        <v>43</v>
      </c>
      <c r="S24" s="161" t="s">
        <v>139</v>
      </c>
      <c r="T24" s="162" t="s">
        <v>139</v>
      </c>
      <c r="U24" s="183" t="s">
        <v>139</v>
      </c>
      <c r="V24" s="163" t="s">
        <v>801</v>
      </c>
      <c r="W24" s="532" t="s">
        <v>800</v>
      </c>
      <c r="X24" s="533" t="s">
        <v>800</v>
      </c>
      <c r="Y24" s="544" t="s">
        <v>434</v>
      </c>
      <c r="Z24" s="545" t="s">
        <v>1189</v>
      </c>
      <c r="AA24" s="546" t="s">
        <v>437</v>
      </c>
      <c r="AB24" s="952">
        <f>IF('1_시스템정보'!$AP24=0, 1024, '1_시스템정보'!$AP24)</f>
        <v>1024</v>
      </c>
      <c r="AC24" s="157" t="s">
        <v>1191</v>
      </c>
      <c r="AD24" s="157" t="s">
        <v>1191</v>
      </c>
      <c r="AE24" s="157" t="s">
        <v>1191</v>
      </c>
      <c r="AF24" s="165" t="s">
        <v>815</v>
      </c>
      <c r="AG24" s="166" t="s">
        <v>804</v>
      </c>
      <c r="AH24" s="164" t="s">
        <v>800</v>
      </c>
      <c r="AI24" s="573" t="s">
        <v>800</v>
      </c>
    </row>
    <row r="25" spans="2:35" x14ac:dyDescent="0.4">
      <c r="B25" s="79">
        <f>'3_Setup(1)'!$B25</f>
        <v>19</v>
      </c>
      <c r="C25" s="583">
        <f>'1_시스템정보'!$C25</f>
        <v>0</v>
      </c>
      <c r="D25" s="584">
        <f>'1_시스템정보'!D25</f>
        <v>0</v>
      </c>
      <c r="E25" s="137"/>
      <c r="F25" s="126"/>
      <c r="G25" s="127"/>
      <c r="H25" s="128"/>
      <c r="I25" s="230"/>
      <c r="J25" s="127"/>
      <c r="K25" s="128"/>
      <c r="L25" s="237"/>
      <c r="M25" s="127"/>
      <c r="N25" s="128"/>
      <c r="O25" s="237"/>
      <c r="Q25" s="127" t="s">
        <v>43</v>
      </c>
      <c r="R25" s="184" t="s">
        <v>43</v>
      </c>
      <c r="S25" s="127" t="s">
        <v>139</v>
      </c>
      <c r="T25" s="128" t="s">
        <v>139</v>
      </c>
      <c r="U25" s="184" t="s">
        <v>139</v>
      </c>
      <c r="V25" s="137" t="s">
        <v>801</v>
      </c>
      <c r="W25" s="534" t="s">
        <v>800</v>
      </c>
      <c r="X25" s="535" t="s">
        <v>800</v>
      </c>
      <c r="Y25" s="547" t="s">
        <v>434</v>
      </c>
      <c r="Z25" s="548" t="s">
        <v>1189</v>
      </c>
      <c r="AA25" s="549" t="s">
        <v>437</v>
      </c>
      <c r="AB25" s="952">
        <f>IF('1_시스템정보'!$AP25=0, 1024, '1_시스템정보'!$AP25)</f>
        <v>1024</v>
      </c>
      <c r="AC25" s="117" t="s">
        <v>1191</v>
      </c>
      <c r="AD25" s="117" t="s">
        <v>1191</v>
      </c>
      <c r="AE25" s="117" t="s">
        <v>1191</v>
      </c>
      <c r="AF25" s="138" t="s">
        <v>815</v>
      </c>
      <c r="AG25" s="574" t="s">
        <v>804</v>
      </c>
      <c r="AH25" s="575" t="s">
        <v>800</v>
      </c>
      <c r="AI25" s="576" t="s">
        <v>800</v>
      </c>
    </row>
    <row r="26" spans="2:35" x14ac:dyDescent="0.4">
      <c r="B26" s="79">
        <f>'3_Setup(1)'!$B26</f>
        <v>20</v>
      </c>
      <c r="C26" s="583">
        <f>'1_시스템정보'!$C26</f>
        <v>0</v>
      </c>
      <c r="D26" s="584">
        <f>'1_시스템정보'!D26</f>
        <v>0</v>
      </c>
      <c r="E26" s="163"/>
      <c r="F26" s="159"/>
      <c r="G26" s="161"/>
      <c r="H26" s="162"/>
      <c r="I26" s="229"/>
      <c r="J26" s="161"/>
      <c r="K26" s="162"/>
      <c r="L26" s="236"/>
      <c r="M26" s="161"/>
      <c r="N26" s="162"/>
      <c r="O26" s="236"/>
      <c r="P26" s="27"/>
      <c r="Q26" s="161" t="s">
        <v>43</v>
      </c>
      <c r="R26" s="183" t="s">
        <v>43</v>
      </c>
      <c r="S26" s="161" t="s">
        <v>139</v>
      </c>
      <c r="T26" s="162" t="s">
        <v>139</v>
      </c>
      <c r="U26" s="183" t="s">
        <v>139</v>
      </c>
      <c r="V26" s="163" t="s">
        <v>801</v>
      </c>
      <c r="W26" s="532" t="s">
        <v>800</v>
      </c>
      <c r="X26" s="533" t="s">
        <v>800</v>
      </c>
      <c r="Y26" s="544" t="s">
        <v>434</v>
      </c>
      <c r="Z26" s="545" t="s">
        <v>1189</v>
      </c>
      <c r="AA26" s="546" t="s">
        <v>437</v>
      </c>
      <c r="AB26" s="952">
        <f>IF('1_시스템정보'!$AP26=0, 1024, '1_시스템정보'!$AP26)</f>
        <v>1024</v>
      </c>
      <c r="AC26" s="157" t="s">
        <v>1191</v>
      </c>
      <c r="AD26" s="157" t="s">
        <v>1191</v>
      </c>
      <c r="AE26" s="157" t="s">
        <v>1191</v>
      </c>
      <c r="AF26" s="165" t="s">
        <v>815</v>
      </c>
      <c r="AG26" s="166" t="s">
        <v>804</v>
      </c>
      <c r="AH26" s="164" t="s">
        <v>800</v>
      </c>
      <c r="AI26" s="573" t="s">
        <v>800</v>
      </c>
    </row>
    <row r="27" spans="2:35" x14ac:dyDescent="0.4">
      <c r="B27" s="79">
        <f>'3_Setup(1)'!$B27</f>
        <v>21</v>
      </c>
      <c r="C27" s="583">
        <f>'1_시스템정보'!$C27</f>
        <v>0</v>
      </c>
      <c r="D27" s="584">
        <f>'1_시스템정보'!D27</f>
        <v>0</v>
      </c>
      <c r="E27" s="137"/>
      <c r="F27" s="126"/>
      <c r="G27" s="127"/>
      <c r="H27" s="128"/>
      <c r="I27" s="230"/>
      <c r="J27" s="127"/>
      <c r="K27" s="128"/>
      <c r="L27" s="237"/>
      <c r="M27" s="127"/>
      <c r="N27" s="128"/>
      <c r="O27" s="237"/>
      <c r="Q27" s="127" t="s">
        <v>1202</v>
      </c>
      <c r="R27" s="184" t="s">
        <v>43</v>
      </c>
      <c r="S27" s="127" t="s">
        <v>139</v>
      </c>
      <c r="T27" s="128" t="s">
        <v>139</v>
      </c>
      <c r="U27" s="184" t="s">
        <v>139</v>
      </c>
      <c r="V27" s="137" t="s">
        <v>801</v>
      </c>
      <c r="W27" s="534" t="s">
        <v>800</v>
      </c>
      <c r="X27" s="535" t="s">
        <v>800</v>
      </c>
      <c r="Y27" s="547" t="s">
        <v>434</v>
      </c>
      <c r="Z27" s="548" t="s">
        <v>1189</v>
      </c>
      <c r="AA27" s="549" t="s">
        <v>437</v>
      </c>
      <c r="AB27" s="952">
        <f>IF('1_시스템정보'!$AP27=0, 1024, '1_시스템정보'!$AP27)</f>
        <v>1024</v>
      </c>
      <c r="AC27" s="117" t="s">
        <v>1191</v>
      </c>
      <c r="AD27" s="117" t="s">
        <v>1191</v>
      </c>
      <c r="AE27" s="117" t="s">
        <v>1191</v>
      </c>
      <c r="AF27" s="138" t="s">
        <v>815</v>
      </c>
      <c r="AG27" s="574" t="s">
        <v>804</v>
      </c>
      <c r="AH27" s="575" t="s">
        <v>800</v>
      </c>
      <c r="AI27" s="576" t="s">
        <v>800</v>
      </c>
    </row>
    <row r="28" spans="2:35" x14ac:dyDescent="0.4">
      <c r="B28" s="79">
        <f>'3_Setup(1)'!$B28</f>
        <v>22</v>
      </c>
      <c r="C28" s="583">
        <f>'1_시스템정보'!$C28</f>
        <v>0</v>
      </c>
      <c r="D28" s="584">
        <f>'1_시스템정보'!D28</f>
        <v>0</v>
      </c>
      <c r="E28" s="163"/>
      <c r="F28" s="159"/>
      <c r="G28" s="161"/>
      <c r="H28" s="162"/>
      <c r="I28" s="229"/>
      <c r="J28" s="161"/>
      <c r="K28" s="162"/>
      <c r="L28" s="236"/>
      <c r="M28" s="161"/>
      <c r="N28" s="162"/>
      <c r="O28" s="236"/>
      <c r="P28" s="27"/>
      <c r="Q28" s="161" t="s">
        <v>43</v>
      </c>
      <c r="R28" s="183" t="s">
        <v>43</v>
      </c>
      <c r="S28" s="161" t="s">
        <v>139</v>
      </c>
      <c r="T28" s="162" t="s">
        <v>139</v>
      </c>
      <c r="U28" s="183" t="s">
        <v>139</v>
      </c>
      <c r="V28" s="163" t="s">
        <v>801</v>
      </c>
      <c r="W28" s="532" t="s">
        <v>800</v>
      </c>
      <c r="X28" s="533" t="s">
        <v>800</v>
      </c>
      <c r="Y28" s="544" t="s">
        <v>434</v>
      </c>
      <c r="Z28" s="545" t="s">
        <v>1189</v>
      </c>
      <c r="AA28" s="546" t="s">
        <v>437</v>
      </c>
      <c r="AB28" s="952">
        <f>IF('1_시스템정보'!$AP28=0, 1024, '1_시스템정보'!$AP28)</f>
        <v>1024</v>
      </c>
      <c r="AC28" s="157" t="s">
        <v>1191</v>
      </c>
      <c r="AD28" s="157" t="s">
        <v>1191</v>
      </c>
      <c r="AE28" s="157" t="s">
        <v>1191</v>
      </c>
      <c r="AF28" s="165" t="s">
        <v>815</v>
      </c>
      <c r="AG28" s="166" t="s">
        <v>804</v>
      </c>
      <c r="AH28" s="164" t="s">
        <v>800</v>
      </c>
      <c r="AI28" s="573" t="s">
        <v>800</v>
      </c>
    </row>
    <row r="29" spans="2:35" x14ac:dyDescent="0.4">
      <c r="B29" s="79">
        <f>'3_Setup(1)'!$B29</f>
        <v>23</v>
      </c>
      <c r="C29" s="583">
        <f>'1_시스템정보'!$C29</f>
        <v>0</v>
      </c>
      <c r="D29" s="584">
        <f>'1_시스템정보'!D29</f>
        <v>0</v>
      </c>
      <c r="E29" s="137"/>
      <c r="F29" s="126"/>
      <c r="G29" s="127"/>
      <c r="H29" s="128"/>
      <c r="I29" s="230"/>
      <c r="J29" s="127"/>
      <c r="K29" s="128"/>
      <c r="L29" s="237"/>
      <c r="M29" s="127"/>
      <c r="N29" s="128"/>
      <c r="O29" s="237"/>
      <c r="Q29" s="127" t="s">
        <v>43</v>
      </c>
      <c r="R29" s="184" t="s">
        <v>43</v>
      </c>
      <c r="S29" s="127" t="s">
        <v>139</v>
      </c>
      <c r="T29" s="128" t="s">
        <v>139</v>
      </c>
      <c r="U29" s="184" t="s">
        <v>139</v>
      </c>
      <c r="V29" s="137" t="s">
        <v>801</v>
      </c>
      <c r="W29" s="534" t="s">
        <v>800</v>
      </c>
      <c r="X29" s="535" t="s">
        <v>800</v>
      </c>
      <c r="Y29" s="547" t="s">
        <v>434</v>
      </c>
      <c r="Z29" s="548" t="s">
        <v>1189</v>
      </c>
      <c r="AA29" s="549" t="s">
        <v>437</v>
      </c>
      <c r="AB29" s="952">
        <f>IF('1_시스템정보'!$AP29=0, 1024, '1_시스템정보'!$AP29)</f>
        <v>1024</v>
      </c>
      <c r="AC29" s="117" t="s">
        <v>1191</v>
      </c>
      <c r="AD29" s="117" t="s">
        <v>1191</v>
      </c>
      <c r="AE29" s="117" t="s">
        <v>1191</v>
      </c>
      <c r="AF29" s="138" t="s">
        <v>815</v>
      </c>
      <c r="AG29" s="574" t="s">
        <v>804</v>
      </c>
      <c r="AH29" s="575" t="s">
        <v>800</v>
      </c>
      <c r="AI29" s="576" t="s">
        <v>800</v>
      </c>
    </row>
    <row r="30" spans="2:35" x14ac:dyDescent="0.4">
      <c r="B30" s="79">
        <f>'3_Setup(1)'!$B30</f>
        <v>24</v>
      </c>
      <c r="C30" s="583">
        <f>'1_시스템정보'!$C30</f>
        <v>0</v>
      </c>
      <c r="D30" s="584">
        <f>'1_시스템정보'!D30</f>
        <v>0</v>
      </c>
      <c r="E30" s="163"/>
      <c r="F30" s="159"/>
      <c r="G30" s="161"/>
      <c r="H30" s="162"/>
      <c r="I30" s="229"/>
      <c r="J30" s="161"/>
      <c r="K30" s="162"/>
      <c r="L30" s="236"/>
      <c r="M30" s="161"/>
      <c r="N30" s="162"/>
      <c r="O30" s="236"/>
      <c r="P30" s="27"/>
      <c r="Q30" s="161" t="s">
        <v>43</v>
      </c>
      <c r="R30" s="183" t="s">
        <v>43</v>
      </c>
      <c r="S30" s="161" t="s">
        <v>139</v>
      </c>
      <c r="T30" s="162" t="s">
        <v>139</v>
      </c>
      <c r="U30" s="183" t="s">
        <v>139</v>
      </c>
      <c r="V30" s="163" t="s">
        <v>801</v>
      </c>
      <c r="W30" s="532" t="s">
        <v>800</v>
      </c>
      <c r="X30" s="533" t="s">
        <v>800</v>
      </c>
      <c r="Y30" s="544" t="s">
        <v>434</v>
      </c>
      <c r="Z30" s="545" t="s">
        <v>1189</v>
      </c>
      <c r="AA30" s="546" t="s">
        <v>437</v>
      </c>
      <c r="AB30" s="952">
        <f>IF('1_시스템정보'!$AP30=0, 1024, '1_시스템정보'!$AP30)</f>
        <v>1024</v>
      </c>
      <c r="AC30" s="157" t="s">
        <v>1191</v>
      </c>
      <c r="AD30" s="157" t="s">
        <v>1191</v>
      </c>
      <c r="AE30" s="157" t="s">
        <v>1191</v>
      </c>
      <c r="AF30" s="165" t="s">
        <v>815</v>
      </c>
      <c r="AG30" s="166" t="s">
        <v>804</v>
      </c>
      <c r="AH30" s="164" t="s">
        <v>800</v>
      </c>
      <c r="AI30" s="573" t="s">
        <v>800</v>
      </c>
    </row>
    <row r="31" spans="2:35" x14ac:dyDescent="0.4">
      <c r="B31" s="79">
        <f>'3_Setup(1)'!$B31</f>
        <v>25</v>
      </c>
      <c r="C31" s="583">
        <f>'1_시스템정보'!$C31</f>
        <v>0</v>
      </c>
      <c r="D31" s="584">
        <f>'1_시스템정보'!D31</f>
        <v>0</v>
      </c>
      <c r="E31" s="137"/>
      <c r="F31" s="126"/>
      <c r="G31" s="127"/>
      <c r="H31" s="128"/>
      <c r="I31" s="230"/>
      <c r="J31" s="127"/>
      <c r="K31" s="128"/>
      <c r="L31" s="237"/>
      <c r="M31" s="127"/>
      <c r="N31" s="128"/>
      <c r="O31" s="237"/>
      <c r="Q31" s="127" t="s">
        <v>43</v>
      </c>
      <c r="R31" s="184" t="s">
        <v>43</v>
      </c>
      <c r="S31" s="127" t="s">
        <v>139</v>
      </c>
      <c r="T31" s="128" t="s">
        <v>139</v>
      </c>
      <c r="U31" s="184" t="s">
        <v>139</v>
      </c>
      <c r="V31" s="137" t="s">
        <v>801</v>
      </c>
      <c r="W31" s="534" t="s">
        <v>800</v>
      </c>
      <c r="X31" s="535" t="s">
        <v>800</v>
      </c>
      <c r="Y31" s="547" t="s">
        <v>434</v>
      </c>
      <c r="Z31" s="548" t="s">
        <v>1189</v>
      </c>
      <c r="AA31" s="549" t="s">
        <v>437</v>
      </c>
      <c r="AB31" s="952">
        <f>IF('1_시스템정보'!$AP31=0, 1024, '1_시스템정보'!$AP31)</f>
        <v>1024</v>
      </c>
      <c r="AC31" s="117" t="s">
        <v>1191</v>
      </c>
      <c r="AD31" s="117" t="s">
        <v>1191</v>
      </c>
      <c r="AE31" s="117" t="s">
        <v>1191</v>
      </c>
      <c r="AF31" s="138" t="s">
        <v>815</v>
      </c>
      <c r="AG31" s="574" t="s">
        <v>804</v>
      </c>
      <c r="AH31" s="575" t="s">
        <v>800</v>
      </c>
      <c r="AI31" s="576" t="s">
        <v>800</v>
      </c>
    </row>
    <row r="32" spans="2:35" x14ac:dyDescent="0.4">
      <c r="B32" s="79">
        <f>'3_Setup(1)'!$B32</f>
        <v>26</v>
      </c>
      <c r="C32" s="583">
        <f>'1_시스템정보'!$C32</f>
        <v>0</v>
      </c>
      <c r="D32" s="584">
        <f>'1_시스템정보'!D32</f>
        <v>0</v>
      </c>
      <c r="E32" s="163"/>
      <c r="F32" s="159"/>
      <c r="G32" s="161"/>
      <c r="H32" s="162"/>
      <c r="I32" s="229"/>
      <c r="J32" s="161"/>
      <c r="K32" s="162"/>
      <c r="L32" s="236"/>
      <c r="M32" s="161"/>
      <c r="N32" s="162"/>
      <c r="O32" s="236"/>
      <c r="P32" s="27"/>
      <c r="Q32" s="161" t="s">
        <v>43</v>
      </c>
      <c r="R32" s="183" t="s">
        <v>43</v>
      </c>
      <c r="S32" s="161" t="s">
        <v>139</v>
      </c>
      <c r="T32" s="162" t="s">
        <v>139</v>
      </c>
      <c r="U32" s="183" t="s">
        <v>139</v>
      </c>
      <c r="V32" s="163" t="s">
        <v>801</v>
      </c>
      <c r="W32" s="532" t="s">
        <v>800</v>
      </c>
      <c r="X32" s="533" t="s">
        <v>800</v>
      </c>
      <c r="Y32" s="544" t="s">
        <v>434</v>
      </c>
      <c r="Z32" s="545" t="s">
        <v>1189</v>
      </c>
      <c r="AA32" s="546" t="s">
        <v>437</v>
      </c>
      <c r="AB32" s="952">
        <f>IF('1_시스템정보'!$AP32=0, 1024, '1_시스템정보'!$AP32)</f>
        <v>1024</v>
      </c>
      <c r="AC32" s="157" t="s">
        <v>1191</v>
      </c>
      <c r="AD32" s="157" t="s">
        <v>1191</v>
      </c>
      <c r="AE32" s="157" t="s">
        <v>1191</v>
      </c>
      <c r="AF32" s="165" t="s">
        <v>815</v>
      </c>
      <c r="AG32" s="166" t="s">
        <v>804</v>
      </c>
      <c r="AH32" s="164" t="s">
        <v>800</v>
      </c>
      <c r="AI32" s="573" t="s">
        <v>800</v>
      </c>
    </row>
    <row r="33" spans="2:35" x14ac:dyDescent="0.4">
      <c r="B33" s="79">
        <f>'3_Setup(1)'!$B33</f>
        <v>27</v>
      </c>
      <c r="C33" s="583">
        <f>'1_시스템정보'!$C33</f>
        <v>0</v>
      </c>
      <c r="D33" s="584">
        <f>'1_시스템정보'!D33</f>
        <v>0</v>
      </c>
      <c r="E33" s="137"/>
      <c r="F33" s="126"/>
      <c r="G33" s="127"/>
      <c r="H33" s="128"/>
      <c r="I33" s="230"/>
      <c r="J33" s="127"/>
      <c r="K33" s="128"/>
      <c r="L33" s="237"/>
      <c r="M33" s="127"/>
      <c r="N33" s="128"/>
      <c r="O33" s="237"/>
      <c r="Q33" s="127" t="s">
        <v>43</v>
      </c>
      <c r="R33" s="184" t="s">
        <v>43</v>
      </c>
      <c r="S33" s="127" t="s">
        <v>139</v>
      </c>
      <c r="T33" s="128" t="s">
        <v>139</v>
      </c>
      <c r="U33" s="184" t="s">
        <v>139</v>
      </c>
      <c r="V33" s="137" t="s">
        <v>801</v>
      </c>
      <c r="W33" s="534" t="s">
        <v>800</v>
      </c>
      <c r="X33" s="535" t="s">
        <v>800</v>
      </c>
      <c r="Y33" s="547" t="s">
        <v>434</v>
      </c>
      <c r="Z33" s="548" t="s">
        <v>1189</v>
      </c>
      <c r="AA33" s="549" t="s">
        <v>437</v>
      </c>
      <c r="AB33" s="952">
        <f>IF('1_시스템정보'!$AP33=0, 1024, '1_시스템정보'!$AP33)</f>
        <v>1024</v>
      </c>
      <c r="AC33" s="117" t="s">
        <v>1191</v>
      </c>
      <c r="AD33" s="117" t="s">
        <v>1191</v>
      </c>
      <c r="AE33" s="117" t="s">
        <v>1191</v>
      </c>
      <c r="AF33" s="138" t="s">
        <v>815</v>
      </c>
      <c r="AG33" s="574" t="s">
        <v>804</v>
      </c>
      <c r="AH33" s="575" t="s">
        <v>800</v>
      </c>
      <c r="AI33" s="576" t="s">
        <v>800</v>
      </c>
    </row>
    <row r="34" spans="2:35" x14ac:dyDescent="0.4">
      <c r="B34" s="79">
        <f>'3_Setup(1)'!$B34</f>
        <v>28</v>
      </c>
      <c r="C34" s="583">
        <f>'1_시스템정보'!$C34</f>
        <v>0</v>
      </c>
      <c r="D34" s="584">
        <f>'1_시스템정보'!D34</f>
        <v>0</v>
      </c>
      <c r="E34" s="163"/>
      <c r="F34" s="159"/>
      <c r="G34" s="161"/>
      <c r="H34" s="162"/>
      <c r="I34" s="229"/>
      <c r="J34" s="161"/>
      <c r="K34" s="162"/>
      <c r="L34" s="236"/>
      <c r="M34" s="161"/>
      <c r="N34" s="162"/>
      <c r="O34" s="236"/>
      <c r="P34" s="27"/>
      <c r="Q34" s="161" t="s">
        <v>43</v>
      </c>
      <c r="R34" s="183" t="s">
        <v>43</v>
      </c>
      <c r="S34" s="161" t="s">
        <v>139</v>
      </c>
      <c r="T34" s="162" t="s">
        <v>139</v>
      </c>
      <c r="U34" s="183" t="s">
        <v>139</v>
      </c>
      <c r="V34" s="163" t="s">
        <v>801</v>
      </c>
      <c r="W34" s="532" t="s">
        <v>800</v>
      </c>
      <c r="X34" s="533" t="s">
        <v>800</v>
      </c>
      <c r="Y34" s="544" t="s">
        <v>434</v>
      </c>
      <c r="Z34" s="545" t="s">
        <v>1189</v>
      </c>
      <c r="AA34" s="546" t="s">
        <v>437</v>
      </c>
      <c r="AB34" s="952">
        <f>IF('1_시스템정보'!$AP34=0, 1024, '1_시스템정보'!$AP34)</f>
        <v>1024</v>
      </c>
      <c r="AC34" s="157" t="s">
        <v>1191</v>
      </c>
      <c r="AD34" s="157" t="s">
        <v>1191</v>
      </c>
      <c r="AE34" s="157" t="s">
        <v>1191</v>
      </c>
      <c r="AF34" s="165" t="s">
        <v>815</v>
      </c>
      <c r="AG34" s="166" t="s">
        <v>804</v>
      </c>
      <c r="AH34" s="164" t="s">
        <v>800</v>
      </c>
      <c r="AI34" s="573" t="s">
        <v>800</v>
      </c>
    </row>
    <row r="35" spans="2:35" x14ac:dyDescent="0.4">
      <c r="B35" s="79">
        <f>'3_Setup(1)'!$B35</f>
        <v>29</v>
      </c>
      <c r="C35" s="583">
        <f>'1_시스템정보'!$C35</f>
        <v>0</v>
      </c>
      <c r="D35" s="584">
        <f>'1_시스템정보'!D35</f>
        <v>0</v>
      </c>
      <c r="E35" s="137"/>
      <c r="F35" s="126"/>
      <c r="G35" s="127"/>
      <c r="H35" s="128"/>
      <c r="I35" s="230"/>
      <c r="J35" s="127"/>
      <c r="K35" s="128"/>
      <c r="L35" s="237"/>
      <c r="M35" s="127"/>
      <c r="N35" s="128"/>
      <c r="O35" s="237"/>
      <c r="Q35" s="127" t="s">
        <v>43</v>
      </c>
      <c r="R35" s="184" t="s">
        <v>43</v>
      </c>
      <c r="S35" s="127" t="s">
        <v>139</v>
      </c>
      <c r="T35" s="128" t="s">
        <v>139</v>
      </c>
      <c r="U35" s="184" t="s">
        <v>139</v>
      </c>
      <c r="V35" s="137" t="s">
        <v>801</v>
      </c>
      <c r="W35" s="534" t="s">
        <v>800</v>
      </c>
      <c r="X35" s="535" t="s">
        <v>800</v>
      </c>
      <c r="Y35" s="547" t="s">
        <v>434</v>
      </c>
      <c r="Z35" s="548" t="s">
        <v>1189</v>
      </c>
      <c r="AA35" s="549" t="s">
        <v>437</v>
      </c>
      <c r="AB35" s="952">
        <f>IF('1_시스템정보'!$AP35=0, 1024, '1_시스템정보'!$AP35)</f>
        <v>1024</v>
      </c>
      <c r="AC35" s="117" t="s">
        <v>1191</v>
      </c>
      <c r="AD35" s="117" t="s">
        <v>1191</v>
      </c>
      <c r="AE35" s="117" t="s">
        <v>1191</v>
      </c>
      <c r="AF35" s="138" t="s">
        <v>815</v>
      </c>
      <c r="AG35" s="574" t="s">
        <v>804</v>
      </c>
      <c r="AH35" s="575" t="s">
        <v>800</v>
      </c>
      <c r="AI35" s="576" t="s">
        <v>800</v>
      </c>
    </row>
    <row r="36" spans="2:35" x14ac:dyDescent="0.4">
      <c r="B36" s="79">
        <f>'3_Setup(1)'!$B36</f>
        <v>30</v>
      </c>
      <c r="C36" s="583">
        <f>'1_시스템정보'!$C36</f>
        <v>0</v>
      </c>
      <c r="D36" s="584">
        <f>'1_시스템정보'!D36</f>
        <v>0</v>
      </c>
      <c r="E36" s="163"/>
      <c r="F36" s="159"/>
      <c r="G36" s="161"/>
      <c r="H36" s="162"/>
      <c r="I36" s="229"/>
      <c r="J36" s="161"/>
      <c r="K36" s="162"/>
      <c r="L36" s="236"/>
      <c r="M36" s="161"/>
      <c r="N36" s="162"/>
      <c r="O36" s="236"/>
      <c r="P36" s="27"/>
      <c r="Q36" s="161" t="s">
        <v>43</v>
      </c>
      <c r="R36" s="183" t="s">
        <v>43</v>
      </c>
      <c r="S36" s="161" t="s">
        <v>139</v>
      </c>
      <c r="T36" s="162" t="s">
        <v>139</v>
      </c>
      <c r="U36" s="183" t="s">
        <v>139</v>
      </c>
      <c r="V36" s="163" t="s">
        <v>801</v>
      </c>
      <c r="W36" s="532" t="s">
        <v>800</v>
      </c>
      <c r="X36" s="533" t="s">
        <v>800</v>
      </c>
      <c r="Y36" s="544" t="s">
        <v>434</v>
      </c>
      <c r="Z36" s="545" t="s">
        <v>1189</v>
      </c>
      <c r="AA36" s="546" t="s">
        <v>437</v>
      </c>
      <c r="AB36" s="952">
        <f>IF('1_시스템정보'!$AP36=0, 1024, '1_시스템정보'!$AP36)</f>
        <v>1024</v>
      </c>
      <c r="AC36" s="157" t="s">
        <v>1191</v>
      </c>
      <c r="AD36" s="157" t="s">
        <v>1191</v>
      </c>
      <c r="AE36" s="157" t="s">
        <v>1191</v>
      </c>
      <c r="AF36" s="165" t="s">
        <v>815</v>
      </c>
      <c r="AG36" s="166" t="s">
        <v>804</v>
      </c>
      <c r="AH36" s="164" t="s">
        <v>800</v>
      </c>
      <c r="AI36" s="573" t="s">
        <v>800</v>
      </c>
    </row>
    <row r="37" spans="2:35" x14ac:dyDescent="0.4">
      <c r="B37" s="79">
        <f>'3_Setup(1)'!$B37</f>
        <v>31</v>
      </c>
      <c r="C37" s="583">
        <f>'1_시스템정보'!$C37</f>
        <v>0</v>
      </c>
      <c r="D37" s="584">
        <f>'1_시스템정보'!D37</f>
        <v>0</v>
      </c>
      <c r="E37" s="137"/>
      <c r="F37" s="126"/>
      <c r="G37" s="127"/>
      <c r="H37" s="128"/>
      <c r="I37" s="230"/>
      <c r="J37" s="127"/>
      <c r="K37" s="128"/>
      <c r="L37" s="237"/>
      <c r="M37" s="127"/>
      <c r="N37" s="128"/>
      <c r="O37" s="237"/>
      <c r="Q37" s="127" t="s">
        <v>43</v>
      </c>
      <c r="R37" s="184" t="s">
        <v>43</v>
      </c>
      <c r="S37" s="127" t="s">
        <v>139</v>
      </c>
      <c r="T37" s="128" t="s">
        <v>139</v>
      </c>
      <c r="U37" s="184" t="s">
        <v>139</v>
      </c>
      <c r="V37" s="137" t="s">
        <v>801</v>
      </c>
      <c r="W37" s="534" t="s">
        <v>800</v>
      </c>
      <c r="X37" s="535" t="s">
        <v>800</v>
      </c>
      <c r="Y37" s="547" t="s">
        <v>434</v>
      </c>
      <c r="Z37" s="548" t="s">
        <v>1189</v>
      </c>
      <c r="AA37" s="549" t="s">
        <v>437</v>
      </c>
      <c r="AB37" s="952">
        <f>IF('1_시스템정보'!$AP37=0, 1024, '1_시스템정보'!$AP37)</f>
        <v>1024</v>
      </c>
      <c r="AC37" s="117" t="s">
        <v>1191</v>
      </c>
      <c r="AD37" s="117" t="s">
        <v>1191</v>
      </c>
      <c r="AE37" s="117" t="s">
        <v>1191</v>
      </c>
      <c r="AF37" s="138" t="s">
        <v>815</v>
      </c>
      <c r="AG37" s="574" t="s">
        <v>804</v>
      </c>
      <c r="AH37" s="575" t="s">
        <v>800</v>
      </c>
      <c r="AI37" s="576" t="s">
        <v>800</v>
      </c>
    </row>
    <row r="38" spans="2:35" x14ac:dyDescent="0.4">
      <c r="B38" s="79">
        <f>'3_Setup(1)'!$B38</f>
        <v>32</v>
      </c>
      <c r="C38" s="583">
        <f>'1_시스템정보'!$C38</f>
        <v>0</v>
      </c>
      <c r="D38" s="584">
        <f>'1_시스템정보'!D38</f>
        <v>0</v>
      </c>
      <c r="E38" s="163"/>
      <c r="F38" s="159"/>
      <c r="G38" s="161"/>
      <c r="H38" s="162"/>
      <c r="I38" s="229"/>
      <c r="J38" s="161"/>
      <c r="K38" s="162"/>
      <c r="L38" s="236"/>
      <c r="M38" s="161"/>
      <c r="N38" s="162"/>
      <c r="O38" s="236"/>
      <c r="P38" s="27"/>
      <c r="Q38" s="161" t="s">
        <v>43</v>
      </c>
      <c r="R38" s="183" t="s">
        <v>43</v>
      </c>
      <c r="S38" s="161" t="s">
        <v>139</v>
      </c>
      <c r="T38" s="162" t="s">
        <v>139</v>
      </c>
      <c r="U38" s="183" t="s">
        <v>139</v>
      </c>
      <c r="V38" s="163" t="s">
        <v>801</v>
      </c>
      <c r="W38" s="532" t="s">
        <v>800</v>
      </c>
      <c r="X38" s="533" t="s">
        <v>800</v>
      </c>
      <c r="Y38" s="544" t="s">
        <v>434</v>
      </c>
      <c r="Z38" s="545" t="s">
        <v>1189</v>
      </c>
      <c r="AA38" s="546" t="s">
        <v>437</v>
      </c>
      <c r="AB38" s="952">
        <f>IF('1_시스템정보'!$AP38=0, 1024, '1_시스템정보'!$AP38)</f>
        <v>1024</v>
      </c>
      <c r="AC38" s="157" t="s">
        <v>1191</v>
      </c>
      <c r="AD38" s="157" t="s">
        <v>1191</v>
      </c>
      <c r="AE38" s="157" t="s">
        <v>1191</v>
      </c>
      <c r="AF38" s="165" t="s">
        <v>815</v>
      </c>
      <c r="AG38" s="166" t="s">
        <v>804</v>
      </c>
      <c r="AH38" s="164" t="s">
        <v>800</v>
      </c>
      <c r="AI38" s="573" t="s">
        <v>800</v>
      </c>
    </row>
    <row r="39" spans="2:35" x14ac:dyDescent="0.4">
      <c r="B39" s="79">
        <f>'3_Setup(1)'!$B39</f>
        <v>33</v>
      </c>
      <c r="C39" s="583">
        <f>'1_시스템정보'!$C39</f>
        <v>0</v>
      </c>
      <c r="D39" s="584">
        <f>'1_시스템정보'!D39</f>
        <v>0</v>
      </c>
      <c r="E39" s="137"/>
      <c r="F39" s="126"/>
      <c r="G39" s="127"/>
      <c r="H39" s="128"/>
      <c r="I39" s="230"/>
      <c r="J39" s="127"/>
      <c r="K39" s="128"/>
      <c r="L39" s="237"/>
      <c r="M39" s="127"/>
      <c r="N39" s="128"/>
      <c r="O39" s="237"/>
      <c r="Q39" s="127" t="s">
        <v>43</v>
      </c>
      <c r="R39" s="184" t="s">
        <v>43</v>
      </c>
      <c r="S39" s="127" t="s">
        <v>139</v>
      </c>
      <c r="T39" s="128" t="s">
        <v>139</v>
      </c>
      <c r="U39" s="184" t="s">
        <v>139</v>
      </c>
      <c r="V39" s="137" t="s">
        <v>801</v>
      </c>
      <c r="W39" s="534" t="s">
        <v>800</v>
      </c>
      <c r="X39" s="535" t="s">
        <v>800</v>
      </c>
      <c r="Y39" s="547" t="s">
        <v>434</v>
      </c>
      <c r="Z39" s="548" t="s">
        <v>1189</v>
      </c>
      <c r="AA39" s="549" t="s">
        <v>437</v>
      </c>
      <c r="AB39" s="952">
        <f>IF('1_시스템정보'!$AP39=0, 1024, '1_시스템정보'!$AP39)</f>
        <v>1024</v>
      </c>
      <c r="AC39" s="117" t="s">
        <v>1191</v>
      </c>
      <c r="AD39" s="117" t="s">
        <v>1191</v>
      </c>
      <c r="AE39" s="117" t="s">
        <v>1191</v>
      </c>
      <c r="AF39" s="138" t="s">
        <v>815</v>
      </c>
      <c r="AG39" s="574" t="s">
        <v>804</v>
      </c>
      <c r="AH39" s="575" t="s">
        <v>800</v>
      </c>
      <c r="AI39" s="576" t="s">
        <v>800</v>
      </c>
    </row>
    <row r="40" spans="2:35" x14ac:dyDescent="0.4">
      <c r="B40" s="79">
        <f>'3_Setup(1)'!$B40</f>
        <v>34</v>
      </c>
      <c r="C40" s="583">
        <f>'1_시스템정보'!$C40</f>
        <v>0</v>
      </c>
      <c r="D40" s="584">
        <f>'1_시스템정보'!D40</f>
        <v>0</v>
      </c>
      <c r="E40" s="163"/>
      <c r="F40" s="159"/>
      <c r="G40" s="161"/>
      <c r="H40" s="162"/>
      <c r="I40" s="229"/>
      <c r="J40" s="161"/>
      <c r="K40" s="162"/>
      <c r="L40" s="236"/>
      <c r="M40" s="161"/>
      <c r="N40" s="162"/>
      <c r="O40" s="236"/>
      <c r="P40" s="27"/>
      <c r="Q40" s="161" t="s">
        <v>43</v>
      </c>
      <c r="R40" s="183" t="s">
        <v>43</v>
      </c>
      <c r="S40" s="161" t="s">
        <v>139</v>
      </c>
      <c r="T40" s="162" t="s">
        <v>139</v>
      </c>
      <c r="U40" s="183" t="s">
        <v>139</v>
      </c>
      <c r="V40" s="163" t="s">
        <v>801</v>
      </c>
      <c r="W40" s="532" t="s">
        <v>800</v>
      </c>
      <c r="X40" s="533" t="s">
        <v>800</v>
      </c>
      <c r="Y40" s="544" t="s">
        <v>434</v>
      </c>
      <c r="Z40" s="545" t="s">
        <v>1189</v>
      </c>
      <c r="AA40" s="546" t="s">
        <v>437</v>
      </c>
      <c r="AB40" s="952">
        <f>IF('1_시스템정보'!$AP40=0, 1024, '1_시스템정보'!$AP40)</f>
        <v>1024</v>
      </c>
      <c r="AC40" s="157" t="s">
        <v>1191</v>
      </c>
      <c r="AD40" s="157" t="s">
        <v>1191</v>
      </c>
      <c r="AE40" s="157" t="s">
        <v>1191</v>
      </c>
      <c r="AF40" s="165" t="s">
        <v>815</v>
      </c>
      <c r="AG40" s="166" t="s">
        <v>804</v>
      </c>
      <c r="AH40" s="164" t="s">
        <v>800</v>
      </c>
      <c r="AI40" s="573" t="s">
        <v>800</v>
      </c>
    </row>
    <row r="41" spans="2:35" ht="18" thickBot="1" x14ac:dyDescent="0.45">
      <c r="B41" s="81">
        <f>'3_Setup(1)'!$B41</f>
        <v>35</v>
      </c>
      <c r="C41" s="585">
        <f>'1_시스템정보'!$C41</f>
        <v>0</v>
      </c>
      <c r="D41" s="586">
        <f>'1_시스템정보'!D41</f>
        <v>0</v>
      </c>
      <c r="E41" s="142"/>
      <c r="F41" s="129"/>
      <c r="G41" s="130"/>
      <c r="H41" s="131"/>
      <c r="I41" s="231"/>
      <c r="J41" s="130"/>
      <c r="K41" s="131"/>
      <c r="L41" s="238"/>
      <c r="M41" s="130"/>
      <c r="N41" s="131"/>
      <c r="O41" s="238"/>
      <c r="Q41" s="130" t="s">
        <v>43</v>
      </c>
      <c r="R41" s="185" t="s">
        <v>43</v>
      </c>
      <c r="S41" s="130" t="s">
        <v>139</v>
      </c>
      <c r="T41" s="131" t="s">
        <v>139</v>
      </c>
      <c r="U41" s="185" t="s">
        <v>139</v>
      </c>
      <c r="V41" s="142" t="s">
        <v>801</v>
      </c>
      <c r="W41" s="536" t="s">
        <v>800</v>
      </c>
      <c r="X41" s="537" t="s">
        <v>800</v>
      </c>
      <c r="Y41" s="550" t="s">
        <v>434</v>
      </c>
      <c r="Z41" s="551" t="s">
        <v>1189</v>
      </c>
      <c r="AA41" s="552" t="s">
        <v>437</v>
      </c>
      <c r="AB41" s="953">
        <f>IF('1_시스템정보'!$AP41=0, 1024, '1_시스템정보'!$AP41)</f>
        <v>1024</v>
      </c>
      <c r="AC41" s="119" t="s">
        <v>1191</v>
      </c>
      <c r="AD41" s="119" t="s">
        <v>1191</v>
      </c>
      <c r="AE41" s="119" t="s">
        <v>1191</v>
      </c>
      <c r="AF41" s="143" t="s">
        <v>815</v>
      </c>
      <c r="AG41" s="577" t="s">
        <v>804</v>
      </c>
      <c r="AH41" s="578" t="s">
        <v>800</v>
      </c>
      <c r="AI41" s="579" t="s">
        <v>800</v>
      </c>
    </row>
  </sheetData>
  <sheetProtection algorithmName="SHA-512" hashValue="D3wnODkOfUL+DSCsFui8gRge9XAUagkdBGF29sSQkZFx5oV8/MHymXe49U6RV1Yuaw7/5lT+0ZhOzpkSY76gHw==" saltValue="fpYwTAZ+H2fFhLRW7C5c3w==" spinCount="100000" sheet="1" objects="1" scenarios="1"/>
  <dataConsolidate/>
  <mergeCells count="49">
    <mergeCell ref="Q2:U2"/>
    <mergeCell ref="Q4:Q5"/>
    <mergeCell ref="R4:R5"/>
    <mergeCell ref="S4:S5"/>
    <mergeCell ref="U4:U5"/>
    <mergeCell ref="Q3:R3"/>
    <mergeCell ref="S3:U3"/>
    <mergeCell ref="B2:B5"/>
    <mergeCell ref="C2:C5"/>
    <mergeCell ref="G2:O2"/>
    <mergeCell ref="AC3:AF3"/>
    <mergeCell ref="AB2:AF2"/>
    <mergeCell ref="E3:F3"/>
    <mergeCell ref="E2:F2"/>
    <mergeCell ref="G3:I3"/>
    <mergeCell ref="M3:O3"/>
    <mergeCell ref="V3:X3"/>
    <mergeCell ref="D2:D5"/>
    <mergeCell ref="E4:E5"/>
    <mergeCell ref="F4:F5"/>
    <mergeCell ref="G4:G5"/>
    <mergeCell ref="V2:AA2"/>
    <mergeCell ref="Y3:AA3"/>
    <mergeCell ref="H4:H5"/>
    <mergeCell ref="I4:I5"/>
    <mergeCell ref="M4:M5"/>
    <mergeCell ref="N4:N5"/>
    <mergeCell ref="O4:O5"/>
    <mergeCell ref="AF4:AF5"/>
    <mergeCell ref="V4:V5"/>
    <mergeCell ref="W4:W5"/>
    <mergeCell ref="X4:X5"/>
    <mergeCell ref="AB4:AB5"/>
    <mergeCell ref="AC4:AC5"/>
    <mergeCell ref="AD4:AD5"/>
    <mergeCell ref="Y4:Y5"/>
    <mergeCell ref="Z4:Z5"/>
    <mergeCell ref="AA4:AA5"/>
    <mergeCell ref="AE4:AE5"/>
    <mergeCell ref="AG2:AI2"/>
    <mergeCell ref="AG5:AI5"/>
    <mergeCell ref="AG3:AG4"/>
    <mergeCell ref="AH3:AH4"/>
    <mergeCell ref="AI3:AI4"/>
    <mergeCell ref="J3:L3"/>
    <mergeCell ref="J4:J5"/>
    <mergeCell ref="K4:K5"/>
    <mergeCell ref="L4:L5"/>
    <mergeCell ref="T4:T5"/>
  </mergeCells>
  <phoneticPr fontId="6" type="noConversion"/>
  <conditionalFormatting sqref="AB6:AB41">
    <cfRule type="expression" dxfId="408" priority="226">
      <formula>$AB6&lt;1</formula>
    </cfRule>
  </conditionalFormatting>
  <conditionalFormatting sqref="AC6:AF41">
    <cfRule type="expression" dxfId="407" priority="225">
      <formula>AC6:AF6=0</formula>
    </cfRule>
  </conditionalFormatting>
  <conditionalFormatting sqref="AA6:AA41">
    <cfRule type="expression" dxfId="406" priority="39">
      <formula>AND($AA6="4 / 2...10V", OR($X6&lt;&gt;"0~10 V", AND($S6="AnOUT:A.1", $H6&lt;&gt;"2~10 V",$H6&lt;&gt;0)))</formula>
    </cfRule>
    <cfRule type="expression" dxfId="405" priority="40">
      <formula>AND($AA6="3 / 0...10V", OR($X6&lt;&gt;"0~10 V", AND($S6="AnOUT:A.1", $H6&lt;&gt;"0~10 V",$H6&lt;&gt;0)))</formula>
    </cfRule>
    <cfRule type="expression" dxfId="404" priority="41">
      <formula>AND($AA6="2 / 4...20mA", OR($X6&lt;&gt;"0~20 mA", AND($S6="AnOUT:A.1", $H6&lt;&gt;"4~20 mA",$H6&lt;&gt;0)))</formula>
    </cfRule>
    <cfRule type="expression" dxfId="403" priority="42">
      <formula>AND($AA6="1 / 0...20mA", OR($X6&lt;&gt;"0~20 mA", AND($S6="AnOUT:A.1", $H6&lt;&gt;"0~20 mA",$H6&lt;&gt;0)))</formula>
    </cfRule>
    <cfRule type="expression" dxfId="402" priority="43">
      <formula>AND($AA6="4 / 2...10V", OR($X6&lt;&gt;"0~10 V", AND($U6="AnOUT:A.1", $N6&lt;&gt;"2~10 V",$N6&lt;&gt;0)))</formula>
    </cfRule>
    <cfRule type="expression" dxfId="401" priority="44">
      <formula>AND($AA6="3 / 0...10V", OR($X6&lt;&gt;"0~10 V", AND($U6="AnOUT:A.1", $N6&lt;&gt;"0~10 V",$N6&lt;&gt;0)))</formula>
    </cfRule>
    <cfRule type="expression" dxfId="400" priority="45">
      <formula>AND($AA6="2 / 4...20mA", OR($X6&lt;&gt;"0~20 mA", AND($U6="AnOUT:A.1", $N6&lt;&gt;"4~20 mA",$N6&lt;&gt;0)))</formula>
    </cfRule>
    <cfRule type="expression" dxfId="399" priority="46">
      <formula>AND($AA6="1 / 0...20mA", OR($X6&lt;&gt;"0~20 mA", AND($U6="AnOUT:A.1", $N6&lt;&gt;"0~20 mA",$N6&lt;&gt;0)))</formula>
    </cfRule>
    <cfRule type="expression" dxfId="398" priority="192">
      <formula>$AA6=0</formula>
    </cfRule>
  </conditionalFormatting>
  <conditionalFormatting sqref="E6:E41">
    <cfRule type="expression" dxfId="397" priority="167">
      <formula>$E6="-10~10 V"</formula>
    </cfRule>
    <cfRule type="expression" dxfId="396" priority="168">
      <formula>$E6="2~10 V"</formula>
    </cfRule>
    <cfRule type="expression" dxfId="395" priority="169">
      <formula>$E6="0~10 V"</formula>
    </cfRule>
    <cfRule type="expression" dxfId="394" priority="170">
      <formula>$E6="4~20 mA"</formula>
    </cfRule>
    <cfRule type="expression" dxfId="393" priority="171">
      <formula>"$e6=""0~20 mA"""</formula>
    </cfRule>
  </conditionalFormatting>
  <conditionalFormatting sqref="F6:F41">
    <cfRule type="expression" dxfId="392" priority="162">
      <formula>$F6="-10~10 V"</formula>
    </cfRule>
    <cfRule type="expression" dxfId="391" priority="163">
      <formula>$F6="2~10 V"</formula>
    </cfRule>
    <cfRule type="expression" dxfId="390" priority="164">
      <formula>$F6="0~10 V"</formula>
    </cfRule>
    <cfRule type="expression" dxfId="389" priority="165">
      <formula>$F6="4~20 mA"</formula>
    </cfRule>
    <cfRule type="expression" dxfId="388" priority="166">
      <formula>$F6="0~20 mA"</formula>
    </cfRule>
  </conditionalFormatting>
  <conditionalFormatting sqref="H6:H41">
    <cfRule type="expression" dxfId="387" priority="20">
      <formula>AND($G6&lt;&gt;0, $H6=0)</formula>
    </cfRule>
    <cfRule type="expression" dxfId="386" priority="158">
      <formula>$H6="2~10 V"</formula>
    </cfRule>
    <cfRule type="expression" dxfId="385" priority="159">
      <formula>$H6="0~10 V"</formula>
    </cfRule>
    <cfRule type="expression" dxfId="384" priority="160">
      <formula>$H6="4~20 mA"</formula>
    </cfRule>
    <cfRule type="expression" dxfId="383" priority="161">
      <formula>$H6="0~20 mA"</formula>
    </cfRule>
  </conditionalFormatting>
  <conditionalFormatting sqref="I6:I41">
    <cfRule type="expression" dxfId="382" priority="19">
      <formula>AND($G6&lt;&gt;0, $I6=0)</formula>
    </cfRule>
    <cfRule type="expression" dxfId="381" priority="156">
      <formula>$I6&lt;&gt;100%</formula>
    </cfRule>
  </conditionalFormatting>
  <conditionalFormatting sqref="O6:O41">
    <cfRule type="expression" dxfId="380" priority="17">
      <formula>AND($M6&lt;&gt;0, $O6=0)</formula>
    </cfRule>
    <cfRule type="expression" dxfId="379" priority="155">
      <formula>$O6&lt;&gt;100%</formula>
    </cfRule>
  </conditionalFormatting>
  <conditionalFormatting sqref="N6:N41">
    <cfRule type="expression" dxfId="378" priority="18">
      <formula>AND($M6&lt;&gt;0, $N6=0)</formula>
    </cfRule>
    <cfRule type="expression" dxfId="377" priority="153">
      <formula>$N6="4~20 mA"</formula>
    </cfRule>
    <cfRule type="expression" dxfId="376" priority="154">
      <formula>$N6="0~20 mA"</formula>
    </cfRule>
  </conditionalFormatting>
  <conditionalFormatting sqref="Y6:Y41">
    <cfRule type="expression" dxfId="375" priority="57">
      <formula>AND($Y6="5 / -10...+10V", OR($V6&lt;&gt;"-10~10 V",AND($Q6="AnIN:A.1", $E6&lt;&gt;"-10~10 V",$E6&lt;&gt;0)))</formula>
    </cfRule>
    <cfRule type="expression" dxfId="374" priority="58">
      <formula>AND($Y6="4 / 2...10V", OR($V6&lt;&gt;"0~10 V", AND($Q6="AnIN:A.1", $E6&lt;&gt;"2~10 V",$E6&lt;&gt;0)))</formula>
    </cfRule>
    <cfRule type="expression" dxfId="373" priority="59">
      <formula>AND($Y6="3 / 0...10V", OR($V6&lt;&gt;"0~10 V", AND($Q6="AnIN:A.1", $E6&lt;&gt;"0~10 V",$E6&lt;&gt;0)))</formula>
    </cfRule>
    <cfRule type="expression" dxfId="372" priority="60">
      <formula>AND($Y6="2 / 4...20mA", OR($V6&lt;&gt;"0~20 mA",AND($Q6="AnIN:A.1", $E6&lt;&gt;"4~20 mA",$E6&lt;&gt;0)))</formula>
    </cfRule>
    <cfRule type="expression" dxfId="371" priority="61">
      <formula>AND($Y6="1 / 0...20mA", OR($V6&lt;&gt;"0~20 mA",AND($Q6="AnIN:A.1", $E6&lt;&gt;"0~20 mA",$E6&lt;&gt;0)))</formula>
    </cfRule>
    <cfRule type="expression" dxfId="370" priority="62">
      <formula>AND($Y6="5 / -10...+10V", OR($V6&lt;&gt;"-10~10 V",AND($R6="AnIN:A.1", $F6&lt;&gt;"-10~10 V",$F6&lt;&gt;0)))</formula>
    </cfRule>
    <cfRule type="expression" dxfId="369" priority="63">
      <formula>AND($Y6="4 / 2...10V", OR($V6&lt;&gt;"0~10 V", AND($R6="AnIN:A.1", $F6&lt;&gt;"2~10 V",$F6&lt;&gt;0)))</formula>
    </cfRule>
    <cfRule type="expression" dxfId="368" priority="64">
      <formula>AND($Y6="3 / 0...10V", OR($V6&lt;&gt;"0~10 V", AND($R6="AnIN:A.1", $F6&lt;&gt;"0~10 V",$F6&lt;&gt;0)))</formula>
    </cfRule>
    <cfRule type="expression" dxfId="367" priority="65">
      <formula>AND($Y6="2 / 4...20mA", OR($V6&lt;&gt;"0~20 mA",AND($R6="AnIN:A.1", $F6&lt;&gt;"4~20 mA",$F6&lt;&gt;0)))</formula>
    </cfRule>
    <cfRule type="expression" dxfId="366" priority="66">
      <formula>AND($Y6="1 / 0...20mA", OR($V6&lt;&gt;"0~20 mA",AND($R6="AnIN:A.1", $F6&lt;&gt;"0~20 mA",$F6&lt;&gt;0)))</formula>
    </cfRule>
    <cfRule type="expression" dxfId="365" priority="279">
      <formula>$Y6="5 / -10...+10V"</formula>
    </cfRule>
    <cfRule type="expression" dxfId="364" priority="280">
      <formula>$Y6="4 / 2...10V"</formula>
    </cfRule>
    <cfRule type="expression" dxfId="363" priority="281">
      <formula>$Y6="3 / 0...10V"</formula>
    </cfRule>
    <cfRule type="expression" dxfId="362" priority="282">
      <formula>$Y6="2 / 4...20mA"</formula>
    </cfRule>
    <cfRule type="expression" dxfId="361" priority="283">
      <formula>$Y6="1 / 0...20mA"</formula>
    </cfRule>
    <cfRule type="expression" dxfId="360" priority="289">
      <formula>$Y6=0</formula>
    </cfRule>
  </conditionalFormatting>
  <conditionalFormatting sqref="Z6:Z41">
    <cfRule type="expression" dxfId="359" priority="47">
      <formula>AND($Z6="5 / -10...+10V", OR($W6&lt;&gt;"-10~10 V",AND($Q6="AnIN:A.2", $E6&lt;&gt;"-10~10 V",$E6&lt;&gt;0)))</formula>
    </cfRule>
    <cfRule type="expression" dxfId="358" priority="48">
      <formula>AND($Z6="4 / 2...10V", OR($W6&lt;&gt;"0~10 V", AND($Q6="AnIN:A.2", $E6&lt;&gt;"2~10 V",$E6&lt;&gt;0)))</formula>
    </cfRule>
    <cfRule type="expression" dxfId="357" priority="49">
      <formula>AND($Z6="3 / 0...10V", OR($W6&lt;&gt;"0~10 V", AND($Q6="AnIN:A.2", $E6&lt;&gt;"0~10 V",$E6&lt;&gt;0)))</formula>
    </cfRule>
    <cfRule type="expression" dxfId="356" priority="50">
      <formula>AND($Z6="2 / 4...20mA", OR($W6&lt;&gt;"0~20 mA",AND($Q6="AnIN:A.2", $E6&lt;&gt;"4~20 mA",$E6&lt;&gt;0)))</formula>
    </cfRule>
    <cfRule type="expression" dxfId="355" priority="51">
      <formula>AND($Z6="1 / 0...20mA", OR($W6&lt;&gt;"0~20 mA",AND($Q6="AnIN:A.2", $E6&lt;&gt;"0~20 mA",$E6&lt;&gt;0)))</formula>
    </cfRule>
    <cfRule type="expression" dxfId="354" priority="52">
      <formula>AND($Z6="5 / -10...+10V", OR($W6&lt;&gt;"-10~10 V",AND($R6="AnIN:A.2", $F6&lt;&gt;"-10~10 V",$F6&lt;&gt;0)))</formula>
    </cfRule>
    <cfRule type="expression" dxfId="353" priority="53">
      <formula>AND($Z6="4 / 2...10V", OR($W6&lt;&gt;"0~10 V", AND($R6="AnIN:A.2", $F6&lt;&gt;"2~10 V",$F6&lt;&gt;0)))</formula>
    </cfRule>
    <cfRule type="expression" dxfId="352" priority="54">
      <formula>AND($Z6="3 / 0...10V", OR($W6&lt;&gt;"0~10 V", AND($R6="AnIN:A.2", $F6&lt;&gt;"0~10 V",$F6&lt;&gt;0)))</formula>
    </cfRule>
    <cfRule type="expression" dxfId="351" priority="55">
      <formula>AND($Z6="2 / 4...20mA", OR($W6&lt;&gt;"0~20 mA",AND($R6="AnIN:A.2", $F6&lt;&gt;"4~20 mA",$F6&lt;&gt;0)))</formula>
    </cfRule>
    <cfRule type="expression" dxfId="350" priority="56">
      <formula>AND($Z6="1 / 0...20mA", OR($W6&lt;&gt;"0~20 mA",AND($R6="AnIN:A.2", $F6&lt;&gt;"0~20 mA",$F6&lt;&gt;0)))</formula>
    </cfRule>
    <cfRule type="expression" dxfId="349" priority="290">
      <formula>$Z6="5 / -10...+10V"</formula>
    </cfRule>
    <cfRule type="expression" dxfId="348" priority="291">
      <formula>$Z6="4 / 2...10V"</formula>
    </cfRule>
    <cfRule type="expression" dxfId="347" priority="292">
      <formula>$Z6="3 / 0...10V"</formula>
    </cfRule>
    <cfRule type="expression" dxfId="346" priority="293">
      <formula>$Z6="2 / 4...20mA"</formula>
    </cfRule>
    <cfRule type="expression" dxfId="345" priority="294">
      <formula>$Z6="1 / 0...20mA"</formula>
    </cfRule>
    <cfRule type="expression" dxfId="344" priority="300">
      <formula>$Z6=0</formula>
    </cfRule>
  </conditionalFormatting>
  <conditionalFormatting sqref="V6:V41">
    <cfRule type="expression" dxfId="343" priority="105">
      <formula>$V6="-10~10 V"</formula>
    </cfRule>
    <cfRule type="expression" dxfId="342" priority="106">
      <formula>$V6="0~10 V"</formula>
    </cfRule>
    <cfRule type="expression" dxfId="341" priority="110">
      <formula>$V6="0~20 mA"</formula>
    </cfRule>
    <cfRule type="expression" dxfId="340" priority="301">
      <formula>AND($R6="AnIN:A.1", $V6="-10~10 V", AND($F6&lt;&gt;"-10~10 V",$F6&lt;&gt;0))</formula>
    </cfRule>
    <cfRule type="expression" dxfId="339" priority="302">
      <formula>AND($R6="AnIN:A.1", $V6="0~10 V", AND($F6&lt;&gt;"0~10 V",$F6&lt;&gt;"2~10 V",$F6&lt;&gt;0))</formula>
    </cfRule>
    <cfRule type="expression" dxfId="338" priority="303">
      <formula>AND($R6="AnIN:A.1", $V6="0~20 mA", AND($F6&lt;&gt;"0~20 mA",$F6&lt;&gt;"4~20 mA",$F6&lt;&gt;0))</formula>
    </cfRule>
    <cfRule type="expression" dxfId="337" priority="304">
      <formula>AND($Q6="AnIN:A.1", $V6="-10~10 V", AND($E6&lt;&gt;"-10~10 V",$E6&lt;&gt;0))</formula>
    </cfRule>
    <cfRule type="expression" dxfId="336" priority="305">
      <formula>AND($Q6="AnIN:A.1", $V6="0~10 V", AND($E6&lt;&gt;"0~10 V",$E6&lt;&gt;"2~10 V",$E6&lt;&gt;0))</formula>
    </cfRule>
    <cfRule type="expression" dxfId="335" priority="306">
      <formula>AND($Q6="AnIN:A.1", $V6="0~20 mA", AND($E6&lt;&gt;"0~20 mA",$E6&lt;&gt;"4~20 mA",$E6&lt;&gt;0))</formula>
    </cfRule>
    <cfRule type="expression" dxfId="334" priority="307">
      <formula>$V6=0</formula>
    </cfRule>
  </conditionalFormatting>
  <conditionalFormatting sqref="W6:W41">
    <cfRule type="expression" dxfId="333" priority="102">
      <formula>$W6="-10~10 V"</formula>
    </cfRule>
    <cfRule type="expression" dxfId="332" priority="103">
      <formula>$W6="0~10 V"</formula>
    </cfRule>
    <cfRule type="expression" dxfId="331" priority="104">
      <formula>$W6="0~20 mA"</formula>
    </cfRule>
    <cfRule type="expression" dxfId="330" priority="308">
      <formula>AND($R6="AnIN:A.2", $W6="-10~10 V", AND($F6&lt;&gt;"-10~10 V",$F6&lt;&gt;0))</formula>
    </cfRule>
    <cfRule type="expression" dxfId="329" priority="309">
      <formula>AND($R6="AnIN:A.2", $W6="0~10 V", AND($F6&lt;&gt;"0~10 V",$F6&lt;&gt;"2~10 V",$F6&lt;&gt;0))</formula>
    </cfRule>
    <cfRule type="expression" dxfId="328" priority="310">
      <formula>AND($R6="AnIN:A.2", $W6="0~20 mA", AND($F6&lt;&gt;"0~20 mA",$F6&lt;&gt;"4~20 mA",$F6&lt;&gt;0))</formula>
    </cfRule>
    <cfRule type="expression" dxfId="327" priority="311">
      <formula>AND($Q6="AnIN:A.2", $W6="-10~10 V", AND($E6&lt;&gt;"-10~10 V",$E6&lt;&gt;0))</formula>
    </cfRule>
    <cfRule type="expression" dxfId="326" priority="312">
      <formula>AND($Q6="AnIN:A.2", $W6="0~10 V", AND($E6&lt;&gt;"0~10 V",$E6&lt;&gt;"2~10 V",$E6&lt;&gt;0))</formula>
    </cfRule>
    <cfRule type="expression" dxfId="325" priority="313">
      <formula>AND($Q6="AnIN:A.2", $W6="0~20 mA", AND($E6&lt;&gt;"0~20 mA",$E6&lt;&gt;"4~20 mA",$E6&lt;&gt;0))</formula>
    </cfRule>
    <cfRule type="expression" dxfId="324" priority="314">
      <formula>$W6=0</formula>
    </cfRule>
  </conditionalFormatting>
  <conditionalFormatting sqref="X6:X41">
    <cfRule type="expression" dxfId="323" priority="67">
      <formula>AND($U6="AnOUT:A.1", $X6="0~10 V", AND($N6&lt;&gt;"0~10 V", $N6&lt;&gt;"2~10 V", $N6&lt;&gt;0))</formula>
    </cfRule>
    <cfRule type="expression" dxfId="322" priority="68">
      <formula>AND($U6="AnOUT:A.1", $X6="0~20 mA", AND($N6&lt;&gt;"0~20 mA", $N6&lt;&gt;"4~20 mA", $N6&lt;&gt;0))</formula>
    </cfRule>
    <cfRule type="expression" dxfId="321" priority="69">
      <formula>AND($S6="AnOUT:A.1", $X6="0~10 V", AND($H6&lt;&gt;"0~10 V", $H6&lt;&gt;"2~10 V", $H6&lt;&gt;0))</formula>
    </cfRule>
    <cfRule type="expression" dxfId="320" priority="70">
      <formula>AND($S6="AnOUT:A.1", $X6="0~20 mA", AND($H6&lt;&gt;"0~20 mA", $H6&lt;&gt;"4~20 mA", $H6&lt;&gt;0))</formula>
    </cfRule>
    <cfRule type="expression" dxfId="319" priority="100">
      <formula>$X6="0~10 V"</formula>
    </cfRule>
    <cfRule type="expression" dxfId="318" priority="101">
      <formula>$X6="0~20 mA"</formula>
    </cfRule>
    <cfRule type="expression" dxfId="317" priority="319">
      <formula>$X6=0</formula>
    </cfRule>
  </conditionalFormatting>
  <conditionalFormatting sqref="Q6:Q41">
    <cfRule type="expression" dxfId="316" priority="25">
      <formula>AND($E6&lt;&gt;0, OR($Q6&lt;="AnIN:0.9", $Q6="AnIN:0.10"))</formula>
    </cfRule>
    <cfRule type="expression" dxfId="315" priority="115">
      <formula>$Q6&gt;="AnIN:A.1"</formula>
    </cfRule>
    <cfRule type="expression" dxfId="314" priority="119">
      <formula>OR(AND($Q6&gt;="AnIN:0.2", $Q6&lt;="AnIN:0.9"),$Q6="AnIN:0.10")</formula>
    </cfRule>
    <cfRule type="expression" dxfId="313" priority="130">
      <formula>$Q6=0</formula>
    </cfRule>
  </conditionalFormatting>
  <conditionalFormatting sqref="R6:R41">
    <cfRule type="expression" dxfId="312" priority="24">
      <formula>AND($F6&lt;&gt;0, OR($R6&lt;="AnIN:0.9", $R6="AnIN:0.10"))</formula>
    </cfRule>
    <cfRule type="expression" dxfId="311" priority="108">
      <formula>AND($R6&gt;="AnIN:A.1",$R6=Q6)</formula>
    </cfRule>
    <cfRule type="expression" dxfId="310" priority="114">
      <formula>$R6&gt;="AnIN:A.1"</formula>
    </cfRule>
    <cfRule type="expression" dxfId="309" priority="118">
      <formula>OR(AND($R6&gt;="AnIN:0.2", $R6&lt;="AnIN:0.9"),$R6="AnIN:0.10")</formula>
    </cfRule>
    <cfRule type="expression" dxfId="308" priority="129">
      <formula>$R6=0</formula>
    </cfRule>
  </conditionalFormatting>
  <conditionalFormatting sqref="S6:S41">
    <cfRule type="expression" dxfId="307" priority="23">
      <formula>AND(AND($G6&lt;&gt;"",$G6&lt;&gt;"0 / Not Used"), OR($S6&lt;="AnOUT:0.9", $S6="AnOUT:0.10"))</formula>
    </cfRule>
    <cfRule type="expression" dxfId="306" priority="113">
      <formula>$S6&gt;="AnOUT:A.1"</formula>
    </cfRule>
    <cfRule type="expression" dxfId="305" priority="117">
      <formula>OR(AND($S6&gt;="AnOUT:0.2", $S6&lt;="AnOUT:0.9"),$S6="AnOUT:0.10")</formula>
    </cfRule>
    <cfRule type="expression" dxfId="304" priority="128">
      <formula>$S6=0</formula>
    </cfRule>
  </conditionalFormatting>
  <conditionalFormatting sqref="U6:U41">
    <cfRule type="expression" dxfId="303" priority="22">
      <formula>AND(AND($M6&lt;&gt;"",$M6&lt;&gt;"0 / Not Used"), OR($U6&lt;="AnOUT:0.9", $U6="AnOUT:0.10"))</formula>
    </cfRule>
    <cfRule type="expression" dxfId="302" priority="107">
      <formula>OR(AND($U6&gt;="AnOUT:A.1",$U6=$S6),AND($U6&gt;="AnOUT:A.1",$U6=$T6))</formula>
    </cfRule>
    <cfRule type="expression" dxfId="301" priority="112">
      <formula>$U6&gt;="AnOUT:A.1"</formula>
    </cfRule>
    <cfRule type="expression" dxfId="300" priority="116">
      <formula>OR(AND($U6&gt;="AnOUT:0.2", $U6&lt;="AnOUT:0.9"),$U6="AnOUT:0.10")</formula>
    </cfRule>
    <cfRule type="expression" dxfId="299" priority="127">
      <formula>$U6=0</formula>
    </cfRule>
  </conditionalFormatting>
  <conditionalFormatting sqref="AG6:AG41">
    <cfRule type="expression" dxfId="298" priority="35">
      <formula>AND($AG6="4~20 mA", AND(OR($Q6="AnIN:B.1", $Q6="AnIN:C.1", $Q6="AnIN:D.1"), $E6&lt;&gt;"4~20 mA",$E6&lt;&gt;0))</formula>
    </cfRule>
    <cfRule type="expression" dxfId="297" priority="36">
      <formula>AND($AG6="0~20 mA", AND(OR($Q6="AnIN:B.1", $Q6="AnIN:C.1", $Q6="AnIN:D.1"), $E6&lt;&gt;"0~20 mA",$E6&lt;&gt;0))</formula>
    </cfRule>
    <cfRule type="expression" dxfId="296" priority="37">
      <formula>AND($AG6="4~20 mA", AND(OR($R6="AnIN:B.1", $R6="AnIN:C.1", $R6="AnIN:D.1"), $F6&lt;&gt;"4~20 mA",$F6&lt;&gt;0))</formula>
    </cfRule>
    <cfRule type="expression" dxfId="295" priority="38">
      <formula>AND($AG6="0~20 mA", AND(OR($R6="AnIN:B.1", $R6="AnIN:C.1", $R6="AnIN:D.1"), $F6&lt;&gt;"0~20 mA",$F6&lt;&gt;0))</formula>
    </cfRule>
    <cfRule type="expression" dxfId="294" priority="123">
      <formula>$AG6="4~20 mA"</formula>
    </cfRule>
    <cfRule type="expression" dxfId="293" priority="126">
      <formula>$AG6=0</formula>
    </cfRule>
  </conditionalFormatting>
  <conditionalFormatting sqref="AH6:AH41">
    <cfRule type="expression" dxfId="292" priority="3">
      <formula>AND($AH6="4~20 mA", AND(OR($S6="AnOUT:B.1", $S6="AnOUT:C.1", $S6="AnOUT:D.1"), $H6&lt;&gt;"4~20 mA",$H6&lt;&gt;0))</formula>
    </cfRule>
    <cfRule type="expression" dxfId="291" priority="4">
      <formula>AND($AH6="0~20 mA", AND(OR($S6="AnOUT:B.1", $S6="AnOUT:C.1", $S6="AnOUT:D.1"), $H6&lt;&gt;"0~20 mA",$H6&lt;&gt;0))</formula>
    </cfRule>
    <cfRule type="expression" dxfId="290" priority="31">
      <formula>AND($AH6="4~20 mA", AND(OR($T6="AnOUT:B.1", $T6="AnOUT:C.1", $T6="AnOUT:D.1"), $K6&lt;&gt;"4~20 mA",$K6&lt;&gt;0))</formula>
    </cfRule>
    <cfRule type="expression" dxfId="289" priority="32">
      <formula>AND($AH6="0~20 mA", AND(OR($T6="AnOUT:B.1", $T6="AnOUT:C.1", $T6="AnOUT:D.1"), $K6&lt;&gt;"0~20 mA",$K6&lt;&gt;0))</formula>
    </cfRule>
    <cfRule type="expression" dxfId="288" priority="33">
      <formula>AND($AH6="4~20 mA", AND(OR($U6="AnOUT:B.1", $U6="AnOUT:C.1", $U6="AnOUT:D.1"), $N6&lt;&gt;"4~20 mA",$N6&lt;&gt;0))</formula>
    </cfRule>
    <cfRule type="expression" dxfId="287" priority="34">
      <formula>AND($AH6="0~20 mA", AND(OR($U6="AnOUT:B.1", $U6="AnOUT:C.1", $U6="AnOUT:D.1"), $N6&lt;&gt;"0~20 mA",$N6&lt;&gt;0))</formula>
    </cfRule>
    <cfRule type="expression" dxfId="286" priority="122">
      <formula>$AH6="4~20 mA"</formula>
    </cfRule>
    <cfRule type="expression" dxfId="285" priority="125">
      <formula>$AH6=0</formula>
    </cfRule>
  </conditionalFormatting>
  <conditionalFormatting sqref="AI6:AI41">
    <cfRule type="expression" dxfId="284" priority="1">
      <formula>AND($AI6="4~20 mA", AND(OR($S6="AnOUT:B.2", $S6="AnOUT:C.2", $S6="AnOUT:D.2"), $H6&lt;&gt;"4~20 mA",$H6&lt;&gt;0))</formula>
    </cfRule>
    <cfRule type="expression" dxfId="283" priority="2">
      <formula>AND($AI6="0~20 mA", AND(OR($S6="AnOUT:B.2", $S6="AnOUT:C.2", $S6="AnOUT:D.2"), $H6&lt;&gt;"0~20 mA",$H6&lt;&gt;0))</formula>
    </cfRule>
    <cfRule type="expression" dxfId="282" priority="26">
      <formula>AND($AI6="4~20 mA", AND(OR($T6="AnOUT:B.2", $T6="AnOUT:C.2", $T6="AnOUT:D.2"), $K6&lt;&gt;"4~20 mA",$K6&lt;&gt;0))</formula>
    </cfRule>
    <cfRule type="expression" dxfId="281" priority="27">
      <formula>AND($AI6="0~20 mA", AND(OR($T6="AnOUT:B.2", $T6="AnOUT:C.2", $T6="AnOUT:D.2"), $K6&lt;&gt;"0~20 mA",$K6&lt;&gt;0))</formula>
    </cfRule>
    <cfRule type="expression" dxfId="280" priority="28">
      <formula>AND($AI6="4~20 mA", AND(OR($U6="AnOUT:B.2", $U6="AnOUT:C.2", $U6="AnOUT:D.2"), $N6&lt;&gt;"4~20 mA",$N6&lt;&gt;0))</formula>
    </cfRule>
    <cfRule type="expression" dxfId="279" priority="29">
      <formula>AND($AI6="0~20 mA", AND(OR($U6="AnOUT:B.2", $U6="AnOUT:C.2", $U6="AnOUT:D.2"), $N6&lt;&gt;"0~20 mA",$N6&lt;&gt;0))</formula>
    </cfRule>
    <cfRule type="expression" dxfId="278" priority="121">
      <formula>$AI6="4~20 mA"</formula>
    </cfRule>
    <cfRule type="expression" dxfId="277" priority="124">
      <formula>$AI6=0</formula>
    </cfRule>
  </conditionalFormatting>
  <conditionalFormatting sqref="L6:L41">
    <cfRule type="expression" dxfId="276" priority="11">
      <formula>AND($M6&lt;&gt;0, $O6=0)</formula>
    </cfRule>
    <cfRule type="expression" dxfId="275" priority="16">
      <formula>$O6&lt;&gt;100%</formula>
    </cfRule>
  </conditionalFormatting>
  <conditionalFormatting sqref="K6:K41">
    <cfRule type="expression" dxfId="274" priority="12">
      <formula>AND($J6&lt;&gt;0, $K6=0)</formula>
    </cfRule>
    <cfRule type="expression" dxfId="273" priority="14">
      <formula>$K6="4~20 mA"</formula>
    </cfRule>
    <cfRule type="expression" dxfId="272" priority="15">
      <formula>$K6="0~20 mA"</formula>
    </cfRule>
  </conditionalFormatting>
  <conditionalFormatting sqref="T6:T41">
    <cfRule type="expression" dxfId="271" priority="5">
      <formula>AND(AND($J6&lt;&gt;"",$J6&lt;&gt;"0 / Not Used"), OR($T6&lt;="AnOUT:0.9", $T6="AnOUT:0.10"))</formula>
    </cfRule>
    <cfRule type="expression" dxfId="270" priority="7">
      <formula>OR(AND($T6&gt;="AnOUT:A.1",$T6=$S6),AND($T6&gt;="AnOUT:A.1",$T6=$U6))</formula>
    </cfRule>
    <cfRule type="expression" dxfId="269" priority="8">
      <formula>$T6&gt;="AnOUT:A.1"</formula>
    </cfRule>
    <cfRule type="expression" dxfId="268" priority="9">
      <formula>OR(AND($T6&gt;="AnOUT:0.2", $T6&lt;="AnOUT:0.9"),$T6="AnOUT:0.10")</formula>
    </cfRule>
    <cfRule type="expression" dxfId="267" priority="10">
      <formula>$T6=0</formula>
    </cfRule>
  </conditionalFormatting>
  <dataValidations count="7">
    <dataValidation type="list" allowBlank="1" showInputMessage="1" showErrorMessage="1" sqref="H6:H41 N6:N41 K6:K41">
      <formula1>"0~20 mA, 4~20 mA, 0~10 V, 2~10 V"</formula1>
    </dataValidation>
    <dataValidation type="list" allowBlank="1" showInputMessage="1" showErrorMessage="1" sqref="X6:X41">
      <formula1>"0~20 mA,0~10 V"</formula1>
    </dataValidation>
    <dataValidation type="list" allowBlank="1" showInputMessage="1" showErrorMessage="1" sqref="V6:W41">
      <formula1>"0~20 mA, 0~10 V, '-10~10 V"</formula1>
    </dataValidation>
    <dataValidation type="list" allowBlank="1" showInputMessage="1" showErrorMessage="1" sqref="E6:F41">
      <formula1>"0~20 mA, 4~20 mA, 0~10 V, 2~10 V, '-10~10 V"</formula1>
    </dataValidation>
    <dataValidation type="list" allowBlank="1" showInputMessage="1" showErrorMessage="1" sqref="AC6:AE41">
      <formula1>"*H, L"</formula1>
    </dataValidation>
    <dataValidation type="list" allowBlank="1" showInputMessage="1" showErrorMessage="1" sqref="AF6:AF41">
      <formula1>"*24V, 15V"</formula1>
    </dataValidation>
    <dataValidation type="list" allowBlank="1" showInputMessage="1" showErrorMessage="1" sqref="AG6:AI41">
      <formula1>"0~20 mA, 4~20 mA"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1" id="{8BE47CDC-0D16-4A96-8079-69DD6FDA6080}">
            <xm:f>$AA6=PosDrive정보!$V$60</xm:f>
            <x14:dxf>
              <font>
                <b/>
                <i val="0"/>
                <color rgb="FF0000FF"/>
              </font>
            </x14:dxf>
          </x14:cfRule>
          <x14:cfRule type="expression" priority="132" id="{B68124DD-6630-4882-9D4B-410D6783F635}">
            <xm:f>$AA6=PosDrive정보!$V$59</xm:f>
            <x14:dxf>
              <font>
                <b val="0"/>
                <i val="0"/>
                <color rgb="FF0000FF"/>
              </font>
            </x14:dxf>
          </x14:cfRule>
          <x14:cfRule type="expression" priority="133" id="{02F40688-4863-466C-97E4-2CF9FB250106}">
            <xm:f>$AA6=PosDrive정보!$V$58</xm:f>
            <x14:dxf>
              <font>
                <b/>
                <i val="0"/>
                <color theme="1"/>
              </font>
            </x14:dxf>
          </x14:cfRule>
          <x14:cfRule type="expression" priority="134" id="{745569F2-72E5-4C9C-AA00-A560A302DB8C}">
            <xm:f>$AA6=PosDrive정보!$V$57</xm:f>
            <x14:dxf>
              <font>
                <b val="0"/>
                <i val="0"/>
                <color theme="1"/>
              </font>
            </x14:dxf>
          </x14:cfRule>
          <xm:sqref>AA6:AA41</xm:sqref>
        </x14:conditionalFormatting>
        <x14:conditionalFormatting xmlns:xm="http://schemas.microsoft.com/office/excel/2006/main">
          <x14:cfRule type="expression" priority="99" id="{98F95CB5-9796-43BA-BB7A-181F85C95AF9}">
            <xm:f>'1_시스템정보'!$L6=0</xm:f>
            <x14:dxf>
              <font>
                <color theme="0" tint="-0.499984740745262"/>
              </font>
              <fill>
                <patternFill>
                  <bgColor theme="0" tint="-0.14996795556505021"/>
                </patternFill>
              </fill>
            </x14:dxf>
          </x14:cfRule>
          <xm:sqref>C6:O41 Q6:AI41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PosDrive정보!$M$6:$M$21</xm:f>
          </x14:formula1>
          <xm:sqref>M6:M41 J6:J41</xm:sqref>
        </x14:dataValidation>
        <x14:dataValidation type="list" allowBlank="1" showInputMessage="1" showErrorMessage="1">
          <x14:formula1>
            <xm:f>PosDrive정보!$V$49:$V$53</xm:f>
          </x14:formula1>
          <xm:sqref>Y6:Z41</xm:sqref>
        </x14:dataValidation>
        <x14:dataValidation type="list" allowBlank="1" showInputMessage="1" showErrorMessage="1">
          <x14:formula1>
            <xm:f>PosDrive정보!$V$57:$V$60</xm:f>
          </x14:formula1>
          <xm:sqref>AA6:AA41</xm:sqref>
        </x14:dataValidation>
        <x14:dataValidation type="list" allowBlank="1" showInputMessage="1" showErrorMessage="1">
          <x14:formula1>
            <xm:f>PosDrive정보!$P$6:$P$27</xm:f>
          </x14:formula1>
          <xm:sqref>Q6:R41</xm:sqref>
        </x14:dataValidation>
        <x14:dataValidation type="list" allowBlank="1" showInputMessage="1" showErrorMessage="1">
          <x14:formula1>
            <xm:f>PosDrive정보!$P$31:$P$52</xm:f>
          </x14:formula1>
          <xm:sqref>S6:U41</xm:sqref>
        </x14:dataValidation>
        <x14:dataValidation type="list" allowBlank="1" showInputMessage="1" showErrorMessage="1">
          <x14:formula1>
            <xm:f>PosDrive정보!$M$6:$M$25</xm:f>
          </x14:formula1>
          <xm:sqref>G6:G41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V41"/>
  <sheetViews>
    <sheetView zoomScale="80" zoomScaleNormal="80" workbookViewId="0">
      <pane xSplit="4" ySplit="6" topLeftCell="E7" activePane="bottomRight" state="frozen"/>
      <selection activeCell="AD13" sqref="AD13"/>
      <selection pane="topRight" activeCell="AD13" sqref="AD13"/>
      <selection pane="bottomLeft" activeCell="AD13" sqref="AD13"/>
      <selection pane="bottomRight" activeCell="Y27" sqref="Y27"/>
    </sheetView>
  </sheetViews>
  <sheetFormatPr defaultRowHeight="17.399999999999999" x14ac:dyDescent="0.4"/>
  <cols>
    <col min="1" max="1" width="2.296875" customWidth="1"/>
    <col min="2" max="2" width="3.8984375" bestFit="1" customWidth="1"/>
    <col min="3" max="3" width="10.19921875" customWidth="1"/>
    <col min="4" max="4" width="20.69921875" customWidth="1"/>
    <col min="5" max="5" width="1.3984375" customWidth="1"/>
    <col min="6" max="6" width="9.69921875" bestFit="1" customWidth="1"/>
    <col min="7" max="7" width="12.5" bestFit="1" customWidth="1"/>
    <col min="8" max="19" width="5.69921875" customWidth="1"/>
    <col min="20" max="20" width="8.796875" style="1"/>
    <col min="21" max="21" width="10.19921875" customWidth="1"/>
    <col min="22" max="22" width="12.5" bestFit="1" customWidth="1"/>
  </cols>
  <sheetData>
    <row r="1" spans="2:22" ht="21.6" thickBot="1" x14ac:dyDescent="0.45">
      <c r="C1" s="13" t="s">
        <v>799</v>
      </c>
      <c r="D1" s="13"/>
      <c r="G1" s="849">
        <v>2</v>
      </c>
      <c r="H1" s="849">
        <v>3</v>
      </c>
      <c r="I1" s="849">
        <v>4</v>
      </c>
      <c r="J1" s="849">
        <v>5</v>
      </c>
      <c r="K1" s="849">
        <v>6</v>
      </c>
      <c r="L1" s="849">
        <v>7</v>
      </c>
      <c r="M1" s="849">
        <v>8</v>
      </c>
      <c r="N1" s="849">
        <v>9</v>
      </c>
      <c r="O1" s="849">
        <v>10</v>
      </c>
      <c r="P1" s="849">
        <v>11</v>
      </c>
      <c r="Q1" s="849">
        <v>12</v>
      </c>
      <c r="R1" s="849">
        <v>13</v>
      </c>
      <c r="S1" s="849">
        <v>14</v>
      </c>
      <c r="T1" s="849">
        <v>15</v>
      </c>
      <c r="U1" s="849">
        <v>16</v>
      </c>
      <c r="V1" s="849">
        <v>17</v>
      </c>
    </row>
    <row r="2" spans="2:22" ht="21" x14ac:dyDescent="0.4">
      <c r="B2" s="1116" t="s">
        <v>618</v>
      </c>
      <c r="C2" s="1185" t="s">
        <v>621</v>
      </c>
      <c r="D2" s="1187" t="s">
        <v>840</v>
      </c>
      <c r="E2" s="23"/>
      <c r="F2" s="1166" t="s">
        <v>817</v>
      </c>
      <c r="G2" s="1162"/>
      <c r="H2" s="1162"/>
      <c r="I2" s="1162"/>
      <c r="J2" s="1162"/>
      <c r="K2" s="1162"/>
      <c r="L2" s="1162"/>
      <c r="M2" s="1162"/>
      <c r="N2" s="1162"/>
      <c r="O2" s="1162"/>
      <c r="P2" s="1162"/>
      <c r="Q2" s="1162"/>
      <c r="R2" s="1162"/>
      <c r="S2" s="1162"/>
      <c r="T2" s="1162"/>
      <c r="U2" s="1162"/>
      <c r="V2" s="1178"/>
    </row>
    <row r="3" spans="2:22" ht="19.2" x14ac:dyDescent="0.4">
      <c r="B3" s="1117"/>
      <c r="C3" s="1186"/>
      <c r="D3" s="1188"/>
      <c r="E3" s="23"/>
      <c r="F3" s="1190" t="s">
        <v>818</v>
      </c>
      <c r="G3" s="1192" t="s">
        <v>819</v>
      </c>
      <c r="H3" s="1194" t="s">
        <v>820</v>
      </c>
      <c r="I3" s="1192"/>
      <c r="J3" s="1192"/>
      <c r="K3" s="1192"/>
      <c r="L3" s="1192" t="s">
        <v>825</v>
      </c>
      <c r="M3" s="1192"/>
      <c r="N3" s="1192"/>
      <c r="O3" s="1192"/>
      <c r="P3" s="1192" t="s">
        <v>826</v>
      </c>
      <c r="Q3" s="1192"/>
      <c r="R3" s="1192"/>
      <c r="S3" s="1192"/>
      <c r="T3" s="568" t="s">
        <v>827</v>
      </c>
      <c r="U3" s="37" t="s">
        <v>829</v>
      </c>
      <c r="V3" s="1180" t="s">
        <v>1201</v>
      </c>
    </row>
    <row r="4" spans="2:22" ht="17.399999999999999" customHeight="1" x14ac:dyDescent="0.4">
      <c r="B4" s="1117"/>
      <c r="C4" s="1186"/>
      <c r="D4" s="1189"/>
      <c r="E4" s="23"/>
      <c r="F4" s="1191"/>
      <c r="G4" s="1193"/>
      <c r="H4" s="1140" t="s">
        <v>821</v>
      </c>
      <c r="I4" s="1140" t="s">
        <v>822</v>
      </c>
      <c r="J4" s="1140" t="s">
        <v>823</v>
      </c>
      <c r="K4" s="1140" t="s">
        <v>824</v>
      </c>
      <c r="L4" s="1140" t="s">
        <v>821</v>
      </c>
      <c r="M4" s="1140" t="s">
        <v>822</v>
      </c>
      <c r="N4" s="1140" t="s">
        <v>823</v>
      </c>
      <c r="O4" s="1140" t="s">
        <v>824</v>
      </c>
      <c r="P4" s="1140" t="s">
        <v>821</v>
      </c>
      <c r="Q4" s="1140" t="s">
        <v>822</v>
      </c>
      <c r="R4" s="1140" t="s">
        <v>823</v>
      </c>
      <c r="S4" s="1140" t="s">
        <v>824</v>
      </c>
      <c r="T4" s="1140" t="s">
        <v>828</v>
      </c>
      <c r="U4" s="1087" t="s">
        <v>830</v>
      </c>
      <c r="V4" s="1171"/>
    </row>
    <row r="5" spans="2:22" ht="18" thickBot="1" x14ac:dyDescent="0.45">
      <c r="B5" s="1117"/>
      <c r="C5" s="1186"/>
      <c r="D5" s="1189"/>
      <c r="E5" s="23"/>
      <c r="F5" s="1191"/>
      <c r="G5" s="1193"/>
      <c r="H5" s="1089"/>
      <c r="I5" s="1089"/>
      <c r="J5" s="1089"/>
      <c r="K5" s="1089"/>
      <c r="L5" s="1089"/>
      <c r="M5" s="1089"/>
      <c r="N5" s="1089"/>
      <c r="O5" s="1089"/>
      <c r="P5" s="1089"/>
      <c r="Q5" s="1089"/>
      <c r="R5" s="1089"/>
      <c r="S5" s="1089"/>
      <c r="T5" s="1089"/>
      <c r="U5" s="1094"/>
      <c r="V5" s="1148"/>
    </row>
    <row r="6" spans="2:22" ht="18" thickBot="1" x14ac:dyDescent="0.45">
      <c r="B6" s="9"/>
      <c r="C6" s="8" t="str">
        <f>'1_시스템정보'!$C6</f>
        <v>INV001</v>
      </c>
      <c r="D6" s="186" t="str">
        <f>'1_시스템정보'!D6</f>
        <v>INVERTER #1</v>
      </c>
      <c r="E6" s="23"/>
      <c r="F6" s="102" t="s">
        <v>489</v>
      </c>
      <c r="G6" s="98" t="s">
        <v>444</v>
      </c>
      <c r="H6" s="93">
        <v>192</v>
      </c>
      <c r="I6" s="93">
        <v>168</v>
      </c>
      <c r="J6" s="93">
        <v>0</v>
      </c>
      <c r="K6" s="93">
        <v>10</v>
      </c>
      <c r="L6" s="93">
        <v>255</v>
      </c>
      <c r="M6" s="93">
        <v>255</v>
      </c>
      <c r="N6" s="93">
        <v>255</v>
      </c>
      <c r="O6" s="93">
        <v>0</v>
      </c>
      <c r="P6" s="93">
        <f t="shared" ref="P6:P41" si="0">H6</f>
        <v>192</v>
      </c>
      <c r="Q6" s="93">
        <f t="shared" ref="Q6:Q41" si="1">I6</f>
        <v>168</v>
      </c>
      <c r="R6" s="93">
        <f t="shared" ref="R6:R41" si="2">J6</f>
        <v>0</v>
      </c>
      <c r="S6" s="93">
        <v>1</v>
      </c>
      <c r="T6" s="11">
        <v>1</v>
      </c>
      <c r="U6" s="11" t="s">
        <v>883</v>
      </c>
      <c r="V6" s="12" t="s">
        <v>796</v>
      </c>
    </row>
    <row r="7" spans="2:22" x14ac:dyDescent="0.4">
      <c r="B7" s="92">
        <f>'3_Setup(1)'!$B7</f>
        <v>1</v>
      </c>
      <c r="C7" s="78" t="str">
        <f>'1_시스템정보'!$C7</f>
        <v>INU1</v>
      </c>
      <c r="D7" s="187" t="str">
        <f>'1_시스템정보'!D7</f>
        <v>SIM_INU1</v>
      </c>
      <c r="F7" s="134" t="s">
        <v>2286</v>
      </c>
      <c r="G7" s="135" t="s">
        <v>444</v>
      </c>
      <c r="H7" s="136">
        <v>192</v>
      </c>
      <c r="I7" s="136">
        <v>168</v>
      </c>
      <c r="J7" s="136">
        <v>1</v>
      </c>
      <c r="K7" s="136">
        <v>43</v>
      </c>
      <c r="L7" s="97">
        <v>255</v>
      </c>
      <c r="M7" s="97">
        <v>255</v>
      </c>
      <c r="N7" s="136">
        <v>255</v>
      </c>
      <c r="O7" s="97">
        <v>0</v>
      </c>
      <c r="P7" s="97">
        <f t="shared" si="0"/>
        <v>192</v>
      </c>
      <c r="Q7" s="97">
        <f t="shared" si="1"/>
        <v>168</v>
      </c>
      <c r="R7" s="97">
        <f t="shared" si="2"/>
        <v>1</v>
      </c>
      <c r="S7" s="97">
        <v>1</v>
      </c>
      <c r="T7" s="115">
        <v>1</v>
      </c>
      <c r="U7" s="147" t="s">
        <v>2730</v>
      </c>
      <c r="V7" s="148" t="s">
        <v>2728</v>
      </c>
    </row>
    <row r="8" spans="2:22" x14ac:dyDescent="0.4">
      <c r="B8" s="79">
        <f>'3_Setup(1)'!$B8</f>
        <v>2</v>
      </c>
      <c r="C8" s="80">
        <f>'1_시스템정보'!$C8</f>
        <v>0</v>
      </c>
      <c r="D8" s="188">
        <f>'1_시스템정보'!D8</f>
        <v>0</v>
      </c>
      <c r="E8" s="27"/>
      <c r="F8" s="166" t="s">
        <v>2286</v>
      </c>
      <c r="G8" s="164" t="s">
        <v>444</v>
      </c>
      <c r="H8" s="167">
        <v>192</v>
      </c>
      <c r="I8" s="167">
        <v>168</v>
      </c>
      <c r="J8" s="167">
        <v>0</v>
      </c>
      <c r="K8" s="167">
        <v>10</v>
      </c>
      <c r="L8" s="91">
        <v>255</v>
      </c>
      <c r="M8" s="91">
        <v>255</v>
      </c>
      <c r="N8" s="167">
        <v>255</v>
      </c>
      <c r="O8" s="91">
        <v>0</v>
      </c>
      <c r="P8" s="91">
        <f t="shared" si="0"/>
        <v>192</v>
      </c>
      <c r="Q8" s="91">
        <f t="shared" si="1"/>
        <v>168</v>
      </c>
      <c r="R8" s="91">
        <f t="shared" si="2"/>
        <v>0</v>
      </c>
      <c r="S8" s="91">
        <v>1</v>
      </c>
      <c r="T8" s="157">
        <v>1</v>
      </c>
      <c r="U8" s="157"/>
      <c r="V8" s="168"/>
    </row>
    <row r="9" spans="2:22" x14ac:dyDescent="0.4">
      <c r="B9" s="79">
        <f>'3_Setup(1)'!$B9</f>
        <v>3</v>
      </c>
      <c r="C9" s="80">
        <f>'1_시스템정보'!$C9</f>
        <v>0</v>
      </c>
      <c r="D9" s="188">
        <f>'1_시스템정보'!D9</f>
        <v>0</v>
      </c>
      <c r="F9" s="139" t="s">
        <v>489</v>
      </c>
      <c r="G9" s="140" t="s">
        <v>444</v>
      </c>
      <c r="H9" s="141">
        <v>192</v>
      </c>
      <c r="I9" s="141">
        <v>168</v>
      </c>
      <c r="J9" s="141">
        <v>0</v>
      </c>
      <c r="K9" s="141">
        <v>10</v>
      </c>
      <c r="L9" s="91">
        <v>255</v>
      </c>
      <c r="M9" s="91">
        <v>255</v>
      </c>
      <c r="N9" s="141">
        <v>255</v>
      </c>
      <c r="O9" s="91">
        <v>0</v>
      </c>
      <c r="P9" s="91">
        <f t="shared" si="0"/>
        <v>192</v>
      </c>
      <c r="Q9" s="91">
        <f t="shared" si="1"/>
        <v>168</v>
      </c>
      <c r="R9" s="91">
        <f t="shared" si="2"/>
        <v>0</v>
      </c>
      <c r="S9" s="91">
        <v>1</v>
      </c>
      <c r="T9" s="117">
        <v>1</v>
      </c>
      <c r="U9" s="149"/>
      <c r="V9" s="150"/>
    </row>
    <row r="10" spans="2:22" x14ac:dyDescent="0.4">
      <c r="B10" s="79">
        <f>'3_Setup(1)'!$B10</f>
        <v>4</v>
      </c>
      <c r="C10" s="80">
        <f>'1_시스템정보'!$C10</f>
        <v>0</v>
      </c>
      <c r="D10" s="188">
        <f>'1_시스템정보'!D10</f>
        <v>0</v>
      </c>
      <c r="E10" s="27"/>
      <c r="F10" s="166" t="s">
        <v>489</v>
      </c>
      <c r="G10" s="164" t="s">
        <v>444</v>
      </c>
      <c r="H10" s="167">
        <v>192</v>
      </c>
      <c r="I10" s="167">
        <v>168</v>
      </c>
      <c r="J10" s="167">
        <v>0</v>
      </c>
      <c r="K10" s="167">
        <v>10</v>
      </c>
      <c r="L10" s="91">
        <v>255</v>
      </c>
      <c r="M10" s="91">
        <v>255</v>
      </c>
      <c r="N10" s="167">
        <v>255</v>
      </c>
      <c r="O10" s="91">
        <v>0</v>
      </c>
      <c r="P10" s="91">
        <f t="shared" si="0"/>
        <v>192</v>
      </c>
      <c r="Q10" s="91">
        <f t="shared" si="1"/>
        <v>168</v>
      </c>
      <c r="R10" s="91">
        <f t="shared" si="2"/>
        <v>0</v>
      </c>
      <c r="S10" s="91">
        <v>1</v>
      </c>
      <c r="T10" s="157">
        <v>1</v>
      </c>
      <c r="U10" s="157"/>
      <c r="V10" s="168"/>
    </row>
    <row r="11" spans="2:22" x14ac:dyDescent="0.4">
      <c r="B11" s="79">
        <f>'3_Setup(1)'!$B11</f>
        <v>5</v>
      </c>
      <c r="C11" s="80">
        <f>'1_시스템정보'!$C11</f>
        <v>0</v>
      </c>
      <c r="D11" s="188">
        <f>'1_시스템정보'!D11</f>
        <v>0</v>
      </c>
      <c r="F11" s="139" t="s">
        <v>489</v>
      </c>
      <c r="G11" s="140" t="s">
        <v>444</v>
      </c>
      <c r="H11" s="141">
        <v>192</v>
      </c>
      <c r="I11" s="141">
        <v>168</v>
      </c>
      <c r="J11" s="141">
        <v>0</v>
      </c>
      <c r="K11" s="141">
        <v>10</v>
      </c>
      <c r="L11" s="91">
        <v>255</v>
      </c>
      <c r="M11" s="91">
        <v>255</v>
      </c>
      <c r="N11" s="141">
        <v>255</v>
      </c>
      <c r="O11" s="91">
        <v>0</v>
      </c>
      <c r="P11" s="91">
        <f t="shared" si="0"/>
        <v>192</v>
      </c>
      <c r="Q11" s="91">
        <f t="shared" si="1"/>
        <v>168</v>
      </c>
      <c r="R11" s="91">
        <f t="shared" si="2"/>
        <v>0</v>
      </c>
      <c r="S11" s="91">
        <v>1</v>
      </c>
      <c r="T11" s="117">
        <v>1</v>
      </c>
      <c r="U11" s="149"/>
      <c r="V11" s="150"/>
    </row>
    <row r="12" spans="2:22" x14ac:dyDescent="0.4">
      <c r="B12" s="79">
        <f>'3_Setup(1)'!$B12</f>
        <v>6</v>
      </c>
      <c r="C12" s="80">
        <f>'1_시스템정보'!$C12</f>
        <v>0</v>
      </c>
      <c r="D12" s="188">
        <f>'1_시스템정보'!D12</f>
        <v>0</v>
      </c>
      <c r="E12" s="27"/>
      <c r="F12" s="166" t="s">
        <v>489</v>
      </c>
      <c r="G12" s="164" t="s">
        <v>444</v>
      </c>
      <c r="H12" s="167">
        <v>192</v>
      </c>
      <c r="I12" s="167">
        <v>168</v>
      </c>
      <c r="J12" s="167">
        <v>0</v>
      </c>
      <c r="K12" s="167">
        <v>10</v>
      </c>
      <c r="L12" s="91">
        <v>255</v>
      </c>
      <c r="M12" s="91">
        <v>255</v>
      </c>
      <c r="N12" s="167">
        <v>255</v>
      </c>
      <c r="O12" s="91">
        <v>0</v>
      </c>
      <c r="P12" s="91">
        <f t="shared" si="0"/>
        <v>192</v>
      </c>
      <c r="Q12" s="91">
        <f t="shared" si="1"/>
        <v>168</v>
      </c>
      <c r="R12" s="91">
        <f t="shared" si="2"/>
        <v>0</v>
      </c>
      <c r="S12" s="91">
        <v>1</v>
      </c>
      <c r="T12" s="157">
        <v>1</v>
      </c>
      <c r="U12" s="157"/>
      <c r="V12" s="168"/>
    </row>
    <row r="13" spans="2:22" x14ac:dyDescent="0.4">
      <c r="B13" s="79">
        <f>'3_Setup(1)'!$B13</f>
        <v>7</v>
      </c>
      <c r="C13" s="80">
        <f>'1_시스템정보'!$C13</f>
        <v>0</v>
      </c>
      <c r="D13" s="188">
        <f>'1_시스템정보'!D13</f>
        <v>0</v>
      </c>
      <c r="F13" s="139" t="s">
        <v>489</v>
      </c>
      <c r="G13" s="140" t="s">
        <v>444</v>
      </c>
      <c r="H13" s="141">
        <v>192</v>
      </c>
      <c r="I13" s="141">
        <v>168</v>
      </c>
      <c r="J13" s="141">
        <v>0</v>
      </c>
      <c r="K13" s="141">
        <v>10</v>
      </c>
      <c r="L13" s="91">
        <v>255</v>
      </c>
      <c r="M13" s="91">
        <v>255</v>
      </c>
      <c r="N13" s="141">
        <v>255</v>
      </c>
      <c r="O13" s="91">
        <v>0</v>
      </c>
      <c r="P13" s="91">
        <f t="shared" si="0"/>
        <v>192</v>
      </c>
      <c r="Q13" s="91">
        <f t="shared" si="1"/>
        <v>168</v>
      </c>
      <c r="R13" s="91">
        <f t="shared" si="2"/>
        <v>0</v>
      </c>
      <c r="S13" s="91">
        <v>1</v>
      </c>
      <c r="T13" s="117">
        <v>1</v>
      </c>
      <c r="U13" s="149"/>
      <c r="V13" s="150"/>
    </row>
    <row r="14" spans="2:22" x14ac:dyDescent="0.4">
      <c r="B14" s="79">
        <f>'3_Setup(1)'!$B14</f>
        <v>8</v>
      </c>
      <c r="C14" s="80">
        <f>'1_시스템정보'!$C14</f>
        <v>0</v>
      </c>
      <c r="D14" s="188">
        <f>'1_시스템정보'!D14</f>
        <v>0</v>
      </c>
      <c r="E14" s="27"/>
      <c r="F14" s="166" t="s">
        <v>489</v>
      </c>
      <c r="G14" s="164" t="s">
        <v>444</v>
      </c>
      <c r="H14" s="167">
        <v>192</v>
      </c>
      <c r="I14" s="167">
        <v>168</v>
      </c>
      <c r="J14" s="167">
        <v>0</v>
      </c>
      <c r="K14" s="167">
        <v>10</v>
      </c>
      <c r="L14" s="91">
        <v>255</v>
      </c>
      <c r="M14" s="91">
        <v>255</v>
      </c>
      <c r="N14" s="167">
        <v>255</v>
      </c>
      <c r="O14" s="91">
        <v>0</v>
      </c>
      <c r="P14" s="91">
        <f t="shared" si="0"/>
        <v>192</v>
      </c>
      <c r="Q14" s="91">
        <f t="shared" si="1"/>
        <v>168</v>
      </c>
      <c r="R14" s="91">
        <f t="shared" si="2"/>
        <v>0</v>
      </c>
      <c r="S14" s="91">
        <v>1</v>
      </c>
      <c r="T14" s="157">
        <v>1</v>
      </c>
      <c r="U14" s="157"/>
      <c r="V14" s="168"/>
    </row>
    <row r="15" spans="2:22" x14ac:dyDescent="0.4">
      <c r="B15" s="79">
        <f>'3_Setup(1)'!$B15</f>
        <v>9</v>
      </c>
      <c r="C15" s="80">
        <f>'1_시스템정보'!$C15</f>
        <v>0</v>
      </c>
      <c r="D15" s="188">
        <f>'1_시스템정보'!D15</f>
        <v>0</v>
      </c>
      <c r="F15" s="139" t="s">
        <v>489</v>
      </c>
      <c r="G15" s="140" t="s">
        <v>444</v>
      </c>
      <c r="H15" s="141">
        <v>192</v>
      </c>
      <c r="I15" s="141">
        <v>168</v>
      </c>
      <c r="J15" s="141">
        <v>0</v>
      </c>
      <c r="K15" s="141">
        <v>10</v>
      </c>
      <c r="L15" s="91">
        <v>255</v>
      </c>
      <c r="M15" s="91">
        <v>255</v>
      </c>
      <c r="N15" s="141">
        <v>255</v>
      </c>
      <c r="O15" s="91">
        <v>0</v>
      </c>
      <c r="P15" s="91">
        <f t="shared" si="0"/>
        <v>192</v>
      </c>
      <c r="Q15" s="91">
        <f t="shared" si="1"/>
        <v>168</v>
      </c>
      <c r="R15" s="91">
        <f t="shared" si="2"/>
        <v>0</v>
      </c>
      <c r="S15" s="91">
        <v>1</v>
      </c>
      <c r="T15" s="117">
        <v>1</v>
      </c>
      <c r="U15" s="149"/>
      <c r="V15" s="150"/>
    </row>
    <row r="16" spans="2:22" x14ac:dyDescent="0.4">
      <c r="B16" s="79">
        <f>'3_Setup(1)'!$B16</f>
        <v>10</v>
      </c>
      <c r="C16" s="80">
        <f>'1_시스템정보'!$C16</f>
        <v>0</v>
      </c>
      <c r="D16" s="188">
        <f>'1_시스템정보'!D16</f>
        <v>0</v>
      </c>
      <c r="E16" s="27"/>
      <c r="F16" s="166" t="s">
        <v>489</v>
      </c>
      <c r="G16" s="164" t="s">
        <v>444</v>
      </c>
      <c r="H16" s="167">
        <v>192</v>
      </c>
      <c r="I16" s="167">
        <v>168</v>
      </c>
      <c r="J16" s="167">
        <v>0</v>
      </c>
      <c r="K16" s="167">
        <v>10</v>
      </c>
      <c r="L16" s="91">
        <v>255</v>
      </c>
      <c r="M16" s="91">
        <v>255</v>
      </c>
      <c r="N16" s="167">
        <v>255</v>
      </c>
      <c r="O16" s="91">
        <v>0</v>
      </c>
      <c r="P16" s="91">
        <f t="shared" si="0"/>
        <v>192</v>
      </c>
      <c r="Q16" s="91">
        <f t="shared" si="1"/>
        <v>168</v>
      </c>
      <c r="R16" s="91">
        <f t="shared" si="2"/>
        <v>0</v>
      </c>
      <c r="S16" s="91">
        <v>1</v>
      </c>
      <c r="T16" s="157">
        <v>1</v>
      </c>
      <c r="U16" s="157"/>
      <c r="V16" s="168"/>
    </row>
    <row r="17" spans="2:22" x14ac:dyDescent="0.4">
      <c r="B17" s="79">
        <f>'3_Setup(1)'!$B17</f>
        <v>11</v>
      </c>
      <c r="C17" s="80">
        <f>'1_시스템정보'!$C17</f>
        <v>0</v>
      </c>
      <c r="D17" s="188">
        <f>'1_시스템정보'!D17</f>
        <v>0</v>
      </c>
      <c r="F17" s="139" t="s">
        <v>489</v>
      </c>
      <c r="G17" s="140" t="s">
        <v>444</v>
      </c>
      <c r="H17" s="141">
        <v>192</v>
      </c>
      <c r="I17" s="141">
        <v>168</v>
      </c>
      <c r="J17" s="141">
        <v>0</v>
      </c>
      <c r="K17" s="141">
        <v>10</v>
      </c>
      <c r="L17" s="91">
        <v>255</v>
      </c>
      <c r="M17" s="91">
        <v>255</v>
      </c>
      <c r="N17" s="141">
        <v>255</v>
      </c>
      <c r="O17" s="91">
        <v>0</v>
      </c>
      <c r="P17" s="91">
        <f t="shared" si="0"/>
        <v>192</v>
      </c>
      <c r="Q17" s="91">
        <f t="shared" si="1"/>
        <v>168</v>
      </c>
      <c r="R17" s="91">
        <f t="shared" si="2"/>
        <v>0</v>
      </c>
      <c r="S17" s="91">
        <v>1</v>
      </c>
      <c r="T17" s="117">
        <v>1</v>
      </c>
      <c r="U17" s="149"/>
      <c r="V17" s="150"/>
    </row>
    <row r="18" spans="2:22" x14ac:dyDescent="0.4">
      <c r="B18" s="79">
        <f>'3_Setup(1)'!$B18</f>
        <v>12</v>
      </c>
      <c r="C18" s="80">
        <f>'1_시스템정보'!$C18</f>
        <v>0</v>
      </c>
      <c r="D18" s="188">
        <f>'1_시스템정보'!D18</f>
        <v>0</v>
      </c>
      <c r="E18" s="27"/>
      <c r="F18" s="166" t="s">
        <v>489</v>
      </c>
      <c r="G18" s="164" t="s">
        <v>444</v>
      </c>
      <c r="H18" s="167">
        <v>192</v>
      </c>
      <c r="I18" s="167">
        <v>168</v>
      </c>
      <c r="J18" s="167">
        <v>0</v>
      </c>
      <c r="K18" s="167">
        <v>10</v>
      </c>
      <c r="L18" s="91">
        <v>255</v>
      </c>
      <c r="M18" s="91">
        <v>255</v>
      </c>
      <c r="N18" s="167">
        <v>255</v>
      </c>
      <c r="O18" s="91">
        <v>0</v>
      </c>
      <c r="P18" s="91">
        <f t="shared" si="0"/>
        <v>192</v>
      </c>
      <c r="Q18" s="91">
        <f t="shared" si="1"/>
        <v>168</v>
      </c>
      <c r="R18" s="91">
        <f t="shared" si="2"/>
        <v>0</v>
      </c>
      <c r="S18" s="91">
        <v>1</v>
      </c>
      <c r="T18" s="157">
        <v>1</v>
      </c>
      <c r="U18" s="157"/>
      <c r="V18" s="168"/>
    </row>
    <row r="19" spans="2:22" x14ac:dyDescent="0.4">
      <c r="B19" s="79">
        <f>'3_Setup(1)'!$B19</f>
        <v>13</v>
      </c>
      <c r="C19" s="80">
        <f>'1_시스템정보'!$C19</f>
        <v>0</v>
      </c>
      <c r="D19" s="188">
        <f>'1_시스템정보'!D19</f>
        <v>0</v>
      </c>
      <c r="F19" s="139" t="s">
        <v>489</v>
      </c>
      <c r="G19" s="140" t="s">
        <v>444</v>
      </c>
      <c r="H19" s="141">
        <v>192</v>
      </c>
      <c r="I19" s="141">
        <v>168</v>
      </c>
      <c r="J19" s="141">
        <v>0</v>
      </c>
      <c r="K19" s="141">
        <v>10</v>
      </c>
      <c r="L19" s="91">
        <v>255</v>
      </c>
      <c r="M19" s="91">
        <v>255</v>
      </c>
      <c r="N19" s="141">
        <v>255</v>
      </c>
      <c r="O19" s="91">
        <v>0</v>
      </c>
      <c r="P19" s="91">
        <f t="shared" si="0"/>
        <v>192</v>
      </c>
      <c r="Q19" s="91">
        <f t="shared" si="1"/>
        <v>168</v>
      </c>
      <c r="R19" s="91">
        <f t="shared" si="2"/>
        <v>0</v>
      </c>
      <c r="S19" s="91">
        <v>1</v>
      </c>
      <c r="T19" s="117">
        <v>1</v>
      </c>
      <c r="U19" s="149"/>
      <c r="V19" s="150"/>
    </row>
    <row r="20" spans="2:22" x14ac:dyDescent="0.4">
      <c r="B20" s="79">
        <f>'3_Setup(1)'!$B20</f>
        <v>14</v>
      </c>
      <c r="C20" s="80">
        <f>'1_시스템정보'!$C20</f>
        <v>0</v>
      </c>
      <c r="D20" s="188">
        <f>'1_시스템정보'!D20</f>
        <v>0</v>
      </c>
      <c r="E20" s="27"/>
      <c r="F20" s="166" t="s">
        <v>489</v>
      </c>
      <c r="G20" s="164" t="s">
        <v>444</v>
      </c>
      <c r="H20" s="167">
        <v>192</v>
      </c>
      <c r="I20" s="167">
        <v>168</v>
      </c>
      <c r="J20" s="167">
        <v>0</v>
      </c>
      <c r="K20" s="167">
        <v>10</v>
      </c>
      <c r="L20" s="91">
        <v>255</v>
      </c>
      <c r="M20" s="91">
        <v>255</v>
      </c>
      <c r="N20" s="167">
        <v>255</v>
      </c>
      <c r="O20" s="91">
        <v>0</v>
      </c>
      <c r="P20" s="91">
        <f t="shared" si="0"/>
        <v>192</v>
      </c>
      <c r="Q20" s="91">
        <f t="shared" si="1"/>
        <v>168</v>
      </c>
      <c r="R20" s="91">
        <f t="shared" si="2"/>
        <v>0</v>
      </c>
      <c r="S20" s="91">
        <v>1</v>
      </c>
      <c r="T20" s="157">
        <v>1</v>
      </c>
      <c r="U20" s="157"/>
      <c r="V20" s="168"/>
    </row>
    <row r="21" spans="2:22" x14ac:dyDescent="0.4">
      <c r="B21" s="79">
        <f>'3_Setup(1)'!$B21</f>
        <v>15</v>
      </c>
      <c r="C21" s="80">
        <f>'1_시스템정보'!$C21</f>
        <v>0</v>
      </c>
      <c r="D21" s="188">
        <f>'1_시스템정보'!D21</f>
        <v>0</v>
      </c>
      <c r="F21" s="139" t="s">
        <v>489</v>
      </c>
      <c r="G21" s="140" t="s">
        <v>444</v>
      </c>
      <c r="H21" s="141">
        <v>192</v>
      </c>
      <c r="I21" s="141">
        <v>168</v>
      </c>
      <c r="J21" s="141">
        <v>0</v>
      </c>
      <c r="K21" s="141">
        <v>10</v>
      </c>
      <c r="L21" s="91">
        <v>255</v>
      </c>
      <c r="M21" s="91">
        <v>255</v>
      </c>
      <c r="N21" s="141">
        <v>255</v>
      </c>
      <c r="O21" s="91">
        <v>0</v>
      </c>
      <c r="P21" s="91">
        <f t="shared" si="0"/>
        <v>192</v>
      </c>
      <c r="Q21" s="91">
        <f t="shared" si="1"/>
        <v>168</v>
      </c>
      <c r="R21" s="91">
        <f t="shared" si="2"/>
        <v>0</v>
      </c>
      <c r="S21" s="91">
        <v>1</v>
      </c>
      <c r="T21" s="117">
        <v>1</v>
      </c>
      <c r="U21" s="149"/>
      <c r="V21" s="150"/>
    </row>
    <row r="22" spans="2:22" x14ac:dyDescent="0.4">
      <c r="B22" s="79">
        <f>'3_Setup(1)'!$B22</f>
        <v>16</v>
      </c>
      <c r="C22" s="80">
        <f>'1_시스템정보'!$C22</f>
        <v>0</v>
      </c>
      <c r="D22" s="188">
        <f>'1_시스템정보'!D22</f>
        <v>0</v>
      </c>
      <c r="E22" s="27"/>
      <c r="F22" s="166" t="s">
        <v>489</v>
      </c>
      <c r="G22" s="164" t="s">
        <v>444</v>
      </c>
      <c r="H22" s="167">
        <v>192</v>
      </c>
      <c r="I22" s="167">
        <v>168</v>
      </c>
      <c r="J22" s="167">
        <v>0</v>
      </c>
      <c r="K22" s="167">
        <v>10</v>
      </c>
      <c r="L22" s="91">
        <v>255</v>
      </c>
      <c r="M22" s="91">
        <v>255</v>
      </c>
      <c r="N22" s="167">
        <v>255</v>
      </c>
      <c r="O22" s="91">
        <v>0</v>
      </c>
      <c r="P22" s="91">
        <f t="shared" si="0"/>
        <v>192</v>
      </c>
      <c r="Q22" s="91">
        <f t="shared" si="1"/>
        <v>168</v>
      </c>
      <c r="R22" s="91">
        <f t="shared" si="2"/>
        <v>0</v>
      </c>
      <c r="S22" s="91">
        <v>1</v>
      </c>
      <c r="T22" s="157">
        <v>1</v>
      </c>
      <c r="U22" s="157"/>
      <c r="V22" s="168"/>
    </row>
    <row r="23" spans="2:22" x14ac:dyDescent="0.4">
      <c r="B23" s="79">
        <f>'3_Setup(1)'!$B23</f>
        <v>17</v>
      </c>
      <c r="C23" s="80">
        <f>'1_시스템정보'!$C23</f>
        <v>0</v>
      </c>
      <c r="D23" s="188">
        <f>'1_시스템정보'!D23</f>
        <v>0</v>
      </c>
      <c r="F23" s="139" t="s">
        <v>489</v>
      </c>
      <c r="G23" s="140" t="s">
        <v>444</v>
      </c>
      <c r="H23" s="141">
        <v>192</v>
      </c>
      <c r="I23" s="141">
        <v>168</v>
      </c>
      <c r="J23" s="141">
        <v>0</v>
      </c>
      <c r="K23" s="141">
        <v>10</v>
      </c>
      <c r="L23" s="91">
        <v>255</v>
      </c>
      <c r="M23" s="91">
        <v>255</v>
      </c>
      <c r="N23" s="141">
        <v>255</v>
      </c>
      <c r="O23" s="91">
        <v>0</v>
      </c>
      <c r="P23" s="91">
        <f t="shared" si="0"/>
        <v>192</v>
      </c>
      <c r="Q23" s="91">
        <f t="shared" si="1"/>
        <v>168</v>
      </c>
      <c r="R23" s="91">
        <f t="shared" si="2"/>
        <v>0</v>
      </c>
      <c r="S23" s="91">
        <v>1</v>
      </c>
      <c r="T23" s="117">
        <v>1</v>
      </c>
      <c r="U23" s="149"/>
      <c r="V23" s="150"/>
    </row>
    <row r="24" spans="2:22" x14ac:dyDescent="0.4">
      <c r="B24" s="79">
        <f>'3_Setup(1)'!$B24</f>
        <v>18</v>
      </c>
      <c r="C24" s="80">
        <f>'1_시스템정보'!$C24</f>
        <v>0</v>
      </c>
      <c r="D24" s="188">
        <f>'1_시스템정보'!D24</f>
        <v>0</v>
      </c>
      <c r="E24" s="27"/>
      <c r="F24" s="166" t="s">
        <v>489</v>
      </c>
      <c r="G24" s="164" t="s">
        <v>444</v>
      </c>
      <c r="H24" s="167">
        <v>192</v>
      </c>
      <c r="I24" s="167">
        <v>168</v>
      </c>
      <c r="J24" s="167">
        <v>0</v>
      </c>
      <c r="K24" s="167">
        <v>10</v>
      </c>
      <c r="L24" s="91">
        <v>255</v>
      </c>
      <c r="M24" s="91">
        <v>255</v>
      </c>
      <c r="N24" s="167">
        <v>255</v>
      </c>
      <c r="O24" s="91">
        <v>0</v>
      </c>
      <c r="P24" s="91">
        <f t="shared" si="0"/>
        <v>192</v>
      </c>
      <c r="Q24" s="91">
        <f t="shared" si="1"/>
        <v>168</v>
      </c>
      <c r="R24" s="91">
        <f t="shared" si="2"/>
        <v>0</v>
      </c>
      <c r="S24" s="91">
        <v>1</v>
      </c>
      <c r="T24" s="157">
        <v>1</v>
      </c>
      <c r="U24" s="157"/>
      <c r="V24" s="168"/>
    </row>
    <row r="25" spans="2:22" x14ac:dyDescent="0.4">
      <c r="B25" s="79">
        <f>'3_Setup(1)'!$B25</f>
        <v>19</v>
      </c>
      <c r="C25" s="80">
        <f>'1_시스템정보'!$C25</f>
        <v>0</v>
      </c>
      <c r="D25" s="188">
        <f>'1_시스템정보'!D25</f>
        <v>0</v>
      </c>
      <c r="F25" s="139" t="s">
        <v>489</v>
      </c>
      <c r="G25" s="140" t="s">
        <v>444</v>
      </c>
      <c r="H25" s="141">
        <v>192</v>
      </c>
      <c r="I25" s="141">
        <v>168</v>
      </c>
      <c r="J25" s="141">
        <v>0</v>
      </c>
      <c r="K25" s="141">
        <v>10</v>
      </c>
      <c r="L25" s="91">
        <v>255</v>
      </c>
      <c r="M25" s="91">
        <v>255</v>
      </c>
      <c r="N25" s="141">
        <v>255</v>
      </c>
      <c r="O25" s="91">
        <v>0</v>
      </c>
      <c r="P25" s="91">
        <f t="shared" si="0"/>
        <v>192</v>
      </c>
      <c r="Q25" s="91">
        <f t="shared" si="1"/>
        <v>168</v>
      </c>
      <c r="R25" s="91">
        <f t="shared" si="2"/>
        <v>0</v>
      </c>
      <c r="S25" s="91">
        <v>1</v>
      </c>
      <c r="T25" s="117">
        <v>1</v>
      </c>
      <c r="U25" s="149"/>
      <c r="V25" s="150"/>
    </row>
    <row r="26" spans="2:22" x14ac:dyDescent="0.4">
      <c r="B26" s="79">
        <f>'3_Setup(1)'!$B26</f>
        <v>20</v>
      </c>
      <c r="C26" s="80">
        <f>'1_시스템정보'!$C26</f>
        <v>0</v>
      </c>
      <c r="D26" s="188">
        <f>'1_시스템정보'!D26</f>
        <v>0</v>
      </c>
      <c r="E26" s="27"/>
      <c r="F26" s="166" t="s">
        <v>489</v>
      </c>
      <c r="G26" s="164" t="s">
        <v>444</v>
      </c>
      <c r="H26" s="167">
        <v>192</v>
      </c>
      <c r="I26" s="167">
        <v>168</v>
      </c>
      <c r="J26" s="167">
        <v>0</v>
      </c>
      <c r="K26" s="167">
        <v>10</v>
      </c>
      <c r="L26" s="91">
        <v>255</v>
      </c>
      <c r="M26" s="91">
        <v>255</v>
      </c>
      <c r="N26" s="167">
        <v>255</v>
      </c>
      <c r="O26" s="91">
        <v>0</v>
      </c>
      <c r="P26" s="91">
        <f t="shared" si="0"/>
        <v>192</v>
      </c>
      <c r="Q26" s="91">
        <f t="shared" si="1"/>
        <v>168</v>
      </c>
      <c r="R26" s="91">
        <f t="shared" si="2"/>
        <v>0</v>
      </c>
      <c r="S26" s="91">
        <v>1</v>
      </c>
      <c r="T26" s="157">
        <v>1</v>
      </c>
      <c r="U26" s="157"/>
      <c r="V26" s="168"/>
    </row>
    <row r="27" spans="2:22" x14ac:dyDescent="0.4">
      <c r="B27" s="79">
        <f>'3_Setup(1)'!$B27</f>
        <v>21</v>
      </c>
      <c r="C27" s="80">
        <f>'1_시스템정보'!$C27</f>
        <v>0</v>
      </c>
      <c r="D27" s="188">
        <f>'1_시스템정보'!D27</f>
        <v>0</v>
      </c>
      <c r="F27" s="139" t="s">
        <v>489</v>
      </c>
      <c r="G27" s="140" t="s">
        <v>444</v>
      </c>
      <c r="H27" s="141">
        <v>192</v>
      </c>
      <c r="I27" s="141">
        <v>168</v>
      </c>
      <c r="J27" s="141">
        <v>0</v>
      </c>
      <c r="K27" s="141">
        <v>10</v>
      </c>
      <c r="L27" s="91">
        <v>255</v>
      </c>
      <c r="M27" s="91">
        <v>255</v>
      </c>
      <c r="N27" s="141">
        <v>255</v>
      </c>
      <c r="O27" s="91">
        <v>0</v>
      </c>
      <c r="P27" s="91">
        <f t="shared" si="0"/>
        <v>192</v>
      </c>
      <c r="Q27" s="91">
        <f t="shared" si="1"/>
        <v>168</v>
      </c>
      <c r="R27" s="91">
        <f t="shared" si="2"/>
        <v>0</v>
      </c>
      <c r="S27" s="91">
        <v>1</v>
      </c>
      <c r="T27" s="117">
        <v>1</v>
      </c>
      <c r="U27" s="149"/>
      <c r="V27" s="150"/>
    </row>
    <row r="28" spans="2:22" x14ac:dyDescent="0.4">
      <c r="B28" s="79">
        <f>'3_Setup(1)'!$B28</f>
        <v>22</v>
      </c>
      <c r="C28" s="80">
        <f>'1_시스템정보'!$C28</f>
        <v>0</v>
      </c>
      <c r="D28" s="188">
        <f>'1_시스템정보'!D28</f>
        <v>0</v>
      </c>
      <c r="E28" s="27"/>
      <c r="F28" s="166" t="s">
        <v>489</v>
      </c>
      <c r="G28" s="164" t="s">
        <v>444</v>
      </c>
      <c r="H28" s="167">
        <v>192</v>
      </c>
      <c r="I28" s="167">
        <v>168</v>
      </c>
      <c r="J28" s="167">
        <v>0</v>
      </c>
      <c r="K28" s="167">
        <v>10</v>
      </c>
      <c r="L28" s="91">
        <v>255</v>
      </c>
      <c r="M28" s="91">
        <v>255</v>
      </c>
      <c r="N28" s="167">
        <v>255</v>
      </c>
      <c r="O28" s="91">
        <v>0</v>
      </c>
      <c r="P28" s="91">
        <f t="shared" si="0"/>
        <v>192</v>
      </c>
      <c r="Q28" s="91">
        <f t="shared" si="1"/>
        <v>168</v>
      </c>
      <c r="R28" s="91">
        <f t="shared" si="2"/>
        <v>0</v>
      </c>
      <c r="S28" s="91">
        <v>1</v>
      </c>
      <c r="T28" s="157">
        <v>1</v>
      </c>
      <c r="U28" s="157"/>
      <c r="V28" s="168"/>
    </row>
    <row r="29" spans="2:22" x14ac:dyDescent="0.4">
      <c r="B29" s="79">
        <f>'3_Setup(1)'!$B29</f>
        <v>23</v>
      </c>
      <c r="C29" s="80">
        <f>'1_시스템정보'!$C29</f>
        <v>0</v>
      </c>
      <c r="D29" s="188">
        <f>'1_시스템정보'!D29</f>
        <v>0</v>
      </c>
      <c r="F29" s="139" t="s">
        <v>489</v>
      </c>
      <c r="G29" s="140" t="s">
        <v>444</v>
      </c>
      <c r="H29" s="141">
        <v>192</v>
      </c>
      <c r="I29" s="141">
        <v>168</v>
      </c>
      <c r="J29" s="141">
        <v>0</v>
      </c>
      <c r="K29" s="141">
        <v>10</v>
      </c>
      <c r="L29" s="91">
        <v>255</v>
      </c>
      <c r="M29" s="91">
        <v>255</v>
      </c>
      <c r="N29" s="141">
        <v>255</v>
      </c>
      <c r="O29" s="91">
        <v>0</v>
      </c>
      <c r="P29" s="91">
        <f t="shared" si="0"/>
        <v>192</v>
      </c>
      <c r="Q29" s="91">
        <f t="shared" si="1"/>
        <v>168</v>
      </c>
      <c r="R29" s="91">
        <f t="shared" si="2"/>
        <v>0</v>
      </c>
      <c r="S29" s="91">
        <v>1</v>
      </c>
      <c r="T29" s="117">
        <v>1</v>
      </c>
      <c r="U29" s="149"/>
      <c r="V29" s="150"/>
    </row>
    <row r="30" spans="2:22" x14ac:dyDescent="0.4">
      <c r="B30" s="79">
        <f>'3_Setup(1)'!$B30</f>
        <v>24</v>
      </c>
      <c r="C30" s="80">
        <f>'1_시스템정보'!$C30</f>
        <v>0</v>
      </c>
      <c r="D30" s="188">
        <f>'1_시스템정보'!D30</f>
        <v>0</v>
      </c>
      <c r="E30" s="27"/>
      <c r="F30" s="166" t="s">
        <v>489</v>
      </c>
      <c r="G30" s="164" t="s">
        <v>444</v>
      </c>
      <c r="H30" s="167">
        <v>192</v>
      </c>
      <c r="I30" s="167">
        <v>168</v>
      </c>
      <c r="J30" s="167">
        <v>0</v>
      </c>
      <c r="K30" s="167">
        <v>10</v>
      </c>
      <c r="L30" s="91">
        <v>255</v>
      </c>
      <c r="M30" s="91">
        <v>255</v>
      </c>
      <c r="N30" s="167">
        <v>255</v>
      </c>
      <c r="O30" s="91">
        <v>0</v>
      </c>
      <c r="P30" s="91">
        <f t="shared" si="0"/>
        <v>192</v>
      </c>
      <c r="Q30" s="91">
        <f t="shared" si="1"/>
        <v>168</v>
      </c>
      <c r="R30" s="91">
        <f t="shared" si="2"/>
        <v>0</v>
      </c>
      <c r="S30" s="91">
        <v>1</v>
      </c>
      <c r="T30" s="157">
        <v>1</v>
      </c>
      <c r="U30" s="157"/>
      <c r="V30" s="168"/>
    </row>
    <row r="31" spans="2:22" x14ac:dyDescent="0.4">
      <c r="B31" s="79">
        <f>'3_Setup(1)'!$B31</f>
        <v>25</v>
      </c>
      <c r="C31" s="80">
        <f>'1_시스템정보'!$C31</f>
        <v>0</v>
      </c>
      <c r="D31" s="188">
        <f>'1_시스템정보'!D31</f>
        <v>0</v>
      </c>
      <c r="F31" s="139" t="s">
        <v>489</v>
      </c>
      <c r="G31" s="140" t="s">
        <v>444</v>
      </c>
      <c r="H31" s="141">
        <v>192</v>
      </c>
      <c r="I31" s="141">
        <v>168</v>
      </c>
      <c r="J31" s="141">
        <v>0</v>
      </c>
      <c r="K31" s="141">
        <v>10</v>
      </c>
      <c r="L31" s="91">
        <v>255</v>
      </c>
      <c r="M31" s="91">
        <v>255</v>
      </c>
      <c r="N31" s="141">
        <v>255</v>
      </c>
      <c r="O31" s="91">
        <v>0</v>
      </c>
      <c r="P31" s="91">
        <f t="shared" si="0"/>
        <v>192</v>
      </c>
      <c r="Q31" s="91">
        <f t="shared" si="1"/>
        <v>168</v>
      </c>
      <c r="R31" s="91">
        <f t="shared" si="2"/>
        <v>0</v>
      </c>
      <c r="S31" s="91">
        <v>1</v>
      </c>
      <c r="T31" s="117">
        <v>1</v>
      </c>
      <c r="U31" s="149"/>
      <c r="V31" s="150"/>
    </row>
    <row r="32" spans="2:22" x14ac:dyDescent="0.4">
      <c r="B32" s="79">
        <f>'3_Setup(1)'!$B32</f>
        <v>26</v>
      </c>
      <c r="C32" s="80">
        <f>'1_시스템정보'!$C32</f>
        <v>0</v>
      </c>
      <c r="D32" s="188">
        <f>'1_시스템정보'!D32</f>
        <v>0</v>
      </c>
      <c r="E32" s="27"/>
      <c r="F32" s="166" t="s">
        <v>489</v>
      </c>
      <c r="G32" s="164" t="s">
        <v>444</v>
      </c>
      <c r="H32" s="167">
        <v>192</v>
      </c>
      <c r="I32" s="167">
        <v>168</v>
      </c>
      <c r="J32" s="167">
        <v>0</v>
      </c>
      <c r="K32" s="167">
        <v>10</v>
      </c>
      <c r="L32" s="91">
        <v>255</v>
      </c>
      <c r="M32" s="91">
        <v>255</v>
      </c>
      <c r="N32" s="167">
        <v>255</v>
      </c>
      <c r="O32" s="91">
        <v>0</v>
      </c>
      <c r="P32" s="91">
        <f t="shared" si="0"/>
        <v>192</v>
      </c>
      <c r="Q32" s="91">
        <f t="shared" si="1"/>
        <v>168</v>
      </c>
      <c r="R32" s="91">
        <f t="shared" si="2"/>
        <v>0</v>
      </c>
      <c r="S32" s="91">
        <v>1</v>
      </c>
      <c r="T32" s="157">
        <v>1</v>
      </c>
      <c r="U32" s="157"/>
      <c r="V32" s="168"/>
    </row>
    <row r="33" spans="2:22" x14ac:dyDescent="0.4">
      <c r="B33" s="79">
        <f>'3_Setup(1)'!$B33</f>
        <v>27</v>
      </c>
      <c r="C33" s="80">
        <f>'1_시스템정보'!$C33</f>
        <v>0</v>
      </c>
      <c r="D33" s="188">
        <f>'1_시스템정보'!D33</f>
        <v>0</v>
      </c>
      <c r="F33" s="139" t="s">
        <v>489</v>
      </c>
      <c r="G33" s="140" t="s">
        <v>444</v>
      </c>
      <c r="H33" s="141">
        <v>192</v>
      </c>
      <c r="I33" s="141">
        <v>168</v>
      </c>
      <c r="J33" s="141">
        <v>0</v>
      </c>
      <c r="K33" s="141">
        <v>10</v>
      </c>
      <c r="L33" s="91">
        <v>255</v>
      </c>
      <c r="M33" s="91">
        <v>255</v>
      </c>
      <c r="N33" s="141">
        <v>255</v>
      </c>
      <c r="O33" s="91">
        <v>0</v>
      </c>
      <c r="P33" s="91">
        <f t="shared" si="0"/>
        <v>192</v>
      </c>
      <c r="Q33" s="91">
        <f t="shared" si="1"/>
        <v>168</v>
      </c>
      <c r="R33" s="91">
        <f t="shared" si="2"/>
        <v>0</v>
      </c>
      <c r="S33" s="91">
        <v>1</v>
      </c>
      <c r="T33" s="117">
        <v>1</v>
      </c>
      <c r="U33" s="149"/>
      <c r="V33" s="150"/>
    </row>
    <row r="34" spans="2:22" x14ac:dyDescent="0.4">
      <c r="B34" s="79">
        <f>'3_Setup(1)'!$B34</f>
        <v>28</v>
      </c>
      <c r="C34" s="80">
        <f>'1_시스템정보'!$C34</f>
        <v>0</v>
      </c>
      <c r="D34" s="188">
        <f>'1_시스템정보'!D34</f>
        <v>0</v>
      </c>
      <c r="E34" s="27"/>
      <c r="F34" s="166" t="s">
        <v>489</v>
      </c>
      <c r="G34" s="164" t="s">
        <v>444</v>
      </c>
      <c r="H34" s="167">
        <v>192</v>
      </c>
      <c r="I34" s="167">
        <v>168</v>
      </c>
      <c r="J34" s="167">
        <v>0</v>
      </c>
      <c r="K34" s="167">
        <v>10</v>
      </c>
      <c r="L34" s="91">
        <v>255</v>
      </c>
      <c r="M34" s="91">
        <v>255</v>
      </c>
      <c r="N34" s="167">
        <v>255</v>
      </c>
      <c r="O34" s="91">
        <v>0</v>
      </c>
      <c r="P34" s="91">
        <f t="shared" si="0"/>
        <v>192</v>
      </c>
      <c r="Q34" s="91">
        <f t="shared" si="1"/>
        <v>168</v>
      </c>
      <c r="R34" s="91">
        <f t="shared" si="2"/>
        <v>0</v>
      </c>
      <c r="S34" s="91">
        <v>1</v>
      </c>
      <c r="T34" s="157">
        <v>1</v>
      </c>
      <c r="U34" s="157"/>
      <c r="V34" s="168"/>
    </row>
    <row r="35" spans="2:22" x14ac:dyDescent="0.4">
      <c r="B35" s="79">
        <f>'3_Setup(1)'!$B35</f>
        <v>29</v>
      </c>
      <c r="C35" s="80">
        <f>'1_시스템정보'!$C35</f>
        <v>0</v>
      </c>
      <c r="D35" s="188">
        <f>'1_시스템정보'!D35</f>
        <v>0</v>
      </c>
      <c r="F35" s="139" t="s">
        <v>489</v>
      </c>
      <c r="G35" s="140" t="s">
        <v>444</v>
      </c>
      <c r="H35" s="141">
        <v>192</v>
      </c>
      <c r="I35" s="141">
        <v>168</v>
      </c>
      <c r="J35" s="141">
        <v>0</v>
      </c>
      <c r="K35" s="141">
        <v>10</v>
      </c>
      <c r="L35" s="91">
        <v>255</v>
      </c>
      <c r="M35" s="91">
        <v>255</v>
      </c>
      <c r="N35" s="141">
        <v>255</v>
      </c>
      <c r="O35" s="91">
        <v>0</v>
      </c>
      <c r="P35" s="91">
        <f t="shared" si="0"/>
        <v>192</v>
      </c>
      <c r="Q35" s="91">
        <f t="shared" si="1"/>
        <v>168</v>
      </c>
      <c r="R35" s="91">
        <f t="shared" si="2"/>
        <v>0</v>
      </c>
      <c r="S35" s="91">
        <v>1</v>
      </c>
      <c r="T35" s="117">
        <v>1</v>
      </c>
      <c r="U35" s="149"/>
      <c r="V35" s="150"/>
    </row>
    <row r="36" spans="2:22" x14ac:dyDescent="0.4">
      <c r="B36" s="79">
        <f>'3_Setup(1)'!$B36</f>
        <v>30</v>
      </c>
      <c r="C36" s="80">
        <f>'1_시스템정보'!$C36</f>
        <v>0</v>
      </c>
      <c r="D36" s="188">
        <f>'1_시스템정보'!D36</f>
        <v>0</v>
      </c>
      <c r="E36" s="27"/>
      <c r="F36" s="166" t="s">
        <v>489</v>
      </c>
      <c r="G36" s="164" t="s">
        <v>444</v>
      </c>
      <c r="H36" s="167">
        <v>192</v>
      </c>
      <c r="I36" s="167">
        <v>168</v>
      </c>
      <c r="J36" s="167">
        <v>0</v>
      </c>
      <c r="K36" s="167">
        <v>10</v>
      </c>
      <c r="L36" s="91">
        <v>255</v>
      </c>
      <c r="M36" s="91">
        <v>255</v>
      </c>
      <c r="N36" s="167">
        <v>255</v>
      </c>
      <c r="O36" s="91">
        <v>0</v>
      </c>
      <c r="P36" s="91">
        <f t="shared" si="0"/>
        <v>192</v>
      </c>
      <c r="Q36" s="91">
        <f t="shared" si="1"/>
        <v>168</v>
      </c>
      <c r="R36" s="91">
        <f t="shared" si="2"/>
        <v>0</v>
      </c>
      <c r="S36" s="91">
        <v>1</v>
      </c>
      <c r="T36" s="157">
        <v>1</v>
      </c>
      <c r="U36" s="157"/>
      <c r="V36" s="168"/>
    </row>
    <row r="37" spans="2:22" x14ac:dyDescent="0.4">
      <c r="B37" s="79">
        <f>'3_Setup(1)'!$B37</f>
        <v>31</v>
      </c>
      <c r="C37" s="80">
        <f>'1_시스템정보'!$C37</f>
        <v>0</v>
      </c>
      <c r="D37" s="188">
        <f>'1_시스템정보'!D37</f>
        <v>0</v>
      </c>
      <c r="F37" s="139" t="s">
        <v>489</v>
      </c>
      <c r="G37" s="140" t="s">
        <v>444</v>
      </c>
      <c r="H37" s="141">
        <v>192</v>
      </c>
      <c r="I37" s="141">
        <v>168</v>
      </c>
      <c r="J37" s="141">
        <v>0</v>
      </c>
      <c r="K37" s="141">
        <v>10</v>
      </c>
      <c r="L37" s="91">
        <v>255</v>
      </c>
      <c r="M37" s="91">
        <v>255</v>
      </c>
      <c r="N37" s="141">
        <v>255</v>
      </c>
      <c r="O37" s="91">
        <v>0</v>
      </c>
      <c r="P37" s="91">
        <f t="shared" si="0"/>
        <v>192</v>
      </c>
      <c r="Q37" s="91">
        <f t="shared" si="1"/>
        <v>168</v>
      </c>
      <c r="R37" s="91">
        <f t="shared" si="2"/>
        <v>0</v>
      </c>
      <c r="S37" s="91">
        <v>1</v>
      </c>
      <c r="T37" s="117">
        <v>1</v>
      </c>
      <c r="U37" s="149"/>
      <c r="V37" s="150"/>
    </row>
    <row r="38" spans="2:22" x14ac:dyDescent="0.4">
      <c r="B38" s="79">
        <f>'3_Setup(1)'!$B38</f>
        <v>32</v>
      </c>
      <c r="C38" s="80">
        <f>'1_시스템정보'!$C38</f>
        <v>0</v>
      </c>
      <c r="D38" s="188">
        <f>'1_시스템정보'!D38</f>
        <v>0</v>
      </c>
      <c r="E38" s="27"/>
      <c r="F38" s="166" t="s">
        <v>489</v>
      </c>
      <c r="G38" s="164" t="s">
        <v>444</v>
      </c>
      <c r="H38" s="167">
        <v>192</v>
      </c>
      <c r="I38" s="167">
        <v>168</v>
      </c>
      <c r="J38" s="167">
        <v>0</v>
      </c>
      <c r="K38" s="167">
        <v>10</v>
      </c>
      <c r="L38" s="91">
        <v>255</v>
      </c>
      <c r="M38" s="91">
        <v>255</v>
      </c>
      <c r="N38" s="167">
        <v>255</v>
      </c>
      <c r="O38" s="91">
        <v>0</v>
      </c>
      <c r="P38" s="91">
        <f t="shared" si="0"/>
        <v>192</v>
      </c>
      <c r="Q38" s="91">
        <f t="shared" si="1"/>
        <v>168</v>
      </c>
      <c r="R38" s="91">
        <f t="shared" si="2"/>
        <v>0</v>
      </c>
      <c r="S38" s="91">
        <v>1</v>
      </c>
      <c r="T38" s="157">
        <v>1</v>
      </c>
      <c r="U38" s="157"/>
      <c r="V38" s="168"/>
    </row>
    <row r="39" spans="2:22" x14ac:dyDescent="0.4">
      <c r="B39" s="79">
        <f>'3_Setup(1)'!$B39</f>
        <v>33</v>
      </c>
      <c r="C39" s="80">
        <f>'1_시스템정보'!$C39</f>
        <v>0</v>
      </c>
      <c r="D39" s="188">
        <f>'1_시스템정보'!D39</f>
        <v>0</v>
      </c>
      <c r="F39" s="139" t="s">
        <v>489</v>
      </c>
      <c r="G39" s="140" t="s">
        <v>444</v>
      </c>
      <c r="H39" s="141">
        <v>192</v>
      </c>
      <c r="I39" s="141">
        <v>168</v>
      </c>
      <c r="J39" s="141">
        <v>0</v>
      </c>
      <c r="K39" s="141">
        <v>10</v>
      </c>
      <c r="L39" s="91">
        <v>255</v>
      </c>
      <c r="M39" s="91">
        <v>255</v>
      </c>
      <c r="N39" s="141">
        <v>255</v>
      </c>
      <c r="O39" s="91">
        <v>0</v>
      </c>
      <c r="P39" s="91">
        <f t="shared" si="0"/>
        <v>192</v>
      </c>
      <c r="Q39" s="91">
        <f t="shared" si="1"/>
        <v>168</v>
      </c>
      <c r="R39" s="91">
        <f t="shared" si="2"/>
        <v>0</v>
      </c>
      <c r="S39" s="91">
        <v>1</v>
      </c>
      <c r="T39" s="117">
        <v>1</v>
      </c>
      <c r="U39" s="149"/>
      <c r="V39" s="150"/>
    </row>
    <row r="40" spans="2:22" x14ac:dyDescent="0.4">
      <c r="B40" s="79">
        <f>'3_Setup(1)'!$B40</f>
        <v>34</v>
      </c>
      <c r="C40" s="80">
        <f>'1_시스템정보'!$C40</f>
        <v>0</v>
      </c>
      <c r="D40" s="188">
        <f>'1_시스템정보'!D40</f>
        <v>0</v>
      </c>
      <c r="E40" s="27"/>
      <c r="F40" s="166" t="s">
        <v>489</v>
      </c>
      <c r="G40" s="164" t="s">
        <v>444</v>
      </c>
      <c r="H40" s="167">
        <v>192</v>
      </c>
      <c r="I40" s="167">
        <v>168</v>
      </c>
      <c r="J40" s="167">
        <v>0</v>
      </c>
      <c r="K40" s="167">
        <v>10</v>
      </c>
      <c r="L40" s="91">
        <v>255</v>
      </c>
      <c r="M40" s="91">
        <v>255</v>
      </c>
      <c r="N40" s="167">
        <v>255</v>
      </c>
      <c r="O40" s="91">
        <v>0</v>
      </c>
      <c r="P40" s="91">
        <f t="shared" si="0"/>
        <v>192</v>
      </c>
      <c r="Q40" s="91">
        <f t="shared" si="1"/>
        <v>168</v>
      </c>
      <c r="R40" s="91">
        <f t="shared" si="2"/>
        <v>0</v>
      </c>
      <c r="S40" s="91">
        <v>1</v>
      </c>
      <c r="T40" s="157">
        <v>1</v>
      </c>
      <c r="U40" s="157"/>
      <c r="V40" s="168"/>
    </row>
    <row r="41" spans="2:22" ht="18" thickBot="1" x14ac:dyDescent="0.45">
      <c r="B41" s="81">
        <f>'3_Setup(1)'!$B41</f>
        <v>35</v>
      </c>
      <c r="C41" s="82">
        <f>'1_시스템정보'!$C41</f>
        <v>0</v>
      </c>
      <c r="D41" s="189">
        <f>'1_시스템정보'!D41</f>
        <v>0</v>
      </c>
      <c r="F41" s="144" t="s">
        <v>489</v>
      </c>
      <c r="G41" s="145" t="s">
        <v>444</v>
      </c>
      <c r="H41" s="146">
        <v>192</v>
      </c>
      <c r="I41" s="146">
        <v>168</v>
      </c>
      <c r="J41" s="146">
        <v>0</v>
      </c>
      <c r="K41" s="146">
        <v>10</v>
      </c>
      <c r="L41" s="100">
        <v>255</v>
      </c>
      <c r="M41" s="100">
        <v>255</v>
      </c>
      <c r="N41" s="146">
        <v>255</v>
      </c>
      <c r="O41" s="100">
        <v>0</v>
      </c>
      <c r="P41" s="100">
        <f t="shared" si="0"/>
        <v>192</v>
      </c>
      <c r="Q41" s="100">
        <f t="shared" si="1"/>
        <v>168</v>
      </c>
      <c r="R41" s="100">
        <f t="shared" si="2"/>
        <v>0</v>
      </c>
      <c r="S41" s="100">
        <v>1</v>
      </c>
      <c r="T41" s="119">
        <v>1</v>
      </c>
      <c r="U41" s="151"/>
      <c r="V41" s="152"/>
    </row>
  </sheetData>
  <sheetProtection algorithmName="SHA-512" hashValue="dSPmrb68Drkd/CU3cv+9KoYTxUYXWzWEio01sLaWOcg7kdMv1ZBF51W4a3THtqQB7CJFsITwaywDjk+QQdROJQ==" saltValue="BuqjKoxmqZ6G0A3xroCVKg==" spinCount="100000" sheet="1" objects="1" scenarios="1"/>
  <dataConsolidate/>
  <mergeCells count="24">
    <mergeCell ref="B2:B5"/>
    <mergeCell ref="C2:C5"/>
    <mergeCell ref="D2:D5"/>
    <mergeCell ref="V3:V5"/>
    <mergeCell ref="M4:M5"/>
    <mergeCell ref="N4:N5"/>
    <mergeCell ref="O4:O5"/>
    <mergeCell ref="P4:P5"/>
    <mergeCell ref="F2:V2"/>
    <mergeCell ref="F3:F5"/>
    <mergeCell ref="G3:G5"/>
    <mergeCell ref="H3:K3"/>
    <mergeCell ref="L3:O3"/>
    <mergeCell ref="P3:S3"/>
    <mergeCell ref="U4:U5"/>
    <mergeCell ref="Q4:Q5"/>
    <mergeCell ref="R4:R5"/>
    <mergeCell ref="S4:S5"/>
    <mergeCell ref="T4:T5"/>
    <mergeCell ref="H4:H5"/>
    <mergeCell ref="I4:I5"/>
    <mergeCell ref="J4:J5"/>
    <mergeCell ref="K4:K5"/>
    <mergeCell ref="L4:L5"/>
  </mergeCells>
  <phoneticPr fontId="6" type="noConversion"/>
  <conditionalFormatting sqref="U7:U41">
    <cfRule type="duplicateValues" dxfId="261" priority="11"/>
  </conditionalFormatting>
  <conditionalFormatting sqref="V7:V41">
    <cfRule type="duplicateValues" dxfId="260" priority="10"/>
  </conditionalFormatting>
  <conditionalFormatting sqref="K7:K41">
    <cfRule type="duplicateValues" dxfId="259" priority="9"/>
  </conditionalFormatting>
  <conditionalFormatting sqref="T7:T41">
    <cfRule type="duplicateValues" dxfId="258" priority="8"/>
  </conditionalFormatting>
  <conditionalFormatting sqref="U6:U41">
    <cfRule type="expression" dxfId="257" priority="278">
      <formula>AND($F6="2 / ProfiNet",$U6="")</formula>
    </cfRule>
  </conditionalFormatting>
  <conditionalFormatting sqref="F6:F41">
    <cfRule type="expression" dxfId="256" priority="279">
      <formula>$F6="3 / EtherNet/IP"</formula>
    </cfRule>
    <cfRule type="expression" dxfId="255" priority="280">
      <formula>$F6="2 / ProfiNet"</formula>
    </cfRule>
    <cfRule type="expression" dxfId="254" priority="281">
      <formula>$F6="1 / Modbus"</formula>
    </cfRule>
    <cfRule type="expression" dxfId="253" priority="282">
      <formula>$F6=""</formula>
    </cfRule>
  </conditionalFormatting>
  <conditionalFormatting sqref="G6:G41">
    <cfRule type="expression" dxfId="252" priority="283">
      <formula>$G6="1 / Static IP"</formula>
    </cfRule>
    <cfRule type="expression" dxfId="251" priority="284">
      <formula>$G6=""</formula>
    </cfRule>
  </conditionalFormatting>
  <dataValidations disablePrompts="1" count="3">
    <dataValidation allowBlank="1" showInputMessage="1" sqref="H7"/>
    <dataValidation type="list" allowBlank="1" showInputMessage="1" showErrorMessage="1" sqref="G6:G41">
      <formula1>"1 / Static IP, 2 / DHCP, 3 / DCP"</formula1>
    </dataValidation>
    <dataValidation type="list" allowBlank="1" showInputMessage="1" showErrorMessage="1" sqref="F6:F41">
      <formula1>"0 / None, 1 / Modbus, 2 / ProfiNet, 3 / EtherNet/IP"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CDA8B8DD-E68E-40D9-83DC-86BA1BA5EF2D}">
            <xm:f>'1_시스템정보'!$L6=0</xm:f>
            <x14:dxf>
              <font>
                <color theme="0" tint="-0.499984740745262"/>
              </font>
              <fill>
                <patternFill>
                  <bgColor theme="0" tint="-0.14996795556505021"/>
                </patternFill>
              </fill>
            </x14:dxf>
          </x14:cfRule>
          <xm:sqref>C6:V41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AJ41"/>
  <sheetViews>
    <sheetView zoomScale="80" zoomScaleNormal="80" zoomScaleSheetLayoutView="31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J7" sqref="AJ7"/>
    </sheetView>
  </sheetViews>
  <sheetFormatPr defaultRowHeight="17.399999999999999" x14ac:dyDescent="0.4"/>
  <cols>
    <col min="1" max="1" width="2.296875" customWidth="1"/>
    <col min="2" max="2" width="3.8984375" bestFit="1" customWidth="1"/>
    <col min="3" max="3" width="10.3984375" customWidth="1"/>
    <col min="4" max="4" width="20.69921875" customWidth="1"/>
    <col min="5" max="5" width="0.796875" customWidth="1"/>
    <col min="6" max="6" width="7.5" bestFit="1" customWidth="1"/>
    <col min="7" max="7" width="7.59765625" bestFit="1" customWidth="1"/>
    <col min="8" max="8" width="12.09765625" bestFit="1" customWidth="1"/>
    <col min="9" max="9" width="10.09765625" bestFit="1" customWidth="1"/>
    <col min="10" max="10" width="9.09765625" bestFit="1" customWidth="1"/>
    <col min="11" max="11" width="7.09765625" bestFit="1" customWidth="1"/>
    <col min="12" max="12" width="5.796875" customWidth="1"/>
    <col min="13" max="13" width="10.19921875" customWidth="1"/>
    <col min="14" max="20" width="4" customWidth="1"/>
    <col min="21" max="23" width="9.09765625" bestFit="1" customWidth="1"/>
    <col min="24" max="25" width="12.19921875" customWidth="1"/>
    <col min="26" max="27" width="6.69921875" customWidth="1"/>
    <col min="28" max="28" width="8.09765625" customWidth="1"/>
    <col min="29" max="29" width="6.8984375" customWidth="1"/>
    <col min="30" max="30" width="9.69921875" customWidth="1"/>
    <col min="31" max="31" width="6.69921875" customWidth="1"/>
    <col min="32" max="32" width="16.3984375" bestFit="1" customWidth="1"/>
    <col min="33" max="33" width="10.3984375" bestFit="1" customWidth="1"/>
    <col min="34" max="36" width="10.19921875" customWidth="1"/>
  </cols>
  <sheetData>
    <row r="1" spans="2:36" ht="21.6" thickBot="1" x14ac:dyDescent="0.45">
      <c r="C1" s="13" t="s">
        <v>882</v>
      </c>
      <c r="D1" s="13"/>
      <c r="F1" s="1"/>
      <c r="G1" s="1"/>
      <c r="H1" s="849">
        <v>3</v>
      </c>
      <c r="I1" s="849">
        <v>4</v>
      </c>
      <c r="J1" s="849">
        <v>5</v>
      </c>
      <c r="K1" s="849">
        <v>6</v>
      </c>
      <c r="L1" s="849">
        <v>7</v>
      </c>
      <c r="M1" s="849">
        <v>8</v>
      </c>
      <c r="N1" s="849">
        <v>9</v>
      </c>
      <c r="O1" s="849">
        <v>10</v>
      </c>
      <c r="P1" s="849">
        <v>11</v>
      </c>
      <c r="Q1" s="849">
        <v>12</v>
      </c>
      <c r="R1" s="849">
        <v>13</v>
      </c>
      <c r="S1" s="849">
        <v>14</v>
      </c>
      <c r="T1" s="849">
        <v>15</v>
      </c>
      <c r="U1" s="849">
        <v>16</v>
      </c>
      <c r="V1" s="849">
        <v>17</v>
      </c>
      <c r="W1" s="849">
        <v>18</v>
      </c>
      <c r="X1" s="849">
        <v>19</v>
      </c>
      <c r="Y1" s="849">
        <v>20</v>
      </c>
      <c r="Z1" s="849">
        <v>21</v>
      </c>
      <c r="AA1" s="849">
        <v>22</v>
      </c>
      <c r="AB1" s="849">
        <v>23</v>
      </c>
      <c r="AC1" s="849">
        <v>24</v>
      </c>
      <c r="AD1" s="849">
        <v>25</v>
      </c>
      <c r="AE1" s="849">
        <v>26</v>
      </c>
      <c r="AF1" s="849">
        <v>27</v>
      </c>
      <c r="AG1" s="849">
        <v>28</v>
      </c>
      <c r="AH1" s="849">
        <v>29</v>
      </c>
      <c r="AI1" s="849">
        <v>30</v>
      </c>
      <c r="AJ1" s="849">
        <v>31</v>
      </c>
    </row>
    <row r="2" spans="2:36" ht="21.6" thickBot="1" x14ac:dyDescent="0.45">
      <c r="B2" s="1214" t="s">
        <v>618</v>
      </c>
      <c r="C2" s="1217" t="s">
        <v>621</v>
      </c>
      <c r="D2" s="1220" t="s">
        <v>840</v>
      </c>
      <c r="F2" s="1195" t="s">
        <v>2326</v>
      </c>
      <c r="G2" s="1196"/>
      <c r="H2" s="1196"/>
      <c r="I2" s="1196"/>
      <c r="J2" s="1196"/>
      <c r="K2" s="1197"/>
      <c r="L2" s="1195" t="s">
        <v>2347</v>
      </c>
      <c r="M2" s="1196"/>
      <c r="N2" s="1196"/>
      <c r="O2" s="1196"/>
      <c r="P2" s="1196"/>
      <c r="Q2" s="1196"/>
      <c r="R2" s="1196"/>
      <c r="S2" s="1196"/>
      <c r="T2" s="1196"/>
      <c r="U2" s="1196"/>
      <c r="V2" s="1196"/>
      <c r="W2" s="1197"/>
      <c r="X2" s="1198" t="s">
        <v>2390</v>
      </c>
      <c r="Y2" s="1199"/>
      <c r="Z2" s="1199"/>
      <c r="AA2" s="1199"/>
      <c r="AB2" s="1199"/>
      <c r="AC2" s="1199"/>
      <c r="AD2" s="1199"/>
      <c r="AE2" s="1200"/>
      <c r="AF2" s="1195" t="s">
        <v>885</v>
      </c>
      <c r="AG2" s="1196"/>
      <c r="AH2" s="1196"/>
      <c r="AI2" s="1196"/>
      <c r="AJ2" s="1197"/>
    </row>
    <row r="3" spans="2:36" ht="19.2" x14ac:dyDescent="0.4">
      <c r="B3" s="1215"/>
      <c r="C3" s="1218"/>
      <c r="D3" s="1221"/>
      <c r="F3" s="1230" t="s">
        <v>2327</v>
      </c>
      <c r="G3" s="1231" t="s">
        <v>2328</v>
      </c>
      <c r="H3" s="1227" t="s">
        <v>1066</v>
      </c>
      <c r="I3" s="1209" t="s">
        <v>2343</v>
      </c>
      <c r="J3" s="1210"/>
      <c r="K3" s="1114" t="s">
        <v>2339</v>
      </c>
      <c r="L3" s="1209" t="s">
        <v>2344</v>
      </c>
      <c r="M3" s="1210"/>
      <c r="N3" s="1223" t="s">
        <v>2346</v>
      </c>
      <c r="O3" s="1224"/>
      <c r="P3" s="1224"/>
      <c r="Q3" s="1224"/>
      <c r="R3" s="1224"/>
      <c r="S3" s="1224"/>
      <c r="T3" s="1225"/>
      <c r="U3" s="1225"/>
      <c r="V3" s="1225"/>
      <c r="W3" s="1226"/>
      <c r="X3" s="1115" t="s">
        <v>2389</v>
      </c>
      <c r="Y3" s="1115" t="s">
        <v>2388</v>
      </c>
      <c r="Z3" s="1205" t="s">
        <v>2361</v>
      </c>
      <c r="AA3" s="1206"/>
      <c r="AB3" s="1209" t="s">
        <v>2385</v>
      </c>
      <c r="AC3" s="640"/>
      <c r="AD3" s="1205" t="s">
        <v>2380</v>
      </c>
      <c r="AE3" s="640"/>
      <c r="AF3" s="1201" t="s">
        <v>1070</v>
      </c>
      <c r="AG3" s="1202"/>
      <c r="AH3" s="1203"/>
      <c r="AI3" s="1115" t="s">
        <v>867</v>
      </c>
      <c r="AJ3" s="1115" t="s">
        <v>871</v>
      </c>
    </row>
    <row r="4" spans="2:36" x14ac:dyDescent="0.4">
      <c r="B4" s="1215"/>
      <c r="C4" s="1218"/>
      <c r="D4" s="1222"/>
      <c r="F4" s="1124"/>
      <c r="G4" s="1232"/>
      <c r="H4" s="1115"/>
      <c r="I4" s="1205"/>
      <c r="J4" s="1211"/>
      <c r="K4" s="1115"/>
      <c r="L4" s="1207"/>
      <c r="M4" s="1211"/>
      <c r="N4" s="1090">
        <v>1</v>
      </c>
      <c r="O4" s="1142">
        <v>2</v>
      </c>
      <c r="P4" s="1142">
        <v>3</v>
      </c>
      <c r="Q4" s="1142">
        <v>4</v>
      </c>
      <c r="R4" s="1142">
        <v>5</v>
      </c>
      <c r="S4" s="1142">
        <v>6</v>
      </c>
      <c r="T4" s="1142">
        <v>7</v>
      </c>
      <c r="U4" s="173" t="s">
        <v>868</v>
      </c>
      <c r="V4" s="475" t="s">
        <v>869</v>
      </c>
      <c r="W4" s="478" t="s">
        <v>870</v>
      </c>
      <c r="X4" s="1115"/>
      <c r="Y4" s="1115"/>
      <c r="Z4" s="1207"/>
      <c r="AA4" s="1208"/>
      <c r="AB4" s="1205"/>
      <c r="AC4" s="1171" t="s">
        <v>2386</v>
      </c>
      <c r="AD4" s="1124"/>
      <c r="AE4" s="639" t="s">
        <v>2381</v>
      </c>
      <c r="AF4" s="1112"/>
      <c r="AG4" s="1204"/>
      <c r="AH4" s="1113"/>
      <c r="AI4" s="1115"/>
      <c r="AJ4" s="1115"/>
    </row>
    <row r="5" spans="2:36" ht="18" thickBot="1" x14ac:dyDescent="0.45">
      <c r="B5" s="1216"/>
      <c r="C5" s="1219"/>
      <c r="D5" s="1222"/>
      <c r="F5" s="636" t="s">
        <v>833</v>
      </c>
      <c r="G5" s="1213"/>
      <c r="H5" s="1228"/>
      <c r="I5" s="658"/>
      <c r="J5" s="364" t="s">
        <v>2342</v>
      </c>
      <c r="K5" s="637" t="s">
        <v>2345</v>
      </c>
      <c r="L5" s="99" t="s">
        <v>2345</v>
      </c>
      <c r="M5" s="172" t="s">
        <v>842</v>
      </c>
      <c r="N5" s="1092"/>
      <c r="O5" s="1229"/>
      <c r="P5" s="1229"/>
      <c r="Q5" s="1229"/>
      <c r="R5" s="1229"/>
      <c r="S5" s="1229"/>
      <c r="T5" s="1229"/>
      <c r="U5" s="479" t="s">
        <v>1067</v>
      </c>
      <c r="V5" s="479" t="s">
        <v>1068</v>
      </c>
      <c r="W5" s="480" t="s">
        <v>1069</v>
      </c>
      <c r="X5" s="1136"/>
      <c r="Y5" s="1136"/>
      <c r="Z5" s="104" t="s">
        <v>834</v>
      </c>
      <c r="AA5" s="105" t="s">
        <v>835</v>
      </c>
      <c r="AB5" s="697" t="s">
        <v>2367</v>
      </c>
      <c r="AC5" s="1213"/>
      <c r="AD5" s="1212"/>
      <c r="AE5" s="480" t="s">
        <v>2382</v>
      </c>
      <c r="AF5" s="653" t="s">
        <v>841</v>
      </c>
      <c r="AG5" s="445" t="s">
        <v>843</v>
      </c>
      <c r="AH5" s="652" t="s">
        <v>844</v>
      </c>
      <c r="AI5" s="1136"/>
      <c r="AJ5" s="1136"/>
    </row>
    <row r="6" spans="2:36" ht="18" thickBot="1" x14ac:dyDescent="0.45">
      <c r="B6" s="215"/>
      <c r="C6" s="589" t="str">
        <f>'1_시스템정보'!C6</f>
        <v>INV001</v>
      </c>
      <c r="D6" s="216" t="str">
        <f>'1_시스템정보'!D6</f>
        <v>INVERTER #1</v>
      </c>
      <c r="F6" s="10">
        <v>1800</v>
      </c>
      <c r="G6" s="12">
        <v>16384</v>
      </c>
      <c r="H6" s="247" t="s">
        <v>24</v>
      </c>
      <c r="I6" s="103" t="s">
        <v>1192</v>
      </c>
      <c r="J6" s="12" t="s">
        <v>82</v>
      </c>
      <c r="K6" s="9">
        <v>0</v>
      </c>
      <c r="L6" s="10">
        <v>150</v>
      </c>
      <c r="M6" s="12" t="s">
        <v>82</v>
      </c>
      <c r="N6" s="10">
        <v>10</v>
      </c>
      <c r="O6" s="11">
        <v>15</v>
      </c>
      <c r="P6" s="11">
        <v>20</v>
      </c>
      <c r="Q6" s="11">
        <v>25</v>
      </c>
      <c r="R6" s="11">
        <v>30</v>
      </c>
      <c r="S6" s="11">
        <v>40</v>
      </c>
      <c r="T6" s="11">
        <v>50</v>
      </c>
      <c r="U6" s="11" t="s">
        <v>82</v>
      </c>
      <c r="V6" s="11" t="s">
        <v>82</v>
      </c>
      <c r="W6" s="12" t="s">
        <v>82</v>
      </c>
      <c r="X6" s="181" t="s">
        <v>167</v>
      </c>
      <c r="Y6" s="181" t="s">
        <v>169</v>
      </c>
      <c r="Z6" s="680">
        <v>3</v>
      </c>
      <c r="AA6" s="502">
        <v>3</v>
      </c>
      <c r="AB6" s="688">
        <v>0.1</v>
      </c>
      <c r="AC6" s="695" t="s">
        <v>181</v>
      </c>
      <c r="AD6" s="693" t="s">
        <v>177</v>
      </c>
      <c r="AE6" s="352">
        <v>3</v>
      </c>
      <c r="AF6" s="103" t="s">
        <v>1187</v>
      </c>
      <c r="AG6" s="11" t="s">
        <v>81</v>
      </c>
      <c r="AH6" s="12" t="s">
        <v>84</v>
      </c>
      <c r="AI6" s="12" t="s">
        <v>86</v>
      </c>
      <c r="AJ6" s="12" t="s">
        <v>89</v>
      </c>
    </row>
    <row r="7" spans="2:36" x14ac:dyDescent="0.4">
      <c r="B7" s="217">
        <v>1</v>
      </c>
      <c r="C7" s="590" t="str">
        <f>'1_시스템정보'!C7</f>
        <v>INU1</v>
      </c>
      <c r="D7" s="218" t="str">
        <f>'1_시스템정보'!D7</f>
        <v>SIM_INU1</v>
      </c>
      <c r="F7" s="174">
        <v>1800</v>
      </c>
      <c r="G7" s="176">
        <v>16384</v>
      </c>
      <c r="H7" s="248" t="s">
        <v>24</v>
      </c>
      <c r="I7" s="240" t="s">
        <v>1192</v>
      </c>
      <c r="J7" s="176" t="s">
        <v>82</v>
      </c>
      <c r="K7" s="647">
        <v>0</v>
      </c>
      <c r="L7" s="174">
        <v>150</v>
      </c>
      <c r="M7" s="176" t="s">
        <v>82</v>
      </c>
      <c r="N7" s="174">
        <v>10</v>
      </c>
      <c r="O7" s="175">
        <v>15</v>
      </c>
      <c r="P7" s="175">
        <v>20</v>
      </c>
      <c r="Q7" s="175">
        <v>25</v>
      </c>
      <c r="R7" s="175">
        <v>30</v>
      </c>
      <c r="S7" s="175">
        <v>40</v>
      </c>
      <c r="T7" s="175">
        <v>50</v>
      </c>
      <c r="U7" s="175" t="s">
        <v>82</v>
      </c>
      <c r="V7" s="175" t="s">
        <v>82</v>
      </c>
      <c r="W7" s="176" t="s">
        <v>82</v>
      </c>
      <c r="X7" s="239" t="s">
        <v>167</v>
      </c>
      <c r="Y7" s="239" t="s">
        <v>169</v>
      </c>
      <c r="Z7" s="681">
        <v>3</v>
      </c>
      <c r="AA7" s="503">
        <v>3</v>
      </c>
      <c r="AB7" s="689">
        <v>2</v>
      </c>
      <c r="AC7" s="458" t="s">
        <v>181</v>
      </c>
      <c r="AD7" s="457" t="s">
        <v>177</v>
      </c>
      <c r="AE7" s="386">
        <v>3</v>
      </c>
      <c r="AF7" s="240" t="s">
        <v>1187</v>
      </c>
      <c r="AG7" s="175" t="s">
        <v>81</v>
      </c>
      <c r="AH7" s="176" t="s">
        <v>84</v>
      </c>
      <c r="AI7" s="176" t="s">
        <v>86</v>
      </c>
      <c r="AJ7" s="176" t="s">
        <v>89</v>
      </c>
    </row>
    <row r="8" spans="2:36" x14ac:dyDescent="0.4">
      <c r="B8" s="219">
        <v>2</v>
      </c>
      <c r="C8" s="591">
        <f>'1_시스템정보'!C8</f>
        <v>0</v>
      </c>
      <c r="D8" s="220">
        <f>'1_시스템정보'!D8</f>
        <v>0</v>
      </c>
      <c r="F8" s="160">
        <v>1500</v>
      </c>
      <c r="G8" s="168">
        <v>16384</v>
      </c>
      <c r="H8" s="249" t="s">
        <v>24</v>
      </c>
      <c r="I8" s="161" t="s">
        <v>1192</v>
      </c>
      <c r="J8" s="168" t="s">
        <v>82</v>
      </c>
      <c r="K8" s="154">
        <v>0</v>
      </c>
      <c r="L8" s="160">
        <v>150</v>
      </c>
      <c r="M8" s="168" t="s">
        <v>82</v>
      </c>
      <c r="N8" s="160">
        <v>10</v>
      </c>
      <c r="O8" s="157">
        <v>15</v>
      </c>
      <c r="P8" s="157">
        <v>20</v>
      </c>
      <c r="Q8" s="157">
        <v>25</v>
      </c>
      <c r="R8" s="157">
        <v>30</v>
      </c>
      <c r="S8" s="157">
        <v>40</v>
      </c>
      <c r="T8" s="157">
        <v>50</v>
      </c>
      <c r="U8" s="157" t="s">
        <v>82</v>
      </c>
      <c r="V8" s="157" t="s">
        <v>82</v>
      </c>
      <c r="W8" s="168" t="s">
        <v>82</v>
      </c>
      <c r="X8" s="183" t="s">
        <v>167</v>
      </c>
      <c r="Y8" s="183" t="s">
        <v>169</v>
      </c>
      <c r="Z8" s="682">
        <v>3</v>
      </c>
      <c r="AA8" s="504">
        <v>3</v>
      </c>
      <c r="AB8" s="690">
        <v>0</v>
      </c>
      <c r="AC8" s="696" t="s">
        <v>181</v>
      </c>
      <c r="AD8" s="694" t="s">
        <v>177</v>
      </c>
      <c r="AE8" s="387">
        <v>3</v>
      </c>
      <c r="AF8" s="161" t="s">
        <v>1187</v>
      </c>
      <c r="AG8" s="157" t="s">
        <v>81</v>
      </c>
      <c r="AH8" s="168" t="s">
        <v>84</v>
      </c>
      <c r="AI8" s="168" t="s">
        <v>86</v>
      </c>
      <c r="AJ8" s="168" t="s">
        <v>89</v>
      </c>
    </row>
    <row r="9" spans="2:36" x14ac:dyDescent="0.4">
      <c r="B9" s="219">
        <v>3</v>
      </c>
      <c r="C9" s="591">
        <f>'1_시스템정보'!C9</f>
        <v>0</v>
      </c>
      <c r="D9" s="220">
        <f>'1_시스템정보'!D9</f>
        <v>0</v>
      </c>
      <c r="F9" s="116">
        <v>1800</v>
      </c>
      <c r="G9" s="177">
        <v>16384</v>
      </c>
      <c r="H9" s="250" t="s">
        <v>24</v>
      </c>
      <c r="I9" s="127" t="s">
        <v>1192</v>
      </c>
      <c r="J9" s="177" t="s">
        <v>82</v>
      </c>
      <c r="K9" s="648">
        <v>0</v>
      </c>
      <c r="L9" s="116">
        <v>150</v>
      </c>
      <c r="M9" s="177" t="s">
        <v>82</v>
      </c>
      <c r="N9" s="116">
        <v>10</v>
      </c>
      <c r="O9" s="117">
        <v>15</v>
      </c>
      <c r="P9" s="117">
        <v>20</v>
      </c>
      <c r="Q9" s="117">
        <v>25</v>
      </c>
      <c r="R9" s="117">
        <v>30</v>
      </c>
      <c r="S9" s="117">
        <v>40</v>
      </c>
      <c r="T9" s="117">
        <v>50</v>
      </c>
      <c r="U9" s="117" t="s">
        <v>82</v>
      </c>
      <c r="V9" s="117" t="s">
        <v>82</v>
      </c>
      <c r="W9" s="177" t="s">
        <v>82</v>
      </c>
      <c r="X9" s="184" t="s">
        <v>167</v>
      </c>
      <c r="Y9" s="184" t="s">
        <v>169</v>
      </c>
      <c r="Z9" s="683">
        <v>3</v>
      </c>
      <c r="AA9" s="505">
        <v>3</v>
      </c>
      <c r="AB9" s="691">
        <v>0</v>
      </c>
      <c r="AC9" s="367" t="s">
        <v>181</v>
      </c>
      <c r="AD9" s="400" t="s">
        <v>177</v>
      </c>
      <c r="AE9" s="388">
        <v>3</v>
      </c>
      <c r="AF9" s="127" t="s">
        <v>1187</v>
      </c>
      <c r="AG9" s="117" t="s">
        <v>81</v>
      </c>
      <c r="AH9" s="177" t="s">
        <v>84</v>
      </c>
      <c r="AI9" s="177" t="s">
        <v>86</v>
      </c>
      <c r="AJ9" s="177" t="s">
        <v>89</v>
      </c>
    </row>
    <row r="10" spans="2:36" x14ac:dyDescent="0.4">
      <c r="B10" s="219">
        <v>4</v>
      </c>
      <c r="C10" s="591">
        <f>'1_시스템정보'!C10</f>
        <v>0</v>
      </c>
      <c r="D10" s="220">
        <f>'1_시스템정보'!D10</f>
        <v>0</v>
      </c>
      <c r="F10" s="160">
        <v>1800</v>
      </c>
      <c r="G10" s="168">
        <v>16384</v>
      </c>
      <c r="H10" s="249" t="s">
        <v>24</v>
      </c>
      <c r="I10" s="161" t="s">
        <v>1192</v>
      </c>
      <c r="J10" s="168" t="s">
        <v>82</v>
      </c>
      <c r="K10" s="154">
        <v>0</v>
      </c>
      <c r="L10" s="160">
        <v>150</v>
      </c>
      <c r="M10" s="168" t="s">
        <v>82</v>
      </c>
      <c r="N10" s="160">
        <v>10</v>
      </c>
      <c r="O10" s="157">
        <v>15</v>
      </c>
      <c r="P10" s="157">
        <v>20</v>
      </c>
      <c r="Q10" s="157">
        <v>25</v>
      </c>
      <c r="R10" s="157">
        <v>30</v>
      </c>
      <c r="S10" s="157">
        <v>40</v>
      </c>
      <c r="T10" s="157">
        <v>50</v>
      </c>
      <c r="U10" s="157" t="s">
        <v>82</v>
      </c>
      <c r="V10" s="157" t="s">
        <v>82</v>
      </c>
      <c r="W10" s="168" t="s">
        <v>82</v>
      </c>
      <c r="X10" s="183" t="s">
        <v>167</v>
      </c>
      <c r="Y10" s="183" t="s">
        <v>169</v>
      </c>
      <c r="Z10" s="682">
        <v>3</v>
      </c>
      <c r="AA10" s="504">
        <v>3</v>
      </c>
      <c r="AB10" s="690">
        <v>0</v>
      </c>
      <c r="AC10" s="696" t="s">
        <v>181</v>
      </c>
      <c r="AD10" s="694" t="s">
        <v>177</v>
      </c>
      <c r="AE10" s="387">
        <v>3</v>
      </c>
      <c r="AF10" s="161" t="s">
        <v>1187</v>
      </c>
      <c r="AG10" s="157" t="s">
        <v>81</v>
      </c>
      <c r="AH10" s="168" t="s">
        <v>84</v>
      </c>
      <c r="AI10" s="168" t="s">
        <v>86</v>
      </c>
      <c r="AJ10" s="168" t="s">
        <v>89</v>
      </c>
    </row>
    <row r="11" spans="2:36" x14ac:dyDescent="0.4">
      <c r="B11" s="219">
        <v>5</v>
      </c>
      <c r="C11" s="591">
        <f>'1_시스템정보'!C11</f>
        <v>0</v>
      </c>
      <c r="D11" s="220">
        <f>'1_시스템정보'!D11</f>
        <v>0</v>
      </c>
      <c r="F11" s="116">
        <v>1800</v>
      </c>
      <c r="G11" s="177">
        <v>16384</v>
      </c>
      <c r="H11" s="250" t="s">
        <v>24</v>
      </c>
      <c r="I11" s="127" t="s">
        <v>1192</v>
      </c>
      <c r="J11" s="177" t="s">
        <v>82</v>
      </c>
      <c r="K11" s="648">
        <v>0</v>
      </c>
      <c r="L11" s="116">
        <v>150</v>
      </c>
      <c r="M11" s="177" t="s">
        <v>82</v>
      </c>
      <c r="N11" s="116">
        <v>10</v>
      </c>
      <c r="O11" s="117">
        <v>15</v>
      </c>
      <c r="P11" s="117">
        <v>20</v>
      </c>
      <c r="Q11" s="117">
        <v>25</v>
      </c>
      <c r="R11" s="117">
        <v>30</v>
      </c>
      <c r="S11" s="117">
        <v>40</v>
      </c>
      <c r="T11" s="117">
        <v>50</v>
      </c>
      <c r="U11" s="117" t="s">
        <v>82</v>
      </c>
      <c r="V11" s="117" t="s">
        <v>82</v>
      </c>
      <c r="W11" s="177" t="s">
        <v>82</v>
      </c>
      <c r="X11" s="184" t="s">
        <v>167</v>
      </c>
      <c r="Y11" s="184" t="s">
        <v>169</v>
      </c>
      <c r="Z11" s="683">
        <v>3</v>
      </c>
      <c r="AA11" s="505">
        <v>3</v>
      </c>
      <c r="AB11" s="691">
        <v>0</v>
      </c>
      <c r="AC11" s="367" t="s">
        <v>181</v>
      </c>
      <c r="AD11" s="400" t="s">
        <v>177</v>
      </c>
      <c r="AE11" s="388">
        <v>3</v>
      </c>
      <c r="AF11" s="127" t="s">
        <v>1187</v>
      </c>
      <c r="AG11" s="117" t="s">
        <v>81</v>
      </c>
      <c r="AH11" s="177" t="s">
        <v>84</v>
      </c>
      <c r="AI11" s="177" t="s">
        <v>86</v>
      </c>
      <c r="AJ11" s="177" t="s">
        <v>89</v>
      </c>
    </row>
    <row r="12" spans="2:36" x14ac:dyDescent="0.4">
      <c r="B12" s="219">
        <v>6</v>
      </c>
      <c r="C12" s="591">
        <f>'1_시스템정보'!C12</f>
        <v>0</v>
      </c>
      <c r="D12" s="220">
        <f>'1_시스템정보'!D12</f>
        <v>0</v>
      </c>
      <c r="F12" s="160">
        <v>1800</v>
      </c>
      <c r="G12" s="168">
        <v>16384</v>
      </c>
      <c r="H12" s="249" t="s">
        <v>24</v>
      </c>
      <c r="I12" s="161" t="s">
        <v>1192</v>
      </c>
      <c r="J12" s="168" t="s">
        <v>82</v>
      </c>
      <c r="K12" s="154">
        <v>0</v>
      </c>
      <c r="L12" s="160">
        <v>150</v>
      </c>
      <c r="M12" s="168" t="s">
        <v>82</v>
      </c>
      <c r="N12" s="160">
        <v>10</v>
      </c>
      <c r="O12" s="157">
        <v>15</v>
      </c>
      <c r="P12" s="157">
        <v>20</v>
      </c>
      <c r="Q12" s="157">
        <v>25</v>
      </c>
      <c r="R12" s="157">
        <v>30</v>
      </c>
      <c r="S12" s="157">
        <v>40</v>
      </c>
      <c r="T12" s="157">
        <v>50</v>
      </c>
      <c r="U12" s="157" t="s">
        <v>82</v>
      </c>
      <c r="V12" s="157" t="s">
        <v>82</v>
      </c>
      <c r="W12" s="168" t="s">
        <v>82</v>
      </c>
      <c r="X12" s="183" t="s">
        <v>167</v>
      </c>
      <c r="Y12" s="183" t="s">
        <v>169</v>
      </c>
      <c r="Z12" s="682">
        <v>3</v>
      </c>
      <c r="AA12" s="504">
        <v>3</v>
      </c>
      <c r="AB12" s="690">
        <v>0</v>
      </c>
      <c r="AC12" s="696" t="s">
        <v>181</v>
      </c>
      <c r="AD12" s="694" t="s">
        <v>177</v>
      </c>
      <c r="AE12" s="387">
        <v>3</v>
      </c>
      <c r="AF12" s="161" t="s">
        <v>1187</v>
      </c>
      <c r="AG12" s="157" t="s">
        <v>81</v>
      </c>
      <c r="AH12" s="168" t="s">
        <v>84</v>
      </c>
      <c r="AI12" s="168" t="s">
        <v>86</v>
      </c>
      <c r="AJ12" s="168" t="s">
        <v>89</v>
      </c>
    </row>
    <row r="13" spans="2:36" x14ac:dyDescent="0.4">
      <c r="B13" s="219">
        <v>7</v>
      </c>
      <c r="C13" s="591">
        <f>'1_시스템정보'!C13</f>
        <v>0</v>
      </c>
      <c r="D13" s="220">
        <f>'1_시스템정보'!D13</f>
        <v>0</v>
      </c>
      <c r="F13" s="116">
        <v>1800</v>
      </c>
      <c r="G13" s="177">
        <v>16384</v>
      </c>
      <c r="H13" s="250" t="s">
        <v>24</v>
      </c>
      <c r="I13" s="127" t="s">
        <v>1192</v>
      </c>
      <c r="J13" s="177" t="s">
        <v>82</v>
      </c>
      <c r="K13" s="648">
        <v>0</v>
      </c>
      <c r="L13" s="116">
        <v>150</v>
      </c>
      <c r="M13" s="177" t="s">
        <v>82</v>
      </c>
      <c r="N13" s="116">
        <v>10</v>
      </c>
      <c r="O13" s="117">
        <v>15</v>
      </c>
      <c r="P13" s="117">
        <v>20</v>
      </c>
      <c r="Q13" s="117">
        <v>25</v>
      </c>
      <c r="R13" s="117">
        <v>30</v>
      </c>
      <c r="S13" s="117">
        <v>40</v>
      </c>
      <c r="T13" s="117">
        <v>50</v>
      </c>
      <c r="U13" s="117" t="s">
        <v>82</v>
      </c>
      <c r="V13" s="117" t="s">
        <v>82</v>
      </c>
      <c r="W13" s="177" t="s">
        <v>82</v>
      </c>
      <c r="X13" s="184" t="s">
        <v>167</v>
      </c>
      <c r="Y13" s="184" t="s">
        <v>169</v>
      </c>
      <c r="Z13" s="683">
        <v>3</v>
      </c>
      <c r="AA13" s="505">
        <v>3</v>
      </c>
      <c r="AB13" s="691">
        <v>0</v>
      </c>
      <c r="AC13" s="367" t="s">
        <v>181</v>
      </c>
      <c r="AD13" s="400" t="s">
        <v>177</v>
      </c>
      <c r="AE13" s="388">
        <v>3</v>
      </c>
      <c r="AF13" s="127" t="s">
        <v>1187</v>
      </c>
      <c r="AG13" s="117" t="s">
        <v>81</v>
      </c>
      <c r="AH13" s="177" t="s">
        <v>84</v>
      </c>
      <c r="AI13" s="177" t="s">
        <v>86</v>
      </c>
      <c r="AJ13" s="177" t="s">
        <v>89</v>
      </c>
    </row>
    <row r="14" spans="2:36" x14ac:dyDescent="0.4">
      <c r="B14" s="219">
        <v>8</v>
      </c>
      <c r="C14" s="591">
        <f>'1_시스템정보'!C14</f>
        <v>0</v>
      </c>
      <c r="D14" s="220">
        <f>'1_시스템정보'!D14</f>
        <v>0</v>
      </c>
      <c r="F14" s="160">
        <v>1800</v>
      </c>
      <c r="G14" s="168">
        <v>16384</v>
      </c>
      <c r="H14" s="249" t="s">
        <v>24</v>
      </c>
      <c r="I14" s="161" t="s">
        <v>1192</v>
      </c>
      <c r="J14" s="168" t="s">
        <v>82</v>
      </c>
      <c r="K14" s="154">
        <v>0</v>
      </c>
      <c r="L14" s="160">
        <v>150</v>
      </c>
      <c r="M14" s="168" t="s">
        <v>82</v>
      </c>
      <c r="N14" s="160">
        <v>10</v>
      </c>
      <c r="O14" s="157">
        <v>15</v>
      </c>
      <c r="P14" s="157">
        <v>20</v>
      </c>
      <c r="Q14" s="157">
        <v>25</v>
      </c>
      <c r="R14" s="157">
        <v>30</v>
      </c>
      <c r="S14" s="157">
        <v>40</v>
      </c>
      <c r="T14" s="157">
        <v>50</v>
      </c>
      <c r="U14" s="157" t="s">
        <v>82</v>
      </c>
      <c r="V14" s="157" t="s">
        <v>82</v>
      </c>
      <c r="W14" s="168" t="s">
        <v>82</v>
      </c>
      <c r="X14" s="183" t="s">
        <v>167</v>
      </c>
      <c r="Y14" s="183" t="s">
        <v>169</v>
      </c>
      <c r="Z14" s="682">
        <v>3</v>
      </c>
      <c r="AA14" s="504">
        <v>3</v>
      </c>
      <c r="AB14" s="690">
        <v>0</v>
      </c>
      <c r="AC14" s="696" t="s">
        <v>181</v>
      </c>
      <c r="AD14" s="694" t="s">
        <v>177</v>
      </c>
      <c r="AE14" s="387">
        <v>3</v>
      </c>
      <c r="AF14" s="161" t="s">
        <v>1187</v>
      </c>
      <c r="AG14" s="157" t="s">
        <v>81</v>
      </c>
      <c r="AH14" s="168" t="s">
        <v>84</v>
      </c>
      <c r="AI14" s="168" t="s">
        <v>86</v>
      </c>
      <c r="AJ14" s="168" t="s">
        <v>89</v>
      </c>
    </row>
    <row r="15" spans="2:36" x14ac:dyDescent="0.4">
      <c r="B15" s="219">
        <v>9</v>
      </c>
      <c r="C15" s="591">
        <f>'1_시스템정보'!C15</f>
        <v>0</v>
      </c>
      <c r="D15" s="220">
        <f>'1_시스템정보'!D15</f>
        <v>0</v>
      </c>
      <c r="F15" s="116">
        <v>1800</v>
      </c>
      <c r="G15" s="177">
        <v>16384</v>
      </c>
      <c r="H15" s="250" t="s">
        <v>24</v>
      </c>
      <c r="I15" s="127" t="s">
        <v>1192</v>
      </c>
      <c r="J15" s="177" t="s">
        <v>82</v>
      </c>
      <c r="K15" s="648">
        <v>0</v>
      </c>
      <c r="L15" s="116">
        <v>150</v>
      </c>
      <c r="M15" s="177" t="s">
        <v>82</v>
      </c>
      <c r="N15" s="116">
        <v>10</v>
      </c>
      <c r="O15" s="117">
        <v>15</v>
      </c>
      <c r="P15" s="117">
        <v>20</v>
      </c>
      <c r="Q15" s="117">
        <v>25</v>
      </c>
      <c r="R15" s="117">
        <v>30</v>
      </c>
      <c r="S15" s="117">
        <v>40</v>
      </c>
      <c r="T15" s="117">
        <v>50</v>
      </c>
      <c r="U15" s="117" t="s">
        <v>82</v>
      </c>
      <c r="V15" s="117" t="s">
        <v>82</v>
      </c>
      <c r="W15" s="177" t="s">
        <v>82</v>
      </c>
      <c r="X15" s="184" t="s">
        <v>167</v>
      </c>
      <c r="Y15" s="184" t="s">
        <v>169</v>
      </c>
      <c r="Z15" s="683">
        <v>3</v>
      </c>
      <c r="AA15" s="505">
        <v>3</v>
      </c>
      <c r="AB15" s="691">
        <v>0</v>
      </c>
      <c r="AC15" s="367" t="s">
        <v>181</v>
      </c>
      <c r="AD15" s="400" t="s">
        <v>177</v>
      </c>
      <c r="AE15" s="388">
        <v>3</v>
      </c>
      <c r="AF15" s="127" t="s">
        <v>1187</v>
      </c>
      <c r="AG15" s="117" t="s">
        <v>81</v>
      </c>
      <c r="AH15" s="177" t="s">
        <v>84</v>
      </c>
      <c r="AI15" s="177" t="s">
        <v>86</v>
      </c>
      <c r="AJ15" s="177" t="s">
        <v>89</v>
      </c>
    </row>
    <row r="16" spans="2:36" x14ac:dyDescent="0.4">
      <c r="B16" s="219">
        <v>10</v>
      </c>
      <c r="C16" s="591">
        <f>'1_시스템정보'!C16</f>
        <v>0</v>
      </c>
      <c r="D16" s="220">
        <f>'1_시스템정보'!D16</f>
        <v>0</v>
      </c>
      <c r="F16" s="160">
        <v>1800</v>
      </c>
      <c r="G16" s="168">
        <v>16384</v>
      </c>
      <c r="H16" s="249" t="s">
        <v>24</v>
      </c>
      <c r="I16" s="161" t="s">
        <v>1192</v>
      </c>
      <c r="J16" s="168" t="s">
        <v>82</v>
      </c>
      <c r="K16" s="154">
        <v>0</v>
      </c>
      <c r="L16" s="160">
        <v>150</v>
      </c>
      <c r="M16" s="168" t="s">
        <v>82</v>
      </c>
      <c r="N16" s="160">
        <v>10</v>
      </c>
      <c r="O16" s="157">
        <v>15</v>
      </c>
      <c r="P16" s="157">
        <v>20</v>
      </c>
      <c r="Q16" s="157">
        <v>25</v>
      </c>
      <c r="R16" s="157">
        <v>30</v>
      </c>
      <c r="S16" s="157">
        <v>40</v>
      </c>
      <c r="T16" s="157">
        <v>50</v>
      </c>
      <c r="U16" s="157" t="s">
        <v>82</v>
      </c>
      <c r="V16" s="157" t="s">
        <v>82</v>
      </c>
      <c r="W16" s="168" t="s">
        <v>82</v>
      </c>
      <c r="X16" s="183" t="s">
        <v>167</v>
      </c>
      <c r="Y16" s="183" t="s">
        <v>169</v>
      </c>
      <c r="Z16" s="682">
        <v>3</v>
      </c>
      <c r="AA16" s="504">
        <v>3</v>
      </c>
      <c r="AB16" s="690">
        <v>0</v>
      </c>
      <c r="AC16" s="696" t="s">
        <v>181</v>
      </c>
      <c r="AD16" s="694" t="s">
        <v>177</v>
      </c>
      <c r="AE16" s="387">
        <v>3</v>
      </c>
      <c r="AF16" s="161" t="s">
        <v>1187</v>
      </c>
      <c r="AG16" s="157" t="s">
        <v>81</v>
      </c>
      <c r="AH16" s="168" t="s">
        <v>84</v>
      </c>
      <c r="AI16" s="168" t="s">
        <v>86</v>
      </c>
      <c r="AJ16" s="168" t="s">
        <v>89</v>
      </c>
    </row>
    <row r="17" spans="2:36" x14ac:dyDescent="0.4">
      <c r="B17" s="219">
        <v>11</v>
      </c>
      <c r="C17" s="591">
        <f>'1_시스템정보'!C17</f>
        <v>0</v>
      </c>
      <c r="D17" s="220">
        <f>'1_시스템정보'!D17</f>
        <v>0</v>
      </c>
      <c r="F17" s="116">
        <v>1800</v>
      </c>
      <c r="G17" s="177">
        <v>16384</v>
      </c>
      <c r="H17" s="250" t="s">
        <v>24</v>
      </c>
      <c r="I17" s="127" t="s">
        <v>1192</v>
      </c>
      <c r="J17" s="177" t="s">
        <v>82</v>
      </c>
      <c r="K17" s="648">
        <v>0</v>
      </c>
      <c r="L17" s="116">
        <v>150</v>
      </c>
      <c r="M17" s="177" t="s">
        <v>82</v>
      </c>
      <c r="N17" s="116">
        <v>10</v>
      </c>
      <c r="O17" s="117">
        <v>15</v>
      </c>
      <c r="P17" s="117">
        <v>20</v>
      </c>
      <c r="Q17" s="117">
        <v>25</v>
      </c>
      <c r="R17" s="117">
        <v>30</v>
      </c>
      <c r="S17" s="117">
        <v>40</v>
      </c>
      <c r="T17" s="117">
        <v>50</v>
      </c>
      <c r="U17" s="117" t="s">
        <v>82</v>
      </c>
      <c r="V17" s="117" t="s">
        <v>82</v>
      </c>
      <c r="W17" s="177" t="s">
        <v>82</v>
      </c>
      <c r="X17" s="184" t="s">
        <v>167</v>
      </c>
      <c r="Y17" s="184" t="s">
        <v>169</v>
      </c>
      <c r="Z17" s="683">
        <v>3</v>
      </c>
      <c r="AA17" s="505">
        <v>3</v>
      </c>
      <c r="AB17" s="691">
        <v>0</v>
      </c>
      <c r="AC17" s="367" t="s">
        <v>181</v>
      </c>
      <c r="AD17" s="400" t="s">
        <v>177</v>
      </c>
      <c r="AE17" s="388">
        <v>3</v>
      </c>
      <c r="AF17" s="127" t="s">
        <v>1187</v>
      </c>
      <c r="AG17" s="117" t="s">
        <v>81</v>
      </c>
      <c r="AH17" s="177" t="s">
        <v>84</v>
      </c>
      <c r="AI17" s="177" t="s">
        <v>86</v>
      </c>
      <c r="AJ17" s="177" t="s">
        <v>89</v>
      </c>
    </row>
    <row r="18" spans="2:36" x14ac:dyDescent="0.4">
      <c r="B18" s="219">
        <v>12</v>
      </c>
      <c r="C18" s="591">
        <f>'1_시스템정보'!C18</f>
        <v>0</v>
      </c>
      <c r="D18" s="220">
        <f>'1_시스템정보'!D18</f>
        <v>0</v>
      </c>
      <c r="F18" s="160">
        <v>1800</v>
      </c>
      <c r="G18" s="168">
        <v>16384</v>
      </c>
      <c r="H18" s="249" t="s">
        <v>24</v>
      </c>
      <c r="I18" s="161" t="s">
        <v>1192</v>
      </c>
      <c r="J18" s="168" t="s">
        <v>82</v>
      </c>
      <c r="K18" s="154">
        <v>0</v>
      </c>
      <c r="L18" s="160">
        <v>150</v>
      </c>
      <c r="M18" s="168" t="s">
        <v>82</v>
      </c>
      <c r="N18" s="160">
        <v>10</v>
      </c>
      <c r="O18" s="157">
        <v>15</v>
      </c>
      <c r="P18" s="157">
        <v>20</v>
      </c>
      <c r="Q18" s="157">
        <v>25</v>
      </c>
      <c r="R18" s="157">
        <v>30</v>
      </c>
      <c r="S18" s="157">
        <v>40</v>
      </c>
      <c r="T18" s="157">
        <v>50</v>
      </c>
      <c r="U18" s="157" t="s">
        <v>82</v>
      </c>
      <c r="V18" s="157" t="s">
        <v>82</v>
      </c>
      <c r="W18" s="168" t="s">
        <v>82</v>
      </c>
      <c r="X18" s="183" t="s">
        <v>167</v>
      </c>
      <c r="Y18" s="183" t="s">
        <v>169</v>
      </c>
      <c r="Z18" s="682">
        <v>3</v>
      </c>
      <c r="AA18" s="504">
        <v>3</v>
      </c>
      <c r="AB18" s="690">
        <v>0</v>
      </c>
      <c r="AC18" s="696" t="s">
        <v>181</v>
      </c>
      <c r="AD18" s="694" t="s">
        <v>177</v>
      </c>
      <c r="AE18" s="387">
        <v>3</v>
      </c>
      <c r="AF18" s="161" t="s">
        <v>1187</v>
      </c>
      <c r="AG18" s="157" t="s">
        <v>81</v>
      </c>
      <c r="AH18" s="168" t="s">
        <v>84</v>
      </c>
      <c r="AI18" s="168" t="s">
        <v>86</v>
      </c>
      <c r="AJ18" s="168" t="s">
        <v>89</v>
      </c>
    </row>
    <row r="19" spans="2:36" x14ac:dyDescent="0.4">
      <c r="B19" s="219">
        <v>13</v>
      </c>
      <c r="C19" s="591">
        <f>'1_시스템정보'!C19</f>
        <v>0</v>
      </c>
      <c r="D19" s="220">
        <f>'1_시스템정보'!D19</f>
        <v>0</v>
      </c>
      <c r="F19" s="116">
        <v>1800</v>
      </c>
      <c r="G19" s="177">
        <v>16384</v>
      </c>
      <c r="H19" s="250" t="s">
        <v>24</v>
      </c>
      <c r="I19" s="127" t="s">
        <v>1192</v>
      </c>
      <c r="J19" s="177" t="s">
        <v>82</v>
      </c>
      <c r="K19" s="648">
        <v>0</v>
      </c>
      <c r="L19" s="116">
        <v>150</v>
      </c>
      <c r="M19" s="177" t="s">
        <v>82</v>
      </c>
      <c r="N19" s="116">
        <v>10</v>
      </c>
      <c r="O19" s="117">
        <v>15</v>
      </c>
      <c r="P19" s="117">
        <v>20</v>
      </c>
      <c r="Q19" s="117">
        <v>25</v>
      </c>
      <c r="R19" s="117">
        <v>30</v>
      </c>
      <c r="S19" s="117">
        <v>40</v>
      </c>
      <c r="T19" s="117">
        <v>50</v>
      </c>
      <c r="U19" s="117" t="s">
        <v>82</v>
      </c>
      <c r="V19" s="117" t="s">
        <v>82</v>
      </c>
      <c r="W19" s="177" t="s">
        <v>82</v>
      </c>
      <c r="X19" s="184" t="s">
        <v>167</v>
      </c>
      <c r="Y19" s="184" t="s">
        <v>169</v>
      </c>
      <c r="Z19" s="683">
        <v>3</v>
      </c>
      <c r="AA19" s="505">
        <v>3</v>
      </c>
      <c r="AB19" s="691">
        <v>0</v>
      </c>
      <c r="AC19" s="367" t="s">
        <v>181</v>
      </c>
      <c r="AD19" s="400" t="s">
        <v>177</v>
      </c>
      <c r="AE19" s="388">
        <v>3</v>
      </c>
      <c r="AF19" s="127" t="s">
        <v>1187</v>
      </c>
      <c r="AG19" s="117" t="s">
        <v>81</v>
      </c>
      <c r="AH19" s="177" t="s">
        <v>84</v>
      </c>
      <c r="AI19" s="177" t="s">
        <v>86</v>
      </c>
      <c r="AJ19" s="177" t="s">
        <v>89</v>
      </c>
    </row>
    <row r="20" spans="2:36" x14ac:dyDescent="0.4">
      <c r="B20" s="219">
        <v>14</v>
      </c>
      <c r="C20" s="591">
        <f>'1_시스템정보'!C20</f>
        <v>0</v>
      </c>
      <c r="D20" s="220">
        <f>'1_시스템정보'!D20</f>
        <v>0</v>
      </c>
      <c r="F20" s="160">
        <v>1800</v>
      </c>
      <c r="G20" s="168">
        <v>16384</v>
      </c>
      <c r="H20" s="249" t="s">
        <v>24</v>
      </c>
      <c r="I20" s="161" t="s">
        <v>1192</v>
      </c>
      <c r="J20" s="168" t="s">
        <v>82</v>
      </c>
      <c r="K20" s="154">
        <v>0</v>
      </c>
      <c r="L20" s="160">
        <v>150</v>
      </c>
      <c r="M20" s="168" t="s">
        <v>82</v>
      </c>
      <c r="N20" s="160">
        <v>10</v>
      </c>
      <c r="O20" s="157">
        <v>15</v>
      </c>
      <c r="P20" s="157">
        <v>20</v>
      </c>
      <c r="Q20" s="157">
        <v>25</v>
      </c>
      <c r="R20" s="157">
        <v>30</v>
      </c>
      <c r="S20" s="157">
        <v>40</v>
      </c>
      <c r="T20" s="157">
        <v>50</v>
      </c>
      <c r="U20" s="157" t="s">
        <v>82</v>
      </c>
      <c r="V20" s="157" t="s">
        <v>82</v>
      </c>
      <c r="W20" s="168" t="s">
        <v>82</v>
      </c>
      <c r="X20" s="183" t="s">
        <v>167</v>
      </c>
      <c r="Y20" s="183" t="s">
        <v>169</v>
      </c>
      <c r="Z20" s="682">
        <v>3</v>
      </c>
      <c r="AA20" s="504">
        <v>3</v>
      </c>
      <c r="AB20" s="690">
        <v>0</v>
      </c>
      <c r="AC20" s="696" t="s">
        <v>181</v>
      </c>
      <c r="AD20" s="694" t="s">
        <v>177</v>
      </c>
      <c r="AE20" s="387">
        <v>3</v>
      </c>
      <c r="AF20" s="161" t="s">
        <v>1187</v>
      </c>
      <c r="AG20" s="157" t="s">
        <v>81</v>
      </c>
      <c r="AH20" s="168" t="s">
        <v>84</v>
      </c>
      <c r="AI20" s="168" t="s">
        <v>86</v>
      </c>
      <c r="AJ20" s="168" t="s">
        <v>89</v>
      </c>
    </row>
    <row r="21" spans="2:36" x14ac:dyDescent="0.4">
      <c r="B21" s="219">
        <v>15</v>
      </c>
      <c r="C21" s="591">
        <f>'1_시스템정보'!C21</f>
        <v>0</v>
      </c>
      <c r="D21" s="220">
        <f>'1_시스템정보'!D21</f>
        <v>0</v>
      </c>
      <c r="F21" s="116">
        <v>1800</v>
      </c>
      <c r="G21" s="177">
        <v>16384</v>
      </c>
      <c r="H21" s="250" t="s">
        <v>24</v>
      </c>
      <c r="I21" s="127" t="s">
        <v>1192</v>
      </c>
      <c r="J21" s="177" t="s">
        <v>82</v>
      </c>
      <c r="K21" s="648">
        <v>0</v>
      </c>
      <c r="L21" s="116">
        <v>150</v>
      </c>
      <c r="M21" s="177" t="s">
        <v>82</v>
      </c>
      <c r="N21" s="116">
        <v>10</v>
      </c>
      <c r="O21" s="117">
        <v>15</v>
      </c>
      <c r="P21" s="117">
        <v>20</v>
      </c>
      <c r="Q21" s="117">
        <v>25</v>
      </c>
      <c r="R21" s="117">
        <v>30</v>
      </c>
      <c r="S21" s="117">
        <v>40</v>
      </c>
      <c r="T21" s="117">
        <v>50</v>
      </c>
      <c r="U21" s="117" t="s">
        <v>82</v>
      </c>
      <c r="V21" s="117" t="s">
        <v>82</v>
      </c>
      <c r="W21" s="177" t="s">
        <v>82</v>
      </c>
      <c r="X21" s="184" t="s">
        <v>167</v>
      </c>
      <c r="Y21" s="184" t="s">
        <v>169</v>
      </c>
      <c r="Z21" s="683">
        <v>3</v>
      </c>
      <c r="AA21" s="505">
        <v>3</v>
      </c>
      <c r="AB21" s="691">
        <v>0</v>
      </c>
      <c r="AC21" s="367" t="s">
        <v>181</v>
      </c>
      <c r="AD21" s="400" t="s">
        <v>177</v>
      </c>
      <c r="AE21" s="388">
        <v>3</v>
      </c>
      <c r="AF21" s="127" t="s">
        <v>1187</v>
      </c>
      <c r="AG21" s="117" t="s">
        <v>81</v>
      </c>
      <c r="AH21" s="177" t="s">
        <v>84</v>
      </c>
      <c r="AI21" s="177" t="s">
        <v>86</v>
      </c>
      <c r="AJ21" s="177" t="s">
        <v>89</v>
      </c>
    </row>
    <row r="22" spans="2:36" x14ac:dyDescent="0.4">
      <c r="B22" s="219">
        <v>16</v>
      </c>
      <c r="C22" s="591">
        <f>'1_시스템정보'!C22</f>
        <v>0</v>
      </c>
      <c r="D22" s="220">
        <f>'1_시스템정보'!D22</f>
        <v>0</v>
      </c>
      <c r="F22" s="160">
        <v>1800</v>
      </c>
      <c r="G22" s="168">
        <v>16384</v>
      </c>
      <c r="H22" s="249" t="s">
        <v>24</v>
      </c>
      <c r="I22" s="161" t="s">
        <v>1192</v>
      </c>
      <c r="J22" s="168" t="s">
        <v>82</v>
      </c>
      <c r="K22" s="154">
        <v>0</v>
      </c>
      <c r="L22" s="160">
        <v>150</v>
      </c>
      <c r="M22" s="168" t="s">
        <v>82</v>
      </c>
      <c r="N22" s="160">
        <v>10</v>
      </c>
      <c r="O22" s="157">
        <v>15</v>
      </c>
      <c r="P22" s="157">
        <v>20</v>
      </c>
      <c r="Q22" s="157">
        <v>25</v>
      </c>
      <c r="R22" s="157">
        <v>30</v>
      </c>
      <c r="S22" s="157">
        <v>40</v>
      </c>
      <c r="T22" s="157">
        <v>50</v>
      </c>
      <c r="U22" s="157" t="s">
        <v>82</v>
      </c>
      <c r="V22" s="157" t="s">
        <v>82</v>
      </c>
      <c r="W22" s="168" t="s">
        <v>82</v>
      </c>
      <c r="X22" s="183" t="s">
        <v>167</v>
      </c>
      <c r="Y22" s="183" t="s">
        <v>169</v>
      </c>
      <c r="Z22" s="682">
        <v>3</v>
      </c>
      <c r="AA22" s="504">
        <v>3</v>
      </c>
      <c r="AB22" s="690">
        <v>0</v>
      </c>
      <c r="AC22" s="696" t="s">
        <v>181</v>
      </c>
      <c r="AD22" s="694" t="s">
        <v>177</v>
      </c>
      <c r="AE22" s="387">
        <v>3</v>
      </c>
      <c r="AF22" s="161" t="s">
        <v>1187</v>
      </c>
      <c r="AG22" s="157" t="s">
        <v>81</v>
      </c>
      <c r="AH22" s="168" t="s">
        <v>84</v>
      </c>
      <c r="AI22" s="168" t="s">
        <v>86</v>
      </c>
      <c r="AJ22" s="168" t="s">
        <v>89</v>
      </c>
    </row>
    <row r="23" spans="2:36" x14ac:dyDescent="0.4">
      <c r="B23" s="219">
        <v>17</v>
      </c>
      <c r="C23" s="591">
        <f>'1_시스템정보'!C23</f>
        <v>0</v>
      </c>
      <c r="D23" s="220">
        <f>'1_시스템정보'!D23</f>
        <v>0</v>
      </c>
      <c r="F23" s="116">
        <v>1800</v>
      </c>
      <c r="G23" s="177">
        <v>16384</v>
      </c>
      <c r="H23" s="250" t="s">
        <v>24</v>
      </c>
      <c r="I23" s="127" t="s">
        <v>1192</v>
      </c>
      <c r="J23" s="177" t="s">
        <v>82</v>
      </c>
      <c r="K23" s="648">
        <v>0</v>
      </c>
      <c r="L23" s="116">
        <v>150</v>
      </c>
      <c r="M23" s="177" t="s">
        <v>82</v>
      </c>
      <c r="N23" s="116">
        <v>10</v>
      </c>
      <c r="O23" s="117">
        <v>15</v>
      </c>
      <c r="P23" s="117">
        <v>20</v>
      </c>
      <c r="Q23" s="117">
        <v>25</v>
      </c>
      <c r="R23" s="117">
        <v>30</v>
      </c>
      <c r="S23" s="117">
        <v>40</v>
      </c>
      <c r="T23" s="117">
        <v>50</v>
      </c>
      <c r="U23" s="117" t="s">
        <v>82</v>
      </c>
      <c r="V23" s="117" t="s">
        <v>82</v>
      </c>
      <c r="W23" s="177" t="s">
        <v>82</v>
      </c>
      <c r="X23" s="184" t="s">
        <v>167</v>
      </c>
      <c r="Y23" s="184" t="s">
        <v>169</v>
      </c>
      <c r="Z23" s="683">
        <v>3</v>
      </c>
      <c r="AA23" s="505">
        <v>3</v>
      </c>
      <c r="AB23" s="691">
        <v>0</v>
      </c>
      <c r="AC23" s="367" t="s">
        <v>181</v>
      </c>
      <c r="AD23" s="400" t="s">
        <v>177</v>
      </c>
      <c r="AE23" s="388">
        <v>3</v>
      </c>
      <c r="AF23" s="127" t="s">
        <v>1187</v>
      </c>
      <c r="AG23" s="117" t="s">
        <v>81</v>
      </c>
      <c r="AH23" s="177" t="s">
        <v>84</v>
      </c>
      <c r="AI23" s="177" t="s">
        <v>86</v>
      </c>
      <c r="AJ23" s="177" t="s">
        <v>89</v>
      </c>
    </row>
    <row r="24" spans="2:36" x14ac:dyDescent="0.4">
      <c r="B24" s="219">
        <v>18</v>
      </c>
      <c r="C24" s="591">
        <f>'1_시스템정보'!C24</f>
        <v>0</v>
      </c>
      <c r="D24" s="220">
        <f>'1_시스템정보'!D24</f>
        <v>0</v>
      </c>
      <c r="F24" s="160">
        <v>1800</v>
      </c>
      <c r="G24" s="168">
        <v>16384</v>
      </c>
      <c r="H24" s="249" t="s">
        <v>24</v>
      </c>
      <c r="I24" s="161" t="s">
        <v>1192</v>
      </c>
      <c r="J24" s="168" t="s">
        <v>82</v>
      </c>
      <c r="K24" s="154">
        <v>0</v>
      </c>
      <c r="L24" s="160">
        <v>150</v>
      </c>
      <c r="M24" s="168" t="s">
        <v>82</v>
      </c>
      <c r="N24" s="160">
        <v>10</v>
      </c>
      <c r="O24" s="157">
        <v>15</v>
      </c>
      <c r="P24" s="157">
        <v>20</v>
      </c>
      <c r="Q24" s="157">
        <v>25</v>
      </c>
      <c r="R24" s="157">
        <v>30</v>
      </c>
      <c r="S24" s="157">
        <v>40</v>
      </c>
      <c r="T24" s="157">
        <v>50</v>
      </c>
      <c r="U24" s="157" t="s">
        <v>82</v>
      </c>
      <c r="V24" s="157" t="s">
        <v>82</v>
      </c>
      <c r="W24" s="168" t="s">
        <v>82</v>
      </c>
      <c r="X24" s="183" t="s">
        <v>167</v>
      </c>
      <c r="Y24" s="183" t="s">
        <v>169</v>
      </c>
      <c r="Z24" s="682">
        <v>3</v>
      </c>
      <c r="AA24" s="504">
        <v>3</v>
      </c>
      <c r="AB24" s="690">
        <v>0</v>
      </c>
      <c r="AC24" s="696" t="s">
        <v>181</v>
      </c>
      <c r="AD24" s="694" t="s">
        <v>177</v>
      </c>
      <c r="AE24" s="387">
        <v>3</v>
      </c>
      <c r="AF24" s="161" t="s">
        <v>1187</v>
      </c>
      <c r="AG24" s="157" t="s">
        <v>81</v>
      </c>
      <c r="AH24" s="168" t="s">
        <v>84</v>
      </c>
      <c r="AI24" s="168" t="s">
        <v>86</v>
      </c>
      <c r="AJ24" s="168" t="s">
        <v>89</v>
      </c>
    </row>
    <row r="25" spans="2:36" x14ac:dyDescent="0.4">
      <c r="B25" s="219">
        <v>19</v>
      </c>
      <c r="C25" s="591">
        <f>'1_시스템정보'!C25</f>
        <v>0</v>
      </c>
      <c r="D25" s="220">
        <f>'1_시스템정보'!D25</f>
        <v>0</v>
      </c>
      <c r="F25" s="116">
        <v>1800</v>
      </c>
      <c r="G25" s="177">
        <v>16384</v>
      </c>
      <c r="H25" s="250" t="s">
        <v>24</v>
      </c>
      <c r="I25" s="127" t="s">
        <v>1192</v>
      </c>
      <c r="J25" s="177" t="s">
        <v>82</v>
      </c>
      <c r="K25" s="648">
        <v>0</v>
      </c>
      <c r="L25" s="116">
        <v>150</v>
      </c>
      <c r="M25" s="177" t="s">
        <v>82</v>
      </c>
      <c r="N25" s="116">
        <v>10</v>
      </c>
      <c r="O25" s="117">
        <v>15</v>
      </c>
      <c r="P25" s="117">
        <v>20</v>
      </c>
      <c r="Q25" s="117">
        <v>25</v>
      </c>
      <c r="R25" s="117">
        <v>30</v>
      </c>
      <c r="S25" s="117">
        <v>40</v>
      </c>
      <c r="T25" s="117">
        <v>50</v>
      </c>
      <c r="U25" s="117" t="s">
        <v>82</v>
      </c>
      <c r="V25" s="117" t="s">
        <v>82</v>
      </c>
      <c r="W25" s="177" t="s">
        <v>82</v>
      </c>
      <c r="X25" s="184" t="s">
        <v>167</v>
      </c>
      <c r="Y25" s="184" t="s">
        <v>169</v>
      </c>
      <c r="Z25" s="683">
        <v>3</v>
      </c>
      <c r="AA25" s="505">
        <v>3</v>
      </c>
      <c r="AB25" s="691">
        <v>0</v>
      </c>
      <c r="AC25" s="367" t="s">
        <v>181</v>
      </c>
      <c r="AD25" s="400" t="s">
        <v>177</v>
      </c>
      <c r="AE25" s="388">
        <v>3</v>
      </c>
      <c r="AF25" s="127" t="s">
        <v>1187</v>
      </c>
      <c r="AG25" s="117" t="s">
        <v>81</v>
      </c>
      <c r="AH25" s="177" t="s">
        <v>84</v>
      </c>
      <c r="AI25" s="177" t="s">
        <v>86</v>
      </c>
      <c r="AJ25" s="177" t="s">
        <v>89</v>
      </c>
    </row>
    <row r="26" spans="2:36" x14ac:dyDescent="0.4">
      <c r="B26" s="219">
        <v>20</v>
      </c>
      <c r="C26" s="591">
        <f>'1_시스템정보'!C26</f>
        <v>0</v>
      </c>
      <c r="D26" s="220">
        <f>'1_시스템정보'!D26</f>
        <v>0</v>
      </c>
      <c r="F26" s="160">
        <v>1800</v>
      </c>
      <c r="G26" s="168">
        <v>16384</v>
      </c>
      <c r="H26" s="249" t="s">
        <v>24</v>
      </c>
      <c r="I26" s="161" t="s">
        <v>1192</v>
      </c>
      <c r="J26" s="168" t="s">
        <v>82</v>
      </c>
      <c r="K26" s="154">
        <v>0</v>
      </c>
      <c r="L26" s="160">
        <v>150</v>
      </c>
      <c r="M26" s="168" t="s">
        <v>82</v>
      </c>
      <c r="N26" s="160">
        <v>10</v>
      </c>
      <c r="O26" s="157">
        <v>15</v>
      </c>
      <c r="P26" s="157">
        <v>20</v>
      </c>
      <c r="Q26" s="157">
        <v>25</v>
      </c>
      <c r="R26" s="157">
        <v>30</v>
      </c>
      <c r="S26" s="157">
        <v>40</v>
      </c>
      <c r="T26" s="157">
        <v>50</v>
      </c>
      <c r="U26" s="157" t="s">
        <v>82</v>
      </c>
      <c r="V26" s="157" t="s">
        <v>82</v>
      </c>
      <c r="W26" s="168" t="s">
        <v>82</v>
      </c>
      <c r="X26" s="183" t="s">
        <v>167</v>
      </c>
      <c r="Y26" s="183" t="s">
        <v>169</v>
      </c>
      <c r="Z26" s="682">
        <v>3</v>
      </c>
      <c r="AA26" s="504">
        <v>3</v>
      </c>
      <c r="AB26" s="690">
        <v>0</v>
      </c>
      <c r="AC26" s="696" t="s">
        <v>181</v>
      </c>
      <c r="AD26" s="694" t="s">
        <v>177</v>
      </c>
      <c r="AE26" s="387">
        <v>3</v>
      </c>
      <c r="AF26" s="161" t="s">
        <v>1187</v>
      </c>
      <c r="AG26" s="157" t="s">
        <v>81</v>
      </c>
      <c r="AH26" s="168" t="s">
        <v>84</v>
      </c>
      <c r="AI26" s="168" t="s">
        <v>86</v>
      </c>
      <c r="AJ26" s="168" t="s">
        <v>89</v>
      </c>
    </row>
    <row r="27" spans="2:36" x14ac:dyDescent="0.4">
      <c r="B27" s="219">
        <v>21</v>
      </c>
      <c r="C27" s="591">
        <f>'1_시스템정보'!C27</f>
        <v>0</v>
      </c>
      <c r="D27" s="220">
        <f>'1_시스템정보'!D27</f>
        <v>0</v>
      </c>
      <c r="F27" s="116">
        <v>1800</v>
      </c>
      <c r="G27" s="177">
        <v>16384</v>
      </c>
      <c r="H27" s="250" t="s">
        <v>24</v>
      </c>
      <c r="I27" s="127" t="s">
        <v>1192</v>
      </c>
      <c r="J27" s="177" t="s">
        <v>82</v>
      </c>
      <c r="K27" s="648">
        <v>0</v>
      </c>
      <c r="L27" s="116">
        <v>150</v>
      </c>
      <c r="M27" s="177" t="s">
        <v>82</v>
      </c>
      <c r="N27" s="116">
        <v>10</v>
      </c>
      <c r="O27" s="117">
        <v>15</v>
      </c>
      <c r="P27" s="117">
        <v>20</v>
      </c>
      <c r="Q27" s="117">
        <v>25</v>
      </c>
      <c r="R27" s="117">
        <v>30</v>
      </c>
      <c r="S27" s="117">
        <v>40</v>
      </c>
      <c r="T27" s="117">
        <v>50</v>
      </c>
      <c r="U27" s="117" t="s">
        <v>82</v>
      </c>
      <c r="V27" s="117" t="s">
        <v>82</v>
      </c>
      <c r="W27" s="177" t="s">
        <v>82</v>
      </c>
      <c r="X27" s="184" t="s">
        <v>167</v>
      </c>
      <c r="Y27" s="184" t="s">
        <v>169</v>
      </c>
      <c r="Z27" s="683">
        <v>3</v>
      </c>
      <c r="AA27" s="505">
        <v>3</v>
      </c>
      <c r="AB27" s="691">
        <v>0</v>
      </c>
      <c r="AC27" s="367" t="s">
        <v>181</v>
      </c>
      <c r="AD27" s="400" t="s">
        <v>177</v>
      </c>
      <c r="AE27" s="388">
        <v>3</v>
      </c>
      <c r="AF27" s="127" t="s">
        <v>1187</v>
      </c>
      <c r="AG27" s="117" t="s">
        <v>81</v>
      </c>
      <c r="AH27" s="177" t="s">
        <v>84</v>
      </c>
      <c r="AI27" s="177" t="s">
        <v>86</v>
      </c>
      <c r="AJ27" s="177" t="s">
        <v>89</v>
      </c>
    </row>
    <row r="28" spans="2:36" x14ac:dyDescent="0.4">
      <c r="B28" s="219">
        <v>22</v>
      </c>
      <c r="C28" s="591">
        <f>'1_시스템정보'!C28</f>
        <v>0</v>
      </c>
      <c r="D28" s="220">
        <f>'1_시스템정보'!D28</f>
        <v>0</v>
      </c>
      <c r="F28" s="160">
        <v>1800</v>
      </c>
      <c r="G28" s="168">
        <v>16384</v>
      </c>
      <c r="H28" s="249" t="s">
        <v>24</v>
      </c>
      <c r="I28" s="161" t="s">
        <v>1192</v>
      </c>
      <c r="J28" s="168" t="s">
        <v>82</v>
      </c>
      <c r="K28" s="154">
        <v>0</v>
      </c>
      <c r="L28" s="160">
        <v>150</v>
      </c>
      <c r="M28" s="168" t="s">
        <v>82</v>
      </c>
      <c r="N28" s="160">
        <v>10</v>
      </c>
      <c r="O28" s="157">
        <v>15</v>
      </c>
      <c r="P28" s="157">
        <v>20</v>
      </c>
      <c r="Q28" s="157">
        <v>25</v>
      </c>
      <c r="R28" s="157">
        <v>30</v>
      </c>
      <c r="S28" s="157">
        <v>40</v>
      </c>
      <c r="T28" s="157">
        <v>50</v>
      </c>
      <c r="U28" s="157" t="s">
        <v>82</v>
      </c>
      <c r="V28" s="157" t="s">
        <v>82</v>
      </c>
      <c r="W28" s="168" t="s">
        <v>82</v>
      </c>
      <c r="X28" s="183" t="s">
        <v>167</v>
      </c>
      <c r="Y28" s="183" t="s">
        <v>169</v>
      </c>
      <c r="Z28" s="682">
        <v>3</v>
      </c>
      <c r="AA28" s="504">
        <v>3</v>
      </c>
      <c r="AB28" s="690">
        <v>0</v>
      </c>
      <c r="AC28" s="696" t="s">
        <v>181</v>
      </c>
      <c r="AD28" s="694" t="s">
        <v>177</v>
      </c>
      <c r="AE28" s="387">
        <v>3</v>
      </c>
      <c r="AF28" s="161" t="s">
        <v>1187</v>
      </c>
      <c r="AG28" s="157" t="s">
        <v>81</v>
      </c>
      <c r="AH28" s="168" t="s">
        <v>84</v>
      </c>
      <c r="AI28" s="168" t="s">
        <v>86</v>
      </c>
      <c r="AJ28" s="168" t="s">
        <v>89</v>
      </c>
    </row>
    <row r="29" spans="2:36" x14ac:dyDescent="0.4">
      <c r="B29" s="219">
        <v>23</v>
      </c>
      <c r="C29" s="591">
        <f>'1_시스템정보'!C29</f>
        <v>0</v>
      </c>
      <c r="D29" s="220">
        <f>'1_시스템정보'!D29</f>
        <v>0</v>
      </c>
      <c r="F29" s="116">
        <v>1800</v>
      </c>
      <c r="G29" s="177">
        <v>16384</v>
      </c>
      <c r="H29" s="250" t="s">
        <v>24</v>
      </c>
      <c r="I29" s="127" t="s">
        <v>1192</v>
      </c>
      <c r="J29" s="177" t="s">
        <v>82</v>
      </c>
      <c r="K29" s="648">
        <v>0</v>
      </c>
      <c r="L29" s="116">
        <v>150</v>
      </c>
      <c r="M29" s="177" t="s">
        <v>82</v>
      </c>
      <c r="N29" s="116">
        <v>10</v>
      </c>
      <c r="O29" s="117">
        <v>15</v>
      </c>
      <c r="P29" s="117">
        <v>20</v>
      </c>
      <c r="Q29" s="117">
        <v>25</v>
      </c>
      <c r="R29" s="117">
        <v>30</v>
      </c>
      <c r="S29" s="117">
        <v>40</v>
      </c>
      <c r="T29" s="117">
        <v>50</v>
      </c>
      <c r="U29" s="117" t="s">
        <v>82</v>
      </c>
      <c r="V29" s="117" t="s">
        <v>82</v>
      </c>
      <c r="W29" s="177" t="s">
        <v>82</v>
      </c>
      <c r="X29" s="184" t="s">
        <v>167</v>
      </c>
      <c r="Y29" s="184" t="s">
        <v>169</v>
      </c>
      <c r="Z29" s="683">
        <v>3</v>
      </c>
      <c r="AA29" s="505">
        <v>3</v>
      </c>
      <c r="AB29" s="691">
        <v>0</v>
      </c>
      <c r="AC29" s="367" t="s">
        <v>181</v>
      </c>
      <c r="AD29" s="400" t="s">
        <v>177</v>
      </c>
      <c r="AE29" s="388">
        <v>3</v>
      </c>
      <c r="AF29" s="127" t="s">
        <v>1187</v>
      </c>
      <c r="AG29" s="117" t="s">
        <v>81</v>
      </c>
      <c r="AH29" s="177" t="s">
        <v>84</v>
      </c>
      <c r="AI29" s="177" t="s">
        <v>86</v>
      </c>
      <c r="AJ29" s="177" t="s">
        <v>89</v>
      </c>
    </row>
    <row r="30" spans="2:36" x14ac:dyDescent="0.4">
      <c r="B30" s="219">
        <v>24</v>
      </c>
      <c r="C30" s="591">
        <f>'1_시스템정보'!C30</f>
        <v>0</v>
      </c>
      <c r="D30" s="220">
        <f>'1_시스템정보'!D30</f>
        <v>0</v>
      </c>
      <c r="F30" s="160">
        <v>1800</v>
      </c>
      <c r="G30" s="168">
        <v>16384</v>
      </c>
      <c r="H30" s="249" t="s">
        <v>24</v>
      </c>
      <c r="I30" s="161" t="s">
        <v>1192</v>
      </c>
      <c r="J30" s="168" t="s">
        <v>82</v>
      </c>
      <c r="K30" s="154">
        <v>0</v>
      </c>
      <c r="L30" s="160">
        <v>150</v>
      </c>
      <c r="M30" s="168" t="s">
        <v>82</v>
      </c>
      <c r="N30" s="160">
        <v>10</v>
      </c>
      <c r="O30" s="157">
        <v>15</v>
      </c>
      <c r="P30" s="157">
        <v>20</v>
      </c>
      <c r="Q30" s="157">
        <v>25</v>
      </c>
      <c r="R30" s="157">
        <v>30</v>
      </c>
      <c r="S30" s="157">
        <v>40</v>
      </c>
      <c r="T30" s="157">
        <v>50</v>
      </c>
      <c r="U30" s="157" t="s">
        <v>82</v>
      </c>
      <c r="V30" s="157" t="s">
        <v>82</v>
      </c>
      <c r="W30" s="168" t="s">
        <v>82</v>
      </c>
      <c r="X30" s="183" t="s">
        <v>167</v>
      </c>
      <c r="Y30" s="183" t="s">
        <v>169</v>
      </c>
      <c r="Z30" s="682">
        <v>3</v>
      </c>
      <c r="AA30" s="504">
        <v>3</v>
      </c>
      <c r="AB30" s="690">
        <v>0</v>
      </c>
      <c r="AC30" s="696" t="s">
        <v>181</v>
      </c>
      <c r="AD30" s="694" t="s">
        <v>177</v>
      </c>
      <c r="AE30" s="387">
        <v>3</v>
      </c>
      <c r="AF30" s="161" t="s">
        <v>1187</v>
      </c>
      <c r="AG30" s="157" t="s">
        <v>81</v>
      </c>
      <c r="AH30" s="168" t="s">
        <v>84</v>
      </c>
      <c r="AI30" s="168" t="s">
        <v>86</v>
      </c>
      <c r="AJ30" s="168" t="s">
        <v>89</v>
      </c>
    </row>
    <row r="31" spans="2:36" x14ac:dyDescent="0.4">
      <c r="B31" s="219">
        <v>25</v>
      </c>
      <c r="C31" s="591">
        <f>'1_시스템정보'!C31</f>
        <v>0</v>
      </c>
      <c r="D31" s="220">
        <f>'1_시스템정보'!D31</f>
        <v>0</v>
      </c>
      <c r="F31" s="116">
        <v>1800</v>
      </c>
      <c r="G31" s="177">
        <v>16384</v>
      </c>
      <c r="H31" s="250" t="s">
        <v>24</v>
      </c>
      <c r="I31" s="127" t="s">
        <v>1192</v>
      </c>
      <c r="J31" s="177" t="s">
        <v>82</v>
      </c>
      <c r="K31" s="648">
        <v>0</v>
      </c>
      <c r="L31" s="116">
        <v>150</v>
      </c>
      <c r="M31" s="177" t="s">
        <v>82</v>
      </c>
      <c r="N31" s="116">
        <v>10</v>
      </c>
      <c r="O31" s="117">
        <v>15</v>
      </c>
      <c r="P31" s="117">
        <v>20</v>
      </c>
      <c r="Q31" s="117">
        <v>25</v>
      </c>
      <c r="R31" s="117">
        <v>30</v>
      </c>
      <c r="S31" s="117">
        <v>40</v>
      </c>
      <c r="T31" s="117">
        <v>50</v>
      </c>
      <c r="U31" s="117" t="s">
        <v>82</v>
      </c>
      <c r="V31" s="117" t="s">
        <v>82</v>
      </c>
      <c r="W31" s="177" t="s">
        <v>82</v>
      </c>
      <c r="X31" s="184" t="s">
        <v>167</v>
      </c>
      <c r="Y31" s="184" t="s">
        <v>169</v>
      </c>
      <c r="Z31" s="683">
        <v>3</v>
      </c>
      <c r="AA31" s="505">
        <v>3</v>
      </c>
      <c r="AB31" s="691">
        <v>0</v>
      </c>
      <c r="AC31" s="367" t="s">
        <v>181</v>
      </c>
      <c r="AD31" s="400" t="s">
        <v>177</v>
      </c>
      <c r="AE31" s="388">
        <v>3</v>
      </c>
      <c r="AF31" s="127" t="s">
        <v>1187</v>
      </c>
      <c r="AG31" s="117" t="s">
        <v>81</v>
      </c>
      <c r="AH31" s="177" t="s">
        <v>84</v>
      </c>
      <c r="AI31" s="177" t="s">
        <v>86</v>
      </c>
      <c r="AJ31" s="177" t="s">
        <v>89</v>
      </c>
    </row>
    <row r="32" spans="2:36" x14ac:dyDescent="0.4">
      <c r="B32" s="219">
        <v>26</v>
      </c>
      <c r="C32" s="591">
        <f>'1_시스템정보'!C32</f>
        <v>0</v>
      </c>
      <c r="D32" s="220">
        <f>'1_시스템정보'!D32</f>
        <v>0</v>
      </c>
      <c r="F32" s="160">
        <v>1800</v>
      </c>
      <c r="G32" s="168">
        <v>16384</v>
      </c>
      <c r="H32" s="249" t="s">
        <v>24</v>
      </c>
      <c r="I32" s="161" t="s">
        <v>1192</v>
      </c>
      <c r="J32" s="168" t="s">
        <v>82</v>
      </c>
      <c r="K32" s="154">
        <v>0</v>
      </c>
      <c r="L32" s="160">
        <v>150</v>
      </c>
      <c r="M32" s="168" t="s">
        <v>82</v>
      </c>
      <c r="N32" s="160">
        <v>10</v>
      </c>
      <c r="O32" s="157">
        <v>15</v>
      </c>
      <c r="P32" s="157">
        <v>20</v>
      </c>
      <c r="Q32" s="157">
        <v>25</v>
      </c>
      <c r="R32" s="157">
        <v>30</v>
      </c>
      <c r="S32" s="157">
        <v>40</v>
      </c>
      <c r="T32" s="157">
        <v>50</v>
      </c>
      <c r="U32" s="157" t="s">
        <v>82</v>
      </c>
      <c r="V32" s="157" t="s">
        <v>82</v>
      </c>
      <c r="W32" s="168" t="s">
        <v>82</v>
      </c>
      <c r="X32" s="183" t="s">
        <v>167</v>
      </c>
      <c r="Y32" s="183" t="s">
        <v>169</v>
      </c>
      <c r="Z32" s="682">
        <v>3</v>
      </c>
      <c r="AA32" s="504">
        <v>3</v>
      </c>
      <c r="AB32" s="690">
        <v>0</v>
      </c>
      <c r="AC32" s="696" t="s">
        <v>181</v>
      </c>
      <c r="AD32" s="694" t="s">
        <v>177</v>
      </c>
      <c r="AE32" s="387">
        <v>3</v>
      </c>
      <c r="AF32" s="161" t="s">
        <v>1187</v>
      </c>
      <c r="AG32" s="157" t="s">
        <v>81</v>
      </c>
      <c r="AH32" s="168" t="s">
        <v>84</v>
      </c>
      <c r="AI32" s="168" t="s">
        <v>86</v>
      </c>
      <c r="AJ32" s="168" t="s">
        <v>89</v>
      </c>
    </row>
    <row r="33" spans="2:36" x14ac:dyDescent="0.4">
      <c r="B33" s="219">
        <v>27</v>
      </c>
      <c r="C33" s="591">
        <f>'1_시스템정보'!C33</f>
        <v>0</v>
      </c>
      <c r="D33" s="220">
        <f>'1_시스템정보'!D33</f>
        <v>0</v>
      </c>
      <c r="F33" s="116">
        <v>1800</v>
      </c>
      <c r="G33" s="177">
        <v>16384</v>
      </c>
      <c r="H33" s="250" t="s">
        <v>24</v>
      </c>
      <c r="I33" s="127" t="s">
        <v>1192</v>
      </c>
      <c r="J33" s="177" t="s">
        <v>82</v>
      </c>
      <c r="K33" s="648">
        <v>0</v>
      </c>
      <c r="L33" s="116">
        <v>150</v>
      </c>
      <c r="M33" s="177" t="s">
        <v>82</v>
      </c>
      <c r="N33" s="116">
        <v>10</v>
      </c>
      <c r="O33" s="117">
        <v>15</v>
      </c>
      <c r="P33" s="117">
        <v>20</v>
      </c>
      <c r="Q33" s="117">
        <v>25</v>
      </c>
      <c r="R33" s="117">
        <v>30</v>
      </c>
      <c r="S33" s="117">
        <v>40</v>
      </c>
      <c r="T33" s="117">
        <v>50</v>
      </c>
      <c r="U33" s="117" t="s">
        <v>82</v>
      </c>
      <c r="V33" s="117" t="s">
        <v>82</v>
      </c>
      <c r="W33" s="177" t="s">
        <v>82</v>
      </c>
      <c r="X33" s="184" t="s">
        <v>167</v>
      </c>
      <c r="Y33" s="184" t="s">
        <v>169</v>
      </c>
      <c r="Z33" s="683">
        <v>3</v>
      </c>
      <c r="AA33" s="505">
        <v>3</v>
      </c>
      <c r="AB33" s="691">
        <v>0</v>
      </c>
      <c r="AC33" s="367" t="s">
        <v>181</v>
      </c>
      <c r="AD33" s="400" t="s">
        <v>177</v>
      </c>
      <c r="AE33" s="388">
        <v>3</v>
      </c>
      <c r="AF33" s="127" t="s">
        <v>1187</v>
      </c>
      <c r="AG33" s="117" t="s">
        <v>81</v>
      </c>
      <c r="AH33" s="177" t="s">
        <v>84</v>
      </c>
      <c r="AI33" s="177" t="s">
        <v>86</v>
      </c>
      <c r="AJ33" s="177" t="s">
        <v>89</v>
      </c>
    </row>
    <row r="34" spans="2:36" x14ac:dyDescent="0.4">
      <c r="B34" s="219">
        <v>28</v>
      </c>
      <c r="C34" s="591">
        <f>'1_시스템정보'!C34</f>
        <v>0</v>
      </c>
      <c r="D34" s="220">
        <f>'1_시스템정보'!D34</f>
        <v>0</v>
      </c>
      <c r="F34" s="160">
        <v>1800</v>
      </c>
      <c r="G34" s="168">
        <v>16384</v>
      </c>
      <c r="H34" s="249" t="s">
        <v>24</v>
      </c>
      <c r="I34" s="161" t="s">
        <v>1192</v>
      </c>
      <c r="J34" s="168" t="s">
        <v>82</v>
      </c>
      <c r="K34" s="154">
        <v>0</v>
      </c>
      <c r="L34" s="160">
        <v>150</v>
      </c>
      <c r="M34" s="168" t="s">
        <v>82</v>
      </c>
      <c r="N34" s="160">
        <v>10</v>
      </c>
      <c r="O34" s="157">
        <v>15</v>
      </c>
      <c r="P34" s="157">
        <v>20</v>
      </c>
      <c r="Q34" s="157">
        <v>25</v>
      </c>
      <c r="R34" s="157">
        <v>30</v>
      </c>
      <c r="S34" s="157">
        <v>40</v>
      </c>
      <c r="T34" s="157">
        <v>50</v>
      </c>
      <c r="U34" s="157" t="s">
        <v>82</v>
      </c>
      <c r="V34" s="157" t="s">
        <v>82</v>
      </c>
      <c r="W34" s="168" t="s">
        <v>82</v>
      </c>
      <c r="X34" s="183" t="s">
        <v>167</v>
      </c>
      <c r="Y34" s="183" t="s">
        <v>169</v>
      </c>
      <c r="Z34" s="682">
        <v>3</v>
      </c>
      <c r="AA34" s="504">
        <v>3</v>
      </c>
      <c r="AB34" s="690">
        <v>0</v>
      </c>
      <c r="AC34" s="696" t="s">
        <v>181</v>
      </c>
      <c r="AD34" s="694" t="s">
        <v>177</v>
      </c>
      <c r="AE34" s="387">
        <v>3</v>
      </c>
      <c r="AF34" s="161" t="s">
        <v>1187</v>
      </c>
      <c r="AG34" s="157" t="s">
        <v>81</v>
      </c>
      <c r="AH34" s="168" t="s">
        <v>84</v>
      </c>
      <c r="AI34" s="168" t="s">
        <v>86</v>
      </c>
      <c r="AJ34" s="168" t="s">
        <v>89</v>
      </c>
    </row>
    <row r="35" spans="2:36" x14ac:dyDescent="0.4">
      <c r="B35" s="219">
        <v>29</v>
      </c>
      <c r="C35" s="591">
        <f>'1_시스템정보'!C35</f>
        <v>0</v>
      </c>
      <c r="D35" s="220">
        <f>'1_시스템정보'!D35</f>
        <v>0</v>
      </c>
      <c r="F35" s="116">
        <v>1800</v>
      </c>
      <c r="G35" s="177">
        <v>16384</v>
      </c>
      <c r="H35" s="250" t="s">
        <v>24</v>
      </c>
      <c r="I35" s="127" t="s">
        <v>1192</v>
      </c>
      <c r="J35" s="177" t="s">
        <v>82</v>
      </c>
      <c r="K35" s="648">
        <v>0</v>
      </c>
      <c r="L35" s="116">
        <v>150</v>
      </c>
      <c r="M35" s="177" t="s">
        <v>82</v>
      </c>
      <c r="N35" s="116">
        <v>10</v>
      </c>
      <c r="O35" s="117">
        <v>15</v>
      </c>
      <c r="P35" s="117">
        <v>20</v>
      </c>
      <c r="Q35" s="117">
        <v>25</v>
      </c>
      <c r="R35" s="117">
        <v>30</v>
      </c>
      <c r="S35" s="117">
        <v>40</v>
      </c>
      <c r="T35" s="117">
        <v>50</v>
      </c>
      <c r="U35" s="117" t="s">
        <v>82</v>
      </c>
      <c r="V35" s="117" t="s">
        <v>82</v>
      </c>
      <c r="W35" s="177" t="s">
        <v>82</v>
      </c>
      <c r="X35" s="184" t="s">
        <v>167</v>
      </c>
      <c r="Y35" s="184" t="s">
        <v>169</v>
      </c>
      <c r="Z35" s="683">
        <v>3</v>
      </c>
      <c r="AA35" s="505">
        <v>3</v>
      </c>
      <c r="AB35" s="691">
        <v>0</v>
      </c>
      <c r="AC35" s="367" t="s">
        <v>181</v>
      </c>
      <c r="AD35" s="400" t="s">
        <v>177</v>
      </c>
      <c r="AE35" s="388">
        <v>3</v>
      </c>
      <c r="AF35" s="127" t="s">
        <v>1187</v>
      </c>
      <c r="AG35" s="117" t="s">
        <v>81</v>
      </c>
      <c r="AH35" s="177" t="s">
        <v>84</v>
      </c>
      <c r="AI35" s="177" t="s">
        <v>86</v>
      </c>
      <c r="AJ35" s="177" t="s">
        <v>89</v>
      </c>
    </row>
    <row r="36" spans="2:36" x14ac:dyDescent="0.4">
      <c r="B36" s="219">
        <v>30</v>
      </c>
      <c r="C36" s="591">
        <f>'1_시스템정보'!C36</f>
        <v>0</v>
      </c>
      <c r="D36" s="220">
        <f>'1_시스템정보'!D36</f>
        <v>0</v>
      </c>
      <c r="F36" s="160">
        <v>1800</v>
      </c>
      <c r="G36" s="168">
        <v>16384</v>
      </c>
      <c r="H36" s="249" t="s">
        <v>24</v>
      </c>
      <c r="I36" s="161" t="s">
        <v>1192</v>
      </c>
      <c r="J36" s="168" t="s">
        <v>82</v>
      </c>
      <c r="K36" s="154">
        <v>0</v>
      </c>
      <c r="L36" s="160">
        <v>150</v>
      </c>
      <c r="M36" s="168" t="s">
        <v>82</v>
      </c>
      <c r="N36" s="160">
        <v>10</v>
      </c>
      <c r="O36" s="157">
        <v>15</v>
      </c>
      <c r="P36" s="157">
        <v>20</v>
      </c>
      <c r="Q36" s="157">
        <v>25</v>
      </c>
      <c r="R36" s="157">
        <v>30</v>
      </c>
      <c r="S36" s="157">
        <v>40</v>
      </c>
      <c r="T36" s="157">
        <v>50</v>
      </c>
      <c r="U36" s="157" t="s">
        <v>82</v>
      </c>
      <c r="V36" s="157" t="s">
        <v>82</v>
      </c>
      <c r="W36" s="168" t="s">
        <v>82</v>
      </c>
      <c r="X36" s="183" t="s">
        <v>167</v>
      </c>
      <c r="Y36" s="183" t="s">
        <v>169</v>
      </c>
      <c r="Z36" s="682">
        <v>3</v>
      </c>
      <c r="AA36" s="504">
        <v>3</v>
      </c>
      <c r="AB36" s="690">
        <v>0</v>
      </c>
      <c r="AC36" s="696" t="s">
        <v>181</v>
      </c>
      <c r="AD36" s="694" t="s">
        <v>177</v>
      </c>
      <c r="AE36" s="387">
        <v>3</v>
      </c>
      <c r="AF36" s="161" t="s">
        <v>1187</v>
      </c>
      <c r="AG36" s="157" t="s">
        <v>81</v>
      </c>
      <c r="AH36" s="168" t="s">
        <v>84</v>
      </c>
      <c r="AI36" s="168" t="s">
        <v>86</v>
      </c>
      <c r="AJ36" s="168" t="s">
        <v>89</v>
      </c>
    </row>
    <row r="37" spans="2:36" x14ac:dyDescent="0.4">
      <c r="B37" s="219">
        <v>31</v>
      </c>
      <c r="C37" s="591">
        <f>'1_시스템정보'!C37</f>
        <v>0</v>
      </c>
      <c r="D37" s="220">
        <f>'1_시스템정보'!D37</f>
        <v>0</v>
      </c>
      <c r="F37" s="116">
        <v>1800</v>
      </c>
      <c r="G37" s="177">
        <v>16384</v>
      </c>
      <c r="H37" s="250" t="s">
        <v>24</v>
      </c>
      <c r="I37" s="127" t="s">
        <v>1192</v>
      </c>
      <c r="J37" s="177" t="s">
        <v>82</v>
      </c>
      <c r="K37" s="648">
        <v>0</v>
      </c>
      <c r="L37" s="116">
        <v>150</v>
      </c>
      <c r="M37" s="177" t="s">
        <v>82</v>
      </c>
      <c r="N37" s="116">
        <v>10</v>
      </c>
      <c r="O37" s="117">
        <v>15</v>
      </c>
      <c r="P37" s="117">
        <v>20</v>
      </c>
      <c r="Q37" s="117">
        <v>25</v>
      </c>
      <c r="R37" s="117">
        <v>30</v>
      </c>
      <c r="S37" s="117">
        <v>40</v>
      </c>
      <c r="T37" s="117">
        <v>50</v>
      </c>
      <c r="U37" s="117" t="s">
        <v>82</v>
      </c>
      <c r="V37" s="117" t="s">
        <v>82</v>
      </c>
      <c r="W37" s="177" t="s">
        <v>82</v>
      </c>
      <c r="X37" s="184" t="s">
        <v>167</v>
      </c>
      <c r="Y37" s="184" t="s">
        <v>169</v>
      </c>
      <c r="Z37" s="683">
        <v>3</v>
      </c>
      <c r="AA37" s="505">
        <v>3</v>
      </c>
      <c r="AB37" s="691">
        <v>0</v>
      </c>
      <c r="AC37" s="367" t="s">
        <v>181</v>
      </c>
      <c r="AD37" s="400" t="s">
        <v>177</v>
      </c>
      <c r="AE37" s="388">
        <v>3</v>
      </c>
      <c r="AF37" s="127" t="s">
        <v>1187</v>
      </c>
      <c r="AG37" s="117" t="s">
        <v>81</v>
      </c>
      <c r="AH37" s="177" t="s">
        <v>84</v>
      </c>
      <c r="AI37" s="177" t="s">
        <v>86</v>
      </c>
      <c r="AJ37" s="177" t="s">
        <v>89</v>
      </c>
    </row>
    <row r="38" spans="2:36" x14ac:dyDescent="0.4">
      <c r="B38" s="219">
        <v>32</v>
      </c>
      <c r="C38" s="591">
        <f>'1_시스템정보'!C38</f>
        <v>0</v>
      </c>
      <c r="D38" s="220">
        <f>'1_시스템정보'!D38</f>
        <v>0</v>
      </c>
      <c r="F38" s="160">
        <v>1800</v>
      </c>
      <c r="G38" s="168">
        <v>16384</v>
      </c>
      <c r="H38" s="249" t="s">
        <v>24</v>
      </c>
      <c r="I38" s="161" t="s">
        <v>1192</v>
      </c>
      <c r="J38" s="168" t="s">
        <v>82</v>
      </c>
      <c r="K38" s="154">
        <v>0</v>
      </c>
      <c r="L38" s="160">
        <v>150</v>
      </c>
      <c r="M38" s="168" t="s">
        <v>82</v>
      </c>
      <c r="N38" s="160">
        <v>10</v>
      </c>
      <c r="O38" s="157">
        <v>15</v>
      </c>
      <c r="P38" s="157">
        <v>20</v>
      </c>
      <c r="Q38" s="157">
        <v>25</v>
      </c>
      <c r="R38" s="157">
        <v>30</v>
      </c>
      <c r="S38" s="157">
        <v>40</v>
      </c>
      <c r="T38" s="157">
        <v>50</v>
      </c>
      <c r="U38" s="157" t="s">
        <v>82</v>
      </c>
      <c r="V38" s="157" t="s">
        <v>82</v>
      </c>
      <c r="W38" s="168" t="s">
        <v>82</v>
      </c>
      <c r="X38" s="183" t="s">
        <v>167</v>
      </c>
      <c r="Y38" s="183" t="s">
        <v>169</v>
      </c>
      <c r="Z38" s="682">
        <v>3</v>
      </c>
      <c r="AA38" s="504">
        <v>3</v>
      </c>
      <c r="AB38" s="690">
        <v>0</v>
      </c>
      <c r="AC38" s="696" t="s">
        <v>181</v>
      </c>
      <c r="AD38" s="694" t="s">
        <v>177</v>
      </c>
      <c r="AE38" s="387">
        <v>3</v>
      </c>
      <c r="AF38" s="161" t="s">
        <v>1187</v>
      </c>
      <c r="AG38" s="157" t="s">
        <v>81</v>
      </c>
      <c r="AH38" s="168" t="s">
        <v>84</v>
      </c>
      <c r="AI38" s="168" t="s">
        <v>86</v>
      </c>
      <c r="AJ38" s="168" t="s">
        <v>89</v>
      </c>
    </row>
    <row r="39" spans="2:36" x14ac:dyDescent="0.4">
      <c r="B39" s="219">
        <v>33</v>
      </c>
      <c r="C39" s="591">
        <f>'1_시스템정보'!C39</f>
        <v>0</v>
      </c>
      <c r="D39" s="220">
        <f>'1_시스템정보'!D39</f>
        <v>0</v>
      </c>
      <c r="F39" s="116">
        <v>1800</v>
      </c>
      <c r="G39" s="177">
        <v>16384</v>
      </c>
      <c r="H39" s="250" t="s">
        <v>24</v>
      </c>
      <c r="I39" s="127" t="s">
        <v>1192</v>
      </c>
      <c r="J39" s="177" t="s">
        <v>82</v>
      </c>
      <c r="K39" s="648">
        <v>0</v>
      </c>
      <c r="L39" s="116">
        <v>150</v>
      </c>
      <c r="M39" s="177" t="s">
        <v>82</v>
      </c>
      <c r="N39" s="116">
        <v>10</v>
      </c>
      <c r="O39" s="117">
        <v>15</v>
      </c>
      <c r="P39" s="117">
        <v>20</v>
      </c>
      <c r="Q39" s="117">
        <v>25</v>
      </c>
      <c r="R39" s="117">
        <v>30</v>
      </c>
      <c r="S39" s="117">
        <v>40</v>
      </c>
      <c r="T39" s="117">
        <v>50</v>
      </c>
      <c r="U39" s="117" t="s">
        <v>82</v>
      </c>
      <c r="V39" s="117" t="s">
        <v>82</v>
      </c>
      <c r="W39" s="177" t="s">
        <v>82</v>
      </c>
      <c r="X39" s="184" t="s">
        <v>167</v>
      </c>
      <c r="Y39" s="184" t="s">
        <v>169</v>
      </c>
      <c r="Z39" s="683">
        <v>3</v>
      </c>
      <c r="AA39" s="505">
        <v>3</v>
      </c>
      <c r="AB39" s="691">
        <v>0</v>
      </c>
      <c r="AC39" s="367" t="s">
        <v>181</v>
      </c>
      <c r="AD39" s="400" t="s">
        <v>177</v>
      </c>
      <c r="AE39" s="388">
        <v>3</v>
      </c>
      <c r="AF39" s="127" t="s">
        <v>1187</v>
      </c>
      <c r="AG39" s="117" t="s">
        <v>81</v>
      </c>
      <c r="AH39" s="177" t="s">
        <v>84</v>
      </c>
      <c r="AI39" s="177" t="s">
        <v>86</v>
      </c>
      <c r="AJ39" s="177" t="s">
        <v>89</v>
      </c>
    </row>
    <row r="40" spans="2:36" x14ac:dyDescent="0.4">
      <c r="B40" s="219">
        <v>34</v>
      </c>
      <c r="C40" s="591">
        <f>'1_시스템정보'!C40</f>
        <v>0</v>
      </c>
      <c r="D40" s="220">
        <f>'1_시스템정보'!D40</f>
        <v>0</v>
      </c>
      <c r="F40" s="160">
        <v>1800</v>
      </c>
      <c r="G40" s="168">
        <v>16384</v>
      </c>
      <c r="H40" s="249" t="s">
        <v>24</v>
      </c>
      <c r="I40" s="161" t="s">
        <v>1192</v>
      </c>
      <c r="J40" s="168" t="s">
        <v>82</v>
      </c>
      <c r="K40" s="154">
        <v>0</v>
      </c>
      <c r="L40" s="160">
        <v>150</v>
      </c>
      <c r="M40" s="168" t="s">
        <v>82</v>
      </c>
      <c r="N40" s="160">
        <v>10</v>
      </c>
      <c r="O40" s="157">
        <v>15</v>
      </c>
      <c r="P40" s="157">
        <v>20</v>
      </c>
      <c r="Q40" s="157">
        <v>25</v>
      </c>
      <c r="R40" s="157">
        <v>30</v>
      </c>
      <c r="S40" s="157">
        <v>40</v>
      </c>
      <c r="T40" s="157">
        <v>50</v>
      </c>
      <c r="U40" s="157" t="s">
        <v>82</v>
      </c>
      <c r="V40" s="157" t="s">
        <v>82</v>
      </c>
      <c r="W40" s="168" t="s">
        <v>82</v>
      </c>
      <c r="X40" s="183" t="s">
        <v>167</v>
      </c>
      <c r="Y40" s="183" t="s">
        <v>169</v>
      </c>
      <c r="Z40" s="682">
        <v>3</v>
      </c>
      <c r="AA40" s="504">
        <v>3</v>
      </c>
      <c r="AB40" s="690">
        <v>0</v>
      </c>
      <c r="AC40" s="696" t="s">
        <v>181</v>
      </c>
      <c r="AD40" s="694" t="s">
        <v>177</v>
      </c>
      <c r="AE40" s="387">
        <v>3</v>
      </c>
      <c r="AF40" s="161" t="s">
        <v>1187</v>
      </c>
      <c r="AG40" s="157" t="s">
        <v>81</v>
      </c>
      <c r="AH40" s="168" t="s">
        <v>84</v>
      </c>
      <c r="AI40" s="168" t="s">
        <v>86</v>
      </c>
      <c r="AJ40" s="168" t="s">
        <v>89</v>
      </c>
    </row>
    <row r="41" spans="2:36" ht="18" thickBot="1" x14ac:dyDescent="0.45">
      <c r="B41" s="221">
        <v>35</v>
      </c>
      <c r="C41" s="592">
        <f>'1_시스템정보'!C41</f>
        <v>0</v>
      </c>
      <c r="D41" s="222">
        <f>'1_시스템정보'!D41</f>
        <v>0</v>
      </c>
      <c r="F41" s="118">
        <v>1800</v>
      </c>
      <c r="G41" s="178">
        <v>16384</v>
      </c>
      <c r="H41" s="251" t="s">
        <v>24</v>
      </c>
      <c r="I41" s="130" t="s">
        <v>1192</v>
      </c>
      <c r="J41" s="178" t="s">
        <v>82</v>
      </c>
      <c r="K41" s="649">
        <v>0</v>
      </c>
      <c r="L41" s="118">
        <v>150</v>
      </c>
      <c r="M41" s="178" t="s">
        <v>82</v>
      </c>
      <c r="N41" s="118">
        <v>10</v>
      </c>
      <c r="O41" s="119">
        <v>15</v>
      </c>
      <c r="P41" s="119">
        <v>20</v>
      </c>
      <c r="Q41" s="119">
        <v>25</v>
      </c>
      <c r="R41" s="119">
        <v>30</v>
      </c>
      <c r="S41" s="119">
        <v>40</v>
      </c>
      <c r="T41" s="119">
        <v>50</v>
      </c>
      <c r="U41" s="119" t="s">
        <v>82</v>
      </c>
      <c r="V41" s="119" t="s">
        <v>82</v>
      </c>
      <c r="W41" s="178" t="s">
        <v>82</v>
      </c>
      <c r="X41" s="185" t="s">
        <v>167</v>
      </c>
      <c r="Y41" s="185" t="s">
        <v>169</v>
      </c>
      <c r="Z41" s="684">
        <v>3</v>
      </c>
      <c r="AA41" s="506">
        <v>3</v>
      </c>
      <c r="AB41" s="692">
        <v>0</v>
      </c>
      <c r="AC41" s="677" t="s">
        <v>181</v>
      </c>
      <c r="AD41" s="675" t="s">
        <v>177</v>
      </c>
      <c r="AE41" s="389">
        <v>3</v>
      </c>
      <c r="AF41" s="130" t="s">
        <v>1187</v>
      </c>
      <c r="AG41" s="119" t="s">
        <v>81</v>
      </c>
      <c r="AH41" s="178" t="s">
        <v>84</v>
      </c>
      <c r="AI41" s="178" t="s">
        <v>86</v>
      </c>
      <c r="AJ41" s="178" t="s">
        <v>89</v>
      </c>
    </row>
  </sheetData>
  <sheetProtection algorithmName="SHA-512" hashValue="MYWyt4yEZI5JDf5z0k8vx3I24LjdnSPYIbw7xyWAFIsrvT/qXk9EH8BJL43Ys+6W+fy7/T5qpmrH4GKtboHmwg==" saltValue="1wubemvpCyJyl6/4EjyWlg==" spinCount="100000" sheet="1" objects="1" scenarios="1"/>
  <mergeCells count="30">
    <mergeCell ref="B2:B5"/>
    <mergeCell ref="C2:C5"/>
    <mergeCell ref="D2:D5"/>
    <mergeCell ref="N3:W3"/>
    <mergeCell ref="H3:H5"/>
    <mergeCell ref="L3:M4"/>
    <mergeCell ref="N4:N5"/>
    <mergeCell ref="O4:O5"/>
    <mergeCell ref="P4:P5"/>
    <mergeCell ref="Q4:Q5"/>
    <mergeCell ref="R4:R5"/>
    <mergeCell ref="S4:S5"/>
    <mergeCell ref="T4:T5"/>
    <mergeCell ref="F3:F4"/>
    <mergeCell ref="G3:G5"/>
    <mergeCell ref="K3:K4"/>
    <mergeCell ref="L2:W2"/>
    <mergeCell ref="F2:K2"/>
    <mergeCell ref="X2:AE2"/>
    <mergeCell ref="AI3:AI5"/>
    <mergeCell ref="AJ3:AJ5"/>
    <mergeCell ref="AF3:AH4"/>
    <mergeCell ref="Z3:AA4"/>
    <mergeCell ref="I3:J4"/>
    <mergeCell ref="AF2:AJ2"/>
    <mergeCell ref="AB3:AB4"/>
    <mergeCell ref="AD3:AD5"/>
    <mergeCell ref="AC4:AC5"/>
    <mergeCell ref="Y3:Y5"/>
    <mergeCell ref="X3:X5"/>
  </mergeCells>
  <phoneticPr fontId="6" type="noConversion"/>
  <conditionalFormatting sqref="M6:M41">
    <cfRule type="expression" dxfId="249" priority="59">
      <formula>$M6&gt;"DigIN:0.2"</formula>
    </cfRule>
    <cfRule type="expression" dxfId="248" priority="60">
      <formula>$M6="DigIN:0.2"</formula>
    </cfRule>
    <cfRule type="expression" dxfId="247" priority="72">
      <formula>OR($M6="DigIN:0.2",$M6="")</formula>
    </cfRule>
  </conditionalFormatting>
  <conditionalFormatting sqref="AI6:AI41">
    <cfRule type="expression" dxfId="246" priority="45">
      <formula>$AI6&gt;"DigIN:0.2"</formula>
    </cfRule>
    <cfRule type="expression" dxfId="245" priority="46">
      <formula>$AI6="DigIN:0.2"</formula>
    </cfRule>
    <cfRule type="expression" dxfId="244" priority="70">
      <formula>OR($AI6="DigIN:0.1",$AI6="")</formula>
    </cfRule>
  </conditionalFormatting>
  <conditionalFormatting sqref="AF6:AF41">
    <cfRule type="expression" dxfId="243" priority="69">
      <formula>$AF6=""</formula>
    </cfRule>
  </conditionalFormatting>
  <conditionalFormatting sqref="AJ6:AJ41">
    <cfRule type="expression" dxfId="242" priority="43">
      <formula>$AJ6&gt;"DigIN:0.2"</formula>
    </cfRule>
    <cfRule type="expression" dxfId="241" priority="44">
      <formula>$AJ6="DigIN:0.2"</formula>
    </cfRule>
    <cfRule type="expression" dxfId="240" priority="67">
      <formula>OR($AJ6="",$AJ6="DigIN:0.2")</formula>
    </cfRule>
  </conditionalFormatting>
  <conditionalFormatting sqref="U6:U41">
    <cfRule type="expression" dxfId="239" priority="2">
      <formula>$U6=0</formula>
    </cfRule>
    <cfRule type="expression" dxfId="238" priority="55">
      <formula>$U6&gt;"DigIN:0.2"</formula>
    </cfRule>
    <cfRule type="expression" dxfId="237" priority="56">
      <formula>$U6="DigIN:0.2"</formula>
    </cfRule>
  </conditionalFormatting>
  <conditionalFormatting sqref="V6:V41">
    <cfRule type="expression" dxfId="236" priority="53">
      <formula>$V6&gt;"DigIN:0.2"</formula>
    </cfRule>
    <cfRule type="expression" dxfId="235" priority="54">
      <formula>$V6="DigIN:0.2"</formula>
    </cfRule>
    <cfRule type="expression" dxfId="234" priority="919">
      <formula>$V6=0</formula>
    </cfRule>
  </conditionalFormatting>
  <conditionalFormatting sqref="W6:W41">
    <cfRule type="expression" dxfId="233" priority="1">
      <formula>$W6=0</formula>
    </cfRule>
    <cfRule type="expression" dxfId="232" priority="51">
      <formula>$W6&gt;"DigIN:0.2"</formula>
    </cfRule>
    <cfRule type="expression" dxfId="231" priority="52">
      <formula>$W6="DigIN:0.2"</formula>
    </cfRule>
  </conditionalFormatting>
  <conditionalFormatting sqref="AG6:AG41">
    <cfRule type="expression" dxfId="230" priority="49">
      <formula>$AG6&gt;"DigIN:0.2"</formula>
    </cfRule>
    <cfRule type="expression" dxfId="229" priority="50">
      <formula>$AG6="DigIN:0.2"</formula>
    </cfRule>
  </conditionalFormatting>
  <conditionalFormatting sqref="AH6:AH41">
    <cfRule type="expression" dxfId="228" priority="47">
      <formula>$AH6 &gt; "DigIN:0.2"</formula>
    </cfRule>
    <cfRule type="expression" dxfId="227" priority="48">
      <formula>$AH6="DigIN:0.2"</formula>
    </cfRule>
  </conditionalFormatting>
  <conditionalFormatting sqref="F6:F41">
    <cfRule type="expression" dxfId="226" priority="19">
      <formula>$F6&lt;&gt;1800</formula>
    </cfRule>
    <cfRule type="expression" dxfId="225" priority="30">
      <formula>$F6&lt;=0</formula>
    </cfRule>
  </conditionalFormatting>
  <conditionalFormatting sqref="G6:G41">
    <cfRule type="expression" dxfId="224" priority="20">
      <formula>$G6&lt;&gt;16384</formula>
    </cfRule>
    <cfRule type="expression" dxfId="223" priority="29">
      <formula>$G6=0</formula>
    </cfRule>
  </conditionalFormatting>
  <conditionalFormatting sqref="H6:H41">
    <cfRule type="expression" dxfId="222" priority="23">
      <formula>$H6="14 / AI1/AI2 Sel"</formula>
    </cfRule>
    <cfRule type="expression" dxfId="221" priority="24">
      <formula>$H6="1 / AI2"</formula>
    </cfRule>
    <cfRule type="expression" dxfId="220" priority="25">
      <formula>$H6=0</formula>
    </cfRule>
  </conditionalFormatting>
  <conditionalFormatting sqref="L6:L41">
    <cfRule type="expression" dxfId="219" priority="22">
      <formula>$L6=""</formula>
    </cfRule>
  </conditionalFormatting>
  <conditionalFormatting sqref="I6:I41">
    <cfRule type="expression" dxfId="218" priority="17">
      <formula>$I6="14 / AI1/AI2 Sel"</formula>
    </cfRule>
    <cfRule type="expression" dxfId="217" priority="18">
      <formula>$I6="1 / AI2"</formula>
    </cfRule>
    <cfRule type="expression" dxfId="216" priority="21">
      <formula>$I6=0</formula>
    </cfRule>
  </conditionalFormatting>
  <conditionalFormatting sqref="J6:J41">
    <cfRule type="expression" dxfId="215" priority="829">
      <formula>$J6&gt;"DigIN:0.2"</formula>
    </cfRule>
    <cfRule type="expression" dxfId="214" priority="830">
      <formula>$J6="DigIN:0.2"</formula>
    </cfRule>
    <cfRule type="expression" dxfId="213" priority="831">
      <formula>OR($J6="DigIN:0.2",$J6="")</formula>
    </cfRule>
  </conditionalFormatting>
  <conditionalFormatting sqref="X6:X41">
    <cfRule type="expression" dxfId="212" priority="842">
      <formula>$X6=""</formula>
    </cfRule>
  </conditionalFormatting>
  <conditionalFormatting sqref="Y6:Y41">
    <cfRule type="expression" dxfId="211" priority="844">
      <formula>$Y6="0 / Coasting"</formula>
    </cfRule>
    <cfRule type="expression" dxfId="210" priority="845">
      <formula>$Y6=""</formula>
    </cfRule>
  </conditionalFormatting>
  <conditionalFormatting sqref="X6:X41">
    <cfRule type="expression" dxfId="209" priority="847">
      <formula>$X6="1 / Flying Start"</formula>
    </cfRule>
  </conditionalFormatting>
  <conditionalFormatting sqref="Z6:Z41">
    <cfRule type="expression" dxfId="208" priority="855">
      <formula>$Z6=""</formula>
    </cfRule>
  </conditionalFormatting>
  <conditionalFormatting sqref="AA6:AA41">
    <cfRule type="expression" dxfId="207" priority="856">
      <formula>$AA6=""</formula>
    </cfRule>
  </conditionalFormatting>
  <conditionalFormatting sqref="AB6:AB41">
    <cfRule type="expression" dxfId="206" priority="8">
      <formula>$AB6=""</formula>
    </cfRule>
  </conditionalFormatting>
  <conditionalFormatting sqref="AD6:AD41">
    <cfRule type="expression" dxfId="205" priority="6">
      <formula>$AD6&lt;&gt;"0 / Coasting"</formula>
    </cfRule>
    <cfRule type="expression" dxfId="204" priority="7">
      <formula>$AD6=""</formula>
    </cfRule>
  </conditionalFormatting>
  <conditionalFormatting sqref="AE6:AE41">
    <cfRule type="expression" dxfId="203" priority="5">
      <formula>$AE6=""</formula>
    </cfRule>
  </conditionalFormatting>
  <conditionalFormatting sqref="AC6:AC41">
    <cfRule type="expression" dxfId="202" priority="3">
      <formula>$AC6="0 / No"</formula>
    </cfRule>
    <cfRule type="expression" dxfId="201" priority="4">
      <formula>$AC6=""</formula>
    </cfRule>
  </conditionalFormatting>
  <dataValidations count="4">
    <dataValidation type="list" allowBlank="1" showInputMessage="1" showErrorMessage="1" sqref="H6:H41">
      <formula1>"0 / AI1, 1 / AI2, 14 / AI1/AI2 Sel"</formula1>
    </dataValidation>
    <dataValidation type="list" allowBlank="1" showInputMessage="1" showErrorMessage="1" sqref="Y6:Y41">
      <formula1>"0 / Coasting, 1 / Ramping"</formula1>
    </dataValidation>
    <dataValidation type="list" allowBlank="1" showInputMessage="1" showErrorMessage="1" sqref="X6:X41">
      <formula1>"0 / Ramping, 1 / Flying Start"</formula1>
    </dataValidation>
    <dataValidation type="list" allowBlank="1" showInputMessage="1" showErrorMessage="1" sqref="AC6:AC41">
      <formula1>"0 / No, 1 / Yes"</formula1>
    </dataValidation>
  </dataValidations>
  <pageMargins left="0.7" right="0.7" top="0.75" bottom="0.75" header="0.3" footer="0.3"/>
  <pageSetup paperSize="8" orientation="landscape" horizontalDpi="4294967293" verticalDpi="0" r:id="rId1"/>
  <ignoredErrors>
    <ignoredError sqref="D7:D41" unlockedFormula="1"/>
  </ignoredError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DF98DEC6-012D-475E-90C4-A1BAAE25577E}">
            <xm:f>'1_시스템정보'!$L6=0</xm:f>
            <x14:dxf>
              <font>
                <color theme="0" tint="-0.499984740745262"/>
              </font>
              <fill>
                <patternFill>
                  <bgColor theme="0" tint="-0.14996795556505021"/>
                </patternFill>
              </fill>
            </x14:dxf>
          </x14:cfRule>
          <xm:sqref>C6:AJ41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PosDrive정보!$M$40:$M$65</xm:f>
          </x14:formula1>
          <xm:sqref>J6:J41</xm:sqref>
        </x14:dataValidation>
        <x14:dataValidation type="list" allowBlank="1" showInputMessage="1" showErrorMessage="1">
          <x14:formula1>
            <xm:f>PosDrive정보!$M$40:$M$65</xm:f>
          </x14:formula1>
          <xm:sqref>U6:W41</xm:sqref>
        </x14:dataValidation>
        <x14:dataValidation type="list" allowBlank="1" showInputMessage="1" showErrorMessage="1">
          <x14:formula1>
            <xm:f>PosDrive정보!$M$40:$M$65</xm:f>
          </x14:formula1>
          <xm:sqref>AG6:AJ41</xm:sqref>
        </x14:dataValidation>
        <x14:dataValidation type="list" allowBlank="1" showInputMessage="1" showErrorMessage="1">
          <x14:formula1>
            <xm:f>PosDrive정보!$M$29:$M$36</xm:f>
          </x14:formula1>
          <xm:sqref>AF6:AF41</xm:sqref>
        </x14:dataValidation>
        <x14:dataValidation type="list" allowBlank="1" showInputMessage="1" showErrorMessage="1">
          <x14:formula1>
            <xm:f>PosDrive정보!$M$40:$M$65</xm:f>
          </x14:formula1>
          <xm:sqref>M6:M41</xm:sqref>
        </x14:dataValidation>
        <x14:dataValidation type="list" allowBlank="1" showInputMessage="1" showErrorMessage="1">
          <x14:formula1>
            <xm:f>PosDrive정보!$V$6:$V$24</xm:f>
          </x14:formula1>
          <xm:sqref>I6:I41</xm:sqref>
        </x14:dataValidation>
        <x14:dataValidation type="list" allowBlank="1" showInputMessage="1" showErrorMessage="1">
          <x14:formula1>
            <xm:f>PosDrive정보!$S$80:$S$85</xm:f>
          </x14:formula1>
          <xm:sqref>AD6:AD41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AI41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K20" sqref="AK20"/>
    </sheetView>
  </sheetViews>
  <sheetFormatPr defaultRowHeight="17.399999999999999" x14ac:dyDescent="0.4"/>
  <cols>
    <col min="1" max="1" width="2.296875" customWidth="1"/>
    <col min="2" max="2" width="3.8984375" bestFit="1" customWidth="1"/>
    <col min="3" max="3" width="10.3984375" customWidth="1"/>
    <col min="4" max="4" width="20.69921875" customWidth="1"/>
    <col min="5" max="5" width="1.8984375" customWidth="1"/>
    <col min="6" max="10" width="10.19921875" customWidth="1"/>
    <col min="11" max="13" width="11.69921875" customWidth="1"/>
    <col min="14" max="24" width="6.69921875" customWidth="1"/>
    <col min="25" max="26" width="6.09765625" bestFit="1" customWidth="1"/>
    <col min="27" max="27" width="5.69921875" customWidth="1"/>
    <col min="28" max="28" width="4.69921875" customWidth="1"/>
    <col min="29" max="29" width="5.69921875" customWidth="1"/>
    <col min="30" max="31" width="6.19921875" bestFit="1" customWidth="1"/>
    <col min="32" max="32" width="7.19921875" bestFit="1" customWidth="1"/>
    <col min="33" max="33" width="6.69921875" customWidth="1"/>
    <col min="34" max="34" width="7.69921875" customWidth="1"/>
    <col min="35" max="35" width="6.3984375" bestFit="1" customWidth="1"/>
  </cols>
  <sheetData>
    <row r="1" spans="2:35" ht="21.6" thickBot="1" x14ac:dyDescent="0.45">
      <c r="C1" s="13" t="s">
        <v>884</v>
      </c>
      <c r="D1" s="13"/>
      <c r="F1" s="1"/>
      <c r="G1" s="1"/>
      <c r="H1" s="849">
        <v>3</v>
      </c>
      <c r="I1" s="849">
        <v>5</v>
      </c>
      <c r="J1" s="849">
        <v>6</v>
      </c>
      <c r="K1" s="849">
        <v>7</v>
      </c>
      <c r="L1" s="849">
        <v>8</v>
      </c>
      <c r="M1" s="849">
        <v>9</v>
      </c>
      <c r="N1" s="849">
        <v>11</v>
      </c>
      <c r="O1" s="849">
        <v>12</v>
      </c>
      <c r="P1" s="849">
        <v>13</v>
      </c>
      <c r="Q1" s="849">
        <v>14</v>
      </c>
      <c r="R1" s="849">
        <v>15</v>
      </c>
      <c r="S1" s="849">
        <v>16</v>
      </c>
      <c r="T1" s="849">
        <v>17</v>
      </c>
      <c r="U1" s="849">
        <v>18</v>
      </c>
      <c r="V1" s="849">
        <v>19</v>
      </c>
      <c r="W1" s="849">
        <v>20</v>
      </c>
      <c r="X1" s="849">
        <v>21</v>
      </c>
      <c r="Y1" s="849">
        <v>22</v>
      </c>
      <c r="Z1" s="849">
        <v>23</v>
      </c>
      <c r="AA1" s="849">
        <v>24</v>
      </c>
      <c r="AB1" s="849">
        <v>25</v>
      </c>
      <c r="AC1" s="849">
        <v>26</v>
      </c>
      <c r="AD1" s="849">
        <v>27</v>
      </c>
      <c r="AE1" s="849">
        <v>28</v>
      </c>
      <c r="AF1" s="849">
        <v>29</v>
      </c>
      <c r="AG1" s="849">
        <v>30</v>
      </c>
      <c r="AH1" s="849">
        <v>31</v>
      </c>
      <c r="AI1" s="849">
        <v>32</v>
      </c>
    </row>
    <row r="2" spans="2:35" ht="21.6" thickBot="1" x14ac:dyDescent="0.45">
      <c r="B2" s="1214" t="s">
        <v>618</v>
      </c>
      <c r="C2" s="1217" t="s">
        <v>621</v>
      </c>
      <c r="D2" s="1220" t="s">
        <v>839</v>
      </c>
      <c r="F2" s="1233" t="s">
        <v>2412</v>
      </c>
      <c r="G2" s="1234"/>
      <c r="H2" s="1234"/>
      <c r="I2" s="1234"/>
      <c r="J2" s="1235"/>
      <c r="K2" s="1195" t="s">
        <v>886</v>
      </c>
      <c r="L2" s="1234"/>
      <c r="M2" s="1234"/>
      <c r="N2" s="1198" t="s">
        <v>1014</v>
      </c>
      <c r="O2" s="1199"/>
      <c r="P2" s="1199"/>
      <c r="Q2" s="1199"/>
      <c r="R2" s="1199"/>
      <c r="S2" s="1199"/>
      <c r="T2" s="1199"/>
      <c r="U2" s="1199"/>
      <c r="V2" s="1199"/>
      <c r="W2" s="1199"/>
      <c r="X2" s="1200"/>
      <c r="Y2" s="1237" t="s">
        <v>986</v>
      </c>
      <c r="Z2" s="1238"/>
      <c r="AA2" s="1239"/>
      <c r="AB2" s="1098" t="s">
        <v>1229</v>
      </c>
      <c r="AC2" s="1099"/>
      <c r="AD2" s="1099"/>
      <c r="AE2" s="1099"/>
      <c r="AF2" s="1100"/>
      <c r="AG2" s="1246" t="s">
        <v>2539</v>
      </c>
      <c r="AH2" s="1203"/>
      <c r="AI2" s="1114" t="s">
        <v>1025</v>
      </c>
    </row>
    <row r="3" spans="2:35" ht="19.2" customHeight="1" x14ac:dyDescent="0.4">
      <c r="B3" s="1215"/>
      <c r="C3" s="1218"/>
      <c r="D3" s="1221"/>
      <c r="F3" s="1258" t="s">
        <v>872</v>
      </c>
      <c r="G3" s="1259"/>
      <c r="H3" s="1115" t="s">
        <v>878</v>
      </c>
      <c r="I3" s="1115" t="s">
        <v>879</v>
      </c>
      <c r="J3" s="1115" t="s">
        <v>880</v>
      </c>
      <c r="K3" s="1256" t="s">
        <v>887</v>
      </c>
      <c r="L3" s="1254" t="s">
        <v>911</v>
      </c>
      <c r="M3" s="1254" t="s">
        <v>912</v>
      </c>
      <c r="N3" s="1263" t="s">
        <v>2476</v>
      </c>
      <c r="O3" s="1264"/>
      <c r="P3" s="1265"/>
      <c r="Q3" s="1264" t="s">
        <v>2483</v>
      </c>
      <c r="R3" s="1253"/>
      <c r="S3" s="1248"/>
      <c r="T3" s="1247" t="s">
        <v>2486</v>
      </c>
      <c r="U3" s="1253"/>
      <c r="V3" s="1248"/>
      <c r="W3" s="1247" t="s">
        <v>2487</v>
      </c>
      <c r="X3" s="1248"/>
      <c r="Y3" s="1124" t="s">
        <v>987</v>
      </c>
      <c r="Z3" s="1240" t="s">
        <v>984</v>
      </c>
      <c r="AA3" s="1171" t="s">
        <v>2540</v>
      </c>
      <c r="AB3" s="1167" t="s">
        <v>915</v>
      </c>
      <c r="AC3" s="1243" t="s">
        <v>918</v>
      </c>
      <c r="AD3" s="1171" t="s">
        <v>919</v>
      </c>
      <c r="AE3" s="1243" t="s">
        <v>983</v>
      </c>
      <c r="AF3" s="1243" t="s">
        <v>2515</v>
      </c>
      <c r="AG3" s="1247"/>
      <c r="AH3" s="1248"/>
      <c r="AI3" s="1115"/>
    </row>
    <row r="4" spans="2:35" ht="19.2" x14ac:dyDescent="0.4">
      <c r="B4" s="1215"/>
      <c r="C4" s="1218"/>
      <c r="D4" s="1222"/>
      <c r="F4" s="1260"/>
      <c r="G4" s="1261"/>
      <c r="H4" s="1115"/>
      <c r="I4" s="1115"/>
      <c r="J4" s="1115"/>
      <c r="K4" s="1254"/>
      <c r="L4" s="1254"/>
      <c r="M4" s="1254"/>
      <c r="N4" s="655"/>
      <c r="O4" s="1249" t="s">
        <v>2481</v>
      </c>
      <c r="P4" s="1251" t="s">
        <v>2475</v>
      </c>
      <c r="Q4" s="780"/>
      <c r="R4" s="1249" t="s">
        <v>2475</v>
      </c>
      <c r="S4" s="1251" t="s">
        <v>2482</v>
      </c>
      <c r="T4" s="788"/>
      <c r="U4" s="1249" t="s">
        <v>2484</v>
      </c>
      <c r="V4" s="1251" t="s">
        <v>2485</v>
      </c>
      <c r="W4" s="1247"/>
      <c r="X4" s="1248"/>
      <c r="Y4" s="1124"/>
      <c r="Z4" s="1241"/>
      <c r="AA4" s="1232"/>
      <c r="AB4" s="1090"/>
      <c r="AC4" s="1244"/>
      <c r="AD4" s="1245"/>
      <c r="AE4" s="1244"/>
      <c r="AF4" s="1244"/>
      <c r="AG4" s="1112"/>
      <c r="AH4" s="1113"/>
      <c r="AI4" s="1227"/>
    </row>
    <row r="5" spans="2:35" ht="19.8" thickBot="1" x14ac:dyDescent="0.45">
      <c r="B5" s="1216"/>
      <c r="C5" s="1219"/>
      <c r="D5" s="1222"/>
      <c r="F5" s="717" t="s">
        <v>2413</v>
      </c>
      <c r="G5" s="718" t="s">
        <v>2414</v>
      </c>
      <c r="H5" s="1257"/>
      <c r="I5" s="1257"/>
      <c r="J5" s="1257"/>
      <c r="K5" s="1255"/>
      <c r="L5" s="1255"/>
      <c r="M5" s="1255"/>
      <c r="N5" s="656"/>
      <c r="O5" s="1262"/>
      <c r="P5" s="1252"/>
      <c r="Q5" s="781"/>
      <c r="R5" s="1250"/>
      <c r="S5" s="1252"/>
      <c r="T5" s="789"/>
      <c r="U5" s="1250"/>
      <c r="V5" s="1252"/>
      <c r="W5" s="790" t="s">
        <v>2485</v>
      </c>
      <c r="X5" s="791" t="s">
        <v>2484</v>
      </c>
      <c r="Y5" s="493" t="s">
        <v>985</v>
      </c>
      <c r="Z5" s="1242"/>
      <c r="AA5" s="1213"/>
      <c r="AB5" s="1236"/>
      <c r="AC5" s="246" t="s">
        <v>916</v>
      </c>
      <c r="AD5" s="441" t="s">
        <v>917</v>
      </c>
      <c r="AE5" s="445" t="s">
        <v>917</v>
      </c>
      <c r="AF5" s="445" t="s">
        <v>2345</v>
      </c>
      <c r="AG5" s="444" t="s">
        <v>915</v>
      </c>
      <c r="AH5" s="439" t="s">
        <v>914</v>
      </c>
      <c r="AI5" s="426" t="s">
        <v>1026</v>
      </c>
    </row>
    <row r="6" spans="2:35" ht="18" thickBot="1" x14ac:dyDescent="0.45">
      <c r="B6" s="215"/>
      <c r="C6" s="589" t="str">
        <f>'1_시스템정보'!C6</f>
        <v>INV001</v>
      </c>
      <c r="D6" s="216" t="str">
        <f>'1_시스템정보'!D6</f>
        <v>INVERTER #1</v>
      </c>
      <c r="F6" s="10" t="s">
        <v>82</v>
      </c>
      <c r="G6" s="12" t="s">
        <v>82</v>
      </c>
      <c r="H6" s="12" t="s">
        <v>82</v>
      </c>
      <c r="I6" s="12" t="s">
        <v>92</v>
      </c>
      <c r="J6" s="12" t="s">
        <v>86</v>
      </c>
      <c r="K6" s="8" t="s">
        <v>117</v>
      </c>
      <c r="L6" s="12" t="s">
        <v>119</v>
      </c>
      <c r="M6" s="12" t="s">
        <v>121</v>
      </c>
      <c r="N6" s="783">
        <v>200</v>
      </c>
      <c r="O6" s="432">
        <v>200</v>
      </c>
      <c r="P6" s="415">
        <v>200</v>
      </c>
      <c r="Q6" s="782">
        <v>200</v>
      </c>
      <c r="R6" s="432">
        <v>200</v>
      </c>
      <c r="S6" s="415">
        <v>200</v>
      </c>
      <c r="T6" s="774">
        <v>200</v>
      </c>
      <c r="U6" s="432">
        <v>200</v>
      </c>
      <c r="V6" s="415">
        <v>200</v>
      </c>
      <c r="W6" s="792">
        <v>-1800</v>
      </c>
      <c r="X6" s="792">
        <v>1800</v>
      </c>
      <c r="Y6" s="610">
        <f>'1_시스템정보'!F6</f>
        <v>440</v>
      </c>
      <c r="Z6" s="373">
        <v>1.1499999999999999</v>
      </c>
      <c r="AA6" s="368">
        <f>MIN( INT(IF($Y6=0,'1_시스템정보'!$J6,$Y6)*1.35*$Z6), IF('1_시스템정보'!$J6=240,382, IF('1_시스템정보'!$J6=500,797, 1099) ) )</f>
        <v>683</v>
      </c>
      <c r="AB6" s="10"/>
      <c r="AC6" s="241">
        <v>0.7</v>
      </c>
      <c r="AD6" s="844">
        <v>0</v>
      </c>
      <c r="AE6" s="844">
        <v>1</v>
      </c>
      <c r="AF6" s="469">
        <v>1</v>
      </c>
      <c r="AG6" s="10" t="s">
        <v>174</v>
      </c>
      <c r="AH6" s="228">
        <v>1</v>
      </c>
      <c r="AI6" s="434">
        <v>1</v>
      </c>
    </row>
    <row r="7" spans="2:35" x14ac:dyDescent="0.4">
      <c r="B7" s="217">
        <v>1</v>
      </c>
      <c r="C7" s="590" t="str">
        <f>'1_시스템정보'!C7</f>
        <v>INU1</v>
      </c>
      <c r="D7" s="218" t="str">
        <f>'1_시스템정보'!D7</f>
        <v>SIM_INU1</v>
      </c>
      <c r="F7" s="174" t="s">
        <v>82</v>
      </c>
      <c r="G7" s="176" t="s">
        <v>82</v>
      </c>
      <c r="H7" s="176" t="s">
        <v>82</v>
      </c>
      <c r="I7" s="176" t="s">
        <v>92</v>
      </c>
      <c r="J7" s="176" t="s">
        <v>86</v>
      </c>
      <c r="K7" s="494" t="s">
        <v>117</v>
      </c>
      <c r="L7" s="176" t="s">
        <v>119</v>
      </c>
      <c r="M7" s="176" t="s">
        <v>121</v>
      </c>
      <c r="N7" s="784">
        <v>200</v>
      </c>
      <c r="O7" s="411">
        <v>200</v>
      </c>
      <c r="P7" s="386">
        <v>200</v>
      </c>
      <c r="Q7" s="681">
        <v>200</v>
      </c>
      <c r="R7" s="411">
        <v>200</v>
      </c>
      <c r="S7" s="386">
        <v>200</v>
      </c>
      <c r="T7" s="775">
        <v>200</v>
      </c>
      <c r="U7" s="411">
        <v>200</v>
      </c>
      <c r="V7" s="386">
        <v>200</v>
      </c>
      <c r="W7" s="793">
        <v>-1800</v>
      </c>
      <c r="X7" s="793">
        <v>1800</v>
      </c>
      <c r="Y7" s="611">
        <f>'1_시스템정보'!F7</f>
        <v>380</v>
      </c>
      <c r="Z7" s="374">
        <v>1.1499999999999999</v>
      </c>
      <c r="AA7" s="369">
        <f>MIN( INT(IF($Y7=0,'1_시스템정보'!$J7,$Y7)*1.35*$Z7), IF('1_시스템정보'!$J7=240,382, IF('1_시스템정보'!$J7=500,797, 1099) ) )</f>
        <v>589</v>
      </c>
      <c r="AB7" s="174" t="s">
        <v>875</v>
      </c>
      <c r="AC7" s="242">
        <v>0.5</v>
      </c>
      <c r="AD7" s="845">
        <v>2</v>
      </c>
      <c r="AE7" s="845">
        <v>1</v>
      </c>
      <c r="AF7" s="470">
        <v>1</v>
      </c>
      <c r="AG7" s="174" t="s">
        <v>1193</v>
      </c>
      <c r="AH7" s="440">
        <v>1</v>
      </c>
      <c r="AI7" s="435">
        <v>1</v>
      </c>
    </row>
    <row r="8" spans="2:35" x14ac:dyDescent="0.4">
      <c r="B8" s="219">
        <v>2</v>
      </c>
      <c r="C8" s="591">
        <f>'1_시스템정보'!C8</f>
        <v>0</v>
      </c>
      <c r="D8" s="220">
        <f>'1_시스템정보'!D8</f>
        <v>0</v>
      </c>
      <c r="F8" s="160" t="s">
        <v>82</v>
      </c>
      <c r="G8" s="168" t="s">
        <v>82</v>
      </c>
      <c r="H8" s="168" t="s">
        <v>82</v>
      </c>
      <c r="I8" s="168" t="s">
        <v>92</v>
      </c>
      <c r="J8" s="168" t="s">
        <v>86</v>
      </c>
      <c r="K8" s="153" t="s">
        <v>117</v>
      </c>
      <c r="L8" s="168" t="s">
        <v>119</v>
      </c>
      <c r="M8" s="168" t="s">
        <v>121</v>
      </c>
      <c r="N8" s="785">
        <v>200</v>
      </c>
      <c r="O8" s="412">
        <v>200</v>
      </c>
      <c r="P8" s="387">
        <v>200</v>
      </c>
      <c r="Q8" s="682">
        <v>200</v>
      </c>
      <c r="R8" s="412">
        <v>200</v>
      </c>
      <c r="S8" s="387">
        <v>200</v>
      </c>
      <c r="T8" s="776">
        <v>200</v>
      </c>
      <c r="U8" s="412">
        <v>200</v>
      </c>
      <c r="V8" s="387">
        <v>200</v>
      </c>
      <c r="W8" s="794">
        <v>-1800</v>
      </c>
      <c r="X8" s="794">
        <v>1800</v>
      </c>
      <c r="Y8" s="612">
        <f>'1_시스템정보'!F8</f>
        <v>0</v>
      </c>
      <c r="Z8" s="375">
        <v>1.1499999999999999</v>
      </c>
      <c r="AA8" s="370">
        <f>MIN( INT(IF($Y8=0,'1_시스템정보'!$J8,$Y8)*1.35*$Z8), IF('1_시스템정보'!$J8=240,382, IF('1_시스템정보'!$J8=500,797, 1099) ) )</f>
        <v>776</v>
      </c>
      <c r="AB8" s="160"/>
      <c r="AC8" s="243">
        <v>0.5</v>
      </c>
      <c r="AD8" s="846">
        <v>0</v>
      </c>
      <c r="AE8" s="846">
        <v>1</v>
      </c>
      <c r="AF8" s="472">
        <v>1</v>
      </c>
      <c r="AG8" s="160" t="s">
        <v>174</v>
      </c>
      <c r="AH8" s="229">
        <v>1</v>
      </c>
      <c r="AI8" s="436">
        <v>1</v>
      </c>
    </row>
    <row r="9" spans="2:35" x14ac:dyDescent="0.4">
      <c r="B9" s="219">
        <v>3</v>
      </c>
      <c r="C9" s="591">
        <f>'1_시스템정보'!C9</f>
        <v>0</v>
      </c>
      <c r="D9" s="220">
        <f>'1_시스템정보'!D9</f>
        <v>0</v>
      </c>
      <c r="F9" s="116" t="s">
        <v>82</v>
      </c>
      <c r="G9" s="177" t="s">
        <v>82</v>
      </c>
      <c r="H9" s="177" t="s">
        <v>82</v>
      </c>
      <c r="I9" s="177" t="s">
        <v>92</v>
      </c>
      <c r="J9" s="177" t="s">
        <v>86</v>
      </c>
      <c r="K9" s="495" t="s">
        <v>117</v>
      </c>
      <c r="L9" s="177" t="s">
        <v>119</v>
      </c>
      <c r="M9" s="177" t="s">
        <v>121</v>
      </c>
      <c r="N9" s="786">
        <v>200</v>
      </c>
      <c r="O9" s="413">
        <v>200</v>
      </c>
      <c r="P9" s="388">
        <v>200</v>
      </c>
      <c r="Q9" s="683">
        <v>200</v>
      </c>
      <c r="R9" s="413">
        <v>200</v>
      </c>
      <c r="S9" s="388">
        <v>200</v>
      </c>
      <c r="T9" s="777">
        <v>200</v>
      </c>
      <c r="U9" s="413">
        <v>200</v>
      </c>
      <c r="V9" s="388">
        <v>200</v>
      </c>
      <c r="W9" s="795">
        <v>-1800</v>
      </c>
      <c r="X9" s="795">
        <v>1800</v>
      </c>
      <c r="Y9" s="612">
        <f>'1_시스템정보'!F9</f>
        <v>0</v>
      </c>
      <c r="Z9" s="375">
        <v>1.1499999999999999</v>
      </c>
      <c r="AA9" s="370">
        <f>MIN( INT(IF($Y9=0,'1_시스템정보'!$J9,$Y9)*1.35*$Z9), IF('1_시스템정보'!$J9=240,382, IF('1_시스템정보'!$J9=500,797, 1099) ) )</f>
        <v>776</v>
      </c>
      <c r="AB9" s="116"/>
      <c r="AC9" s="244">
        <v>0.5</v>
      </c>
      <c r="AD9" s="847">
        <v>0</v>
      </c>
      <c r="AE9" s="847">
        <v>1</v>
      </c>
      <c r="AF9" s="473">
        <v>1</v>
      </c>
      <c r="AG9" s="116" t="s">
        <v>174</v>
      </c>
      <c r="AH9" s="230">
        <v>1</v>
      </c>
      <c r="AI9" s="437">
        <v>1</v>
      </c>
    </row>
    <row r="10" spans="2:35" x14ac:dyDescent="0.4">
      <c r="B10" s="219">
        <v>4</v>
      </c>
      <c r="C10" s="591">
        <f>'1_시스템정보'!C10</f>
        <v>0</v>
      </c>
      <c r="D10" s="220">
        <f>'1_시스템정보'!D10</f>
        <v>0</v>
      </c>
      <c r="F10" s="160" t="s">
        <v>82</v>
      </c>
      <c r="G10" s="168" t="s">
        <v>82</v>
      </c>
      <c r="H10" s="168" t="s">
        <v>82</v>
      </c>
      <c r="I10" s="168" t="s">
        <v>92</v>
      </c>
      <c r="J10" s="168" t="s">
        <v>86</v>
      </c>
      <c r="K10" s="153" t="s">
        <v>117</v>
      </c>
      <c r="L10" s="168" t="s">
        <v>119</v>
      </c>
      <c r="M10" s="168" t="s">
        <v>121</v>
      </c>
      <c r="N10" s="785">
        <v>200</v>
      </c>
      <c r="O10" s="412">
        <v>200</v>
      </c>
      <c r="P10" s="387">
        <v>200</v>
      </c>
      <c r="Q10" s="682">
        <v>200</v>
      </c>
      <c r="R10" s="412">
        <v>200</v>
      </c>
      <c r="S10" s="387">
        <v>200</v>
      </c>
      <c r="T10" s="776">
        <v>200</v>
      </c>
      <c r="U10" s="412">
        <v>200</v>
      </c>
      <c r="V10" s="387">
        <v>200</v>
      </c>
      <c r="W10" s="794">
        <v>-1800</v>
      </c>
      <c r="X10" s="794">
        <v>1800</v>
      </c>
      <c r="Y10" s="612">
        <f>'1_시스템정보'!F10</f>
        <v>0</v>
      </c>
      <c r="Z10" s="375">
        <v>1.1499999999999999</v>
      </c>
      <c r="AA10" s="370">
        <f>MIN( INT(IF($Y10=0,'1_시스템정보'!$J10,$Y10)*1.35*$Z10), IF('1_시스템정보'!$J10=240,382, IF('1_시스템정보'!$J10=500,797, 1099) ) )</f>
        <v>776</v>
      </c>
      <c r="AB10" s="160"/>
      <c r="AC10" s="243">
        <v>0.5</v>
      </c>
      <c r="AD10" s="846">
        <v>0</v>
      </c>
      <c r="AE10" s="846">
        <v>1</v>
      </c>
      <c r="AF10" s="472">
        <v>1</v>
      </c>
      <c r="AG10" s="160" t="s">
        <v>1193</v>
      </c>
      <c r="AH10" s="229">
        <v>1</v>
      </c>
      <c r="AI10" s="436">
        <v>1</v>
      </c>
    </row>
    <row r="11" spans="2:35" x14ac:dyDescent="0.4">
      <c r="B11" s="219">
        <v>5</v>
      </c>
      <c r="C11" s="591">
        <f>'1_시스템정보'!C11</f>
        <v>0</v>
      </c>
      <c r="D11" s="220">
        <f>'1_시스템정보'!D11</f>
        <v>0</v>
      </c>
      <c r="F11" s="116" t="s">
        <v>82</v>
      </c>
      <c r="G11" s="177" t="s">
        <v>82</v>
      </c>
      <c r="H11" s="177" t="s">
        <v>82</v>
      </c>
      <c r="I11" s="177" t="s">
        <v>92</v>
      </c>
      <c r="J11" s="177" t="s">
        <v>86</v>
      </c>
      <c r="K11" s="495" t="s">
        <v>117</v>
      </c>
      <c r="L11" s="177" t="s">
        <v>119</v>
      </c>
      <c r="M11" s="177" t="s">
        <v>121</v>
      </c>
      <c r="N11" s="786">
        <v>200</v>
      </c>
      <c r="O11" s="413">
        <v>200</v>
      </c>
      <c r="P11" s="388">
        <v>200</v>
      </c>
      <c r="Q11" s="683">
        <v>200</v>
      </c>
      <c r="R11" s="413">
        <v>200</v>
      </c>
      <c r="S11" s="388">
        <v>200</v>
      </c>
      <c r="T11" s="777">
        <v>200</v>
      </c>
      <c r="U11" s="413">
        <v>200</v>
      </c>
      <c r="V11" s="388">
        <v>200</v>
      </c>
      <c r="W11" s="795">
        <v>-1800</v>
      </c>
      <c r="X11" s="795">
        <v>1800</v>
      </c>
      <c r="Y11" s="612">
        <f>'1_시스템정보'!F11</f>
        <v>0</v>
      </c>
      <c r="Z11" s="375">
        <v>1.1499999999999999</v>
      </c>
      <c r="AA11" s="370">
        <f>MIN( INT(IF($Y11=0,'1_시스템정보'!$J11,$Y11)*1.35*$Z11), IF('1_시스템정보'!$J11=240,382, IF('1_시스템정보'!$J11=500,797, 1099) ) )</f>
        <v>776</v>
      </c>
      <c r="AB11" s="116"/>
      <c r="AC11" s="244">
        <v>0.5</v>
      </c>
      <c r="AD11" s="847">
        <v>0</v>
      </c>
      <c r="AE11" s="847">
        <v>1</v>
      </c>
      <c r="AF11" s="473">
        <v>1</v>
      </c>
      <c r="AG11" s="116" t="s">
        <v>174</v>
      </c>
      <c r="AH11" s="230">
        <v>1</v>
      </c>
      <c r="AI11" s="437">
        <v>1</v>
      </c>
    </row>
    <row r="12" spans="2:35" x14ac:dyDescent="0.4">
      <c r="B12" s="219">
        <v>6</v>
      </c>
      <c r="C12" s="591">
        <f>'1_시스템정보'!C12</f>
        <v>0</v>
      </c>
      <c r="D12" s="220">
        <f>'1_시스템정보'!D12</f>
        <v>0</v>
      </c>
      <c r="F12" s="160" t="s">
        <v>82</v>
      </c>
      <c r="G12" s="168" t="s">
        <v>82</v>
      </c>
      <c r="H12" s="168" t="s">
        <v>82</v>
      </c>
      <c r="I12" s="168" t="s">
        <v>92</v>
      </c>
      <c r="J12" s="168" t="s">
        <v>86</v>
      </c>
      <c r="K12" s="153" t="s">
        <v>117</v>
      </c>
      <c r="L12" s="168" t="s">
        <v>119</v>
      </c>
      <c r="M12" s="168" t="s">
        <v>121</v>
      </c>
      <c r="N12" s="785">
        <v>200</v>
      </c>
      <c r="O12" s="412">
        <v>200</v>
      </c>
      <c r="P12" s="387">
        <v>200</v>
      </c>
      <c r="Q12" s="682">
        <v>200</v>
      </c>
      <c r="R12" s="412">
        <v>200</v>
      </c>
      <c r="S12" s="387">
        <v>200</v>
      </c>
      <c r="T12" s="776">
        <v>200</v>
      </c>
      <c r="U12" s="412">
        <v>200</v>
      </c>
      <c r="V12" s="387">
        <v>200</v>
      </c>
      <c r="W12" s="794">
        <v>-1800</v>
      </c>
      <c r="X12" s="794">
        <v>1800</v>
      </c>
      <c r="Y12" s="612">
        <f>'1_시스템정보'!F12</f>
        <v>0</v>
      </c>
      <c r="Z12" s="375">
        <v>1.1499999999999999</v>
      </c>
      <c r="AA12" s="370">
        <f>MIN( INT(IF($Y12=0,'1_시스템정보'!$J12,$Y12)*1.35*$Z12), IF('1_시스템정보'!$J12=240,382, IF('1_시스템정보'!$J12=500,797, 1099) ) )</f>
        <v>776</v>
      </c>
      <c r="AB12" s="160"/>
      <c r="AC12" s="243">
        <v>0.5</v>
      </c>
      <c r="AD12" s="846">
        <v>0</v>
      </c>
      <c r="AE12" s="846">
        <v>1</v>
      </c>
      <c r="AF12" s="472">
        <v>1</v>
      </c>
      <c r="AG12" s="160" t="s">
        <v>174</v>
      </c>
      <c r="AH12" s="229">
        <v>1</v>
      </c>
      <c r="AI12" s="436">
        <v>1</v>
      </c>
    </row>
    <row r="13" spans="2:35" x14ac:dyDescent="0.4">
      <c r="B13" s="219">
        <v>7</v>
      </c>
      <c r="C13" s="591">
        <f>'1_시스템정보'!C13</f>
        <v>0</v>
      </c>
      <c r="D13" s="220">
        <f>'1_시스템정보'!D13</f>
        <v>0</v>
      </c>
      <c r="F13" s="116" t="s">
        <v>82</v>
      </c>
      <c r="G13" s="177" t="s">
        <v>82</v>
      </c>
      <c r="H13" s="177" t="s">
        <v>82</v>
      </c>
      <c r="I13" s="177" t="s">
        <v>92</v>
      </c>
      <c r="J13" s="177" t="s">
        <v>86</v>
      </c>
      <c r="K13" s="495" t="s">
        <v>117</v>
      </c>
      <c r="L13" s="177" t="s">
        <v>119</v>
      </c>
      <c r="M13" s="177" t="s">
        <v>121</v>
      </c>
      <c r="N13" s="786">
        <v>200</v>
      </c>
      <c r="O13" s="413">
        <v>200</v>
      </c>
      <c r="P13" s="388">
        <v>200</v>
      </c>
      <c r="Q13" s="683">
        <v>200</v>
      </c>
      <c r="R13" s="413">
        <v>200</v>
      </c>
      <c r="S13" s="388">
        <v>200</v>
      </c>
      <c r="T13" s="777">
        <v>200</v>
      </c>
      <c r="U13" s="413">
        <v>200</v>
      </c>
      <c r="V13" s="388">
        <v>200</v>
      </c>
      <c r="W13" s="795">
        <v>-1800</v>
      </c>
      <c r="X13" s="795">
        <v>1800</v>
      </c>
      <c r="Y13" s="612">
        <f>'1_시스템정보'!F13</f>
        <v>0</v>
      </c>
      <c r="Z13" s="375">
        <v>1.1499999999999999</v>
      </c>
      <c r="AA13" s="370">
        <f>MIN( INT(IF($Y13=0,'1_시스템정보'!$J13,$Y13)*1.35*$Z13), IF('1_시스템정보'!$J13=240,382, IF('1_시스템정보'!$J13=500,797, 1099) ) )</f>
        <v>776</v>
      </c>
      <c r="AB13" s="116"/>
      <c r="AC13" s="244">
        <v>0.5</v>
      </c>
      <c r="AD13" s="847">
        <v>0</v>
      </c>
      <c r="AE13" s="847">
        <v>1</v>
      </c>
      <c r="AF13" s="473">
        <v>1</v>
      </c>
      <c r="AG13" s="116" t="s">
        <v>174</v>
      </c>
      <c r="AH13" s="230">
        <v>1</v>
      </c>
      <c r="AI13" s="437">
        <v>1</v>
      </c>
    </row>
    <row r="14" spans="2:35" x14ac:dyDescent="0.4">
      <c r="B14" s="219">
        <v>8</v>
      </c>
      <c r="C14" s="591">
        <f>'1_시스템정보'!C14</f>
        <v>0</v>
      </c>
      <c r="D14" s="220">
        <f>'1_시스템정보'!D14</f>
        <v>0</v>
      </c>
      <c r="F14" s="160" t="s">
        <v>82</v>
      </c>
      <c r="G14" s="168" t="s">
        <v>82</v>
      </c>
      <c r="H14" s="168" t="s">
        <v>82</v>
      </c>
      <c r="I14" s="168" t="s">
        <v>92</v>
      </c>
      <c r="J14" s="168" t="s">
        <v>86</v>
      </c>
      <c r="K14" s="153" t="s">
        <v>117</v>
      </c>
      <c r="L14" s="168" t="s">
        <v>119</v>
      </c>
      <c r="M14" s="168" t="s">
        <v>121</v>
      </c>
      <c r="N14" s="785">
        <v>200</v>
      </c>
      <c r="O14" s="412">
        <v>200</v>
      </c>
      <c r="P14" s="387">
        <v>200</v>
      </c>
      <c r="Q14" s="682">
        <v>200</v>
      </c>
      <c r="R14" s="412">
        <v>200</v>
      </c>
      <c r="S14" s="387">
        <v>200</v>
      </c>
      <c r="T14" s="776">
        <v>200</v>
      </c>
      <c r="U14" s="412">
        <v>200</v>
      </c>
      <c r="V14" s="387">
        <v>200</v>
      </c>
      <c r="W14" s="794">
        <v>-1800</v>
      </c>
      <c r="X14" s="794">
        <v>1800</v>
      </c>
      <c r="Y14" s="612">
        <f>'1_시스템정보'!F14</f>
        <v>0</v>
      </c>
      <c r="Z14" s="375">
        <v>1.1499999999999999</v>
      </c>
      <c r="AA14" s="370">
        <f>MIN( INT(IF($Y14=0,'1_시스템정보'!$J14,$Y14)*1.35*$Z14), IF('1_시스템정보'!$J14=240,382, IF('1_시스템정보'!$J14=500,797, 1099) ) )</f>
        <v>776</v>
      </c>
      <c r="AB14" s="160"/>
      <c r="AC14" s="243">
        <v>0.5</v>
      </c>
      <c r="AD14" s="846">
        <v>0</v>
      </c>
      <c r="AE14" s="846">
        <v>1</v>
      </c>
      <c r="AF14" s="472">
        <v>1</v>
      </c>
      <c r="AG14" s="160" t="s">
        <v>174</v>
      </c>
      <c r="AH14" s="229">
        <v>1</v>
      </c>
      <c r="AI14" s="436">
        <v>1</v>
      </c>
    </row>
    <row r="15" spans="2:35" x14ac:dyDescent="0.4">
      <c r="B15" s="219">
        <v>9</v>
      </c>
      <c r="C15" s="591">
        <f>'1_시스템정보'!C15</f>
        <v>0</v>
      </c>
      <c r="D15" s="220">
        <f>'1_시스템정보'!D15</f>
        <v>0</v>
      </c>
      <c r="F15" s="116" t="s">
        <v>82</v>
      </c>
      <c r="G15" s="177" t="s">
        <v>82</v>
      </c>
      <c r="H15" s="177" t="s">
        <v>82</v>
      </c>
      <c r="I15" s="177" t="s">
        <v>92</v>
      </c>
      <c r="J15" s="177" t="s">
        <v>86</v>
      </c>
      <c r="K15" s="495" t="s">
        <v>117</v>
      </c>
      <c r="L15" s="177" t="s">
        <v>119</v>
      </c>
      <c r="M15" s="177" t="s">
        <v>121</v>
      </c>
      <c r="N15" s="786">
        <v>200</v>
      </c>
      <c r="O15" s="413">
        <v>200</v>
      </c>
      <c r="P15" s="388">
        <v>200</v>
      </c>
      <c r="Q15" s="683">
        <v>200</v>
      </c>
      <c r="R15" s="413">
        <v>200</v>
      </c>
      <c r="S15" s="388">
        <v>200</v>
      </c>
      <c r="T15" s="777">
        <v>200</v>
      </c>
      <c r="U15" s="413">
        <v>200</v>
      </c>
      <c r="V15" s="388">
        <v>200</v>
      </c>
      <c r="W15" s="795">
        <v>-1800</v>
      </c>
      <c r="X15" s="795">
        <v>1800</v>
      </c>
      <c r="Y15" s="612">
        <f>'1_시스템정보'!F15</f>
        <v>0</v>
      </c>
      <c r="Z15" s="375">
        <v>1.1499999999999999</v>
      </c>
      <c r="AA15" s="370">
        <f>MIN( INT(IF($Y15=0,'1_시스템정보'!$J15,$Y15)*1.35*$Z15), IF('1_시스템정보'!$J15=240,382, IF('1_시스템정보'!$J15=500,797, 1099) ) )</f>
        <v>776</v>
      </c>
      <c r="AB15" s="116"/>
      <c r="AC15" s="244">
        <v>0.5</v>
      </c>
      <c r="AD15" s="847">
        <v>0</v>
      </c>
      <c r="AE15" s="847">
        <v>1</v>
      </c>
      <c r="AF15" s="473">
        <v>1</v>
      </c>
      <c r="AG15" s="116" t="s">
        <v>174</v>
      </c>
      <c r="AH15" s="230">
        <v>1</v>
      </c>
      <c r="AI15" s="437">
        <v>1</v>
      </c>
    </row>
    <row r="16" spans="2:35" x14ac:dyDescent="0.4">
      <c r="B16" s="219">
        <v>10</v>
      </c>
      <c r="C16" s="591">
        <f>'1_시스템정보'!C16</f>
        <v>0</v>
      </c>
      <c r="D16" s="220">
        <f>'1_시스템정보'!D16</f>
        <v>0</v>
      </c>
      <c r="F16" s="160" t="s">
        <v>82</v>
      </c>
      <c r="G16" s="168" t="s">
        <v>82</v>
      </c>
      <c r="H16" s="168" t="s">
        <v>82</v>
      </c>
      <c r="I16" s="168" t="s">
        <v>92</v>
      </c>
      <c r="J16" s="168" t="s">
        <v>86</v>
      </c>
      <c r="K16" s="153" t="s">
        <v>117</v>
      </c>
      <c r="L16" s="168" t="s">
        <v>119</v>
      </c>
      <c r="M16" s="168" t="s">
        <v>121</v>
      </c>
      <c r="N16" s="785">
        <v>200</v>
      </c>
      <c r="O16" s="412">
        <v>200</v>
      </c>
      <c r="P16" s="387">
        <v>200</v>
      </c>
      <c r="Q16" s="682">
        <v>200</v>
      </c>
      <c r="R16" s="412">
        <v>200</v>
      </c>
      <c r="S16" s="387">
        <v>200</v>
      </c>
      <c r="T16" s="776">
        <v>200</v>
      </c>
      <c r="U16" s="412">
        <v>200</v>
      </c>
      <c r="V16" s="387">
        <v>200</v>
      </c>
      <c r="W16" s="794">
        <v>-1800</v>
      </c>
      <c r="X16" s="794">
        <v>1800</v>
      </c>
      <c r="Y16" s="612">
        <f>'1_시스템정보'!F16</f>
        <v>0</v>
      </c>
      <c r="Z16" s="375">
        <v>1.1499999999999999</v>
      </c>
      <c r="AA16" s="370">
        <f>MIN( INT(IF($Y16=0,'1_시스템정보'!$J16,$Y16)*1.35*$Z16), IF('1_시스템정보'!$J16=240,382, IF('1_시스템정보'!$J16=500,797, 1099) ) )</f>
        <v>776</v>
      </c>
      <c r="AB16" s="160"/>
      <c r="AC16" s="243">
        <v>0.5</v>
      </c>
      <c r="AD16" s="846">
        <v>0</v>
      </c>
      <c r="AE16" s="846">
        <v>1</v>
      </c>
      <c r="AF16" s="472">
        <v>1</v>
      </c>
      <c r="AG16" s="160" t="s">
        <v>174</v>
      </c>
      <c r="AH16" s="229">
        <v>1</v>
      </c>
      <c r="AI16" s="436">
        <v>1</v>
      </c>
    </row>
    <row r="17" spans="2:35" x14ac:dyDescent="0.4">
      <c r="B17" s="219">
        <v>11</v>
      </c>
      <c r="C17" s="591">
        <f>'1_시스템정보'!C17</f>
        <v>0</v>
      </c>
      <c r="D17" s="220">
        <f>'1_시스템정보'!D17</f>
        <v>0</v>
      </c>
      <c r="F17" s="116" t="s">
        <v>82</v>
      </c>
      <c r="G17" s="177" t="s">
        <v>82</v>
      </c>
      <c r="H17" s="177" t="s">
        <v>82</v>
      </c>
      <c r="I17" s="177" t="s">
        <v>92</v>
      </c>
      <c r="J17" s="177" t="s">
        <v>86</v>
      </c>
      <c r="K17" s="495" t="s">
        <v>117</v>
      </c>
      <c r="L17" s="177" t="s">
        <v>119</v>
      </c>
      <c r="M17" s="177" t="s">
        <v>121</v>
      </c>
      <c r="N17" s="786">
        <v>200</v>
      </c>
      <c r="O17" s="413">
        <v>200</v>
      </c>
      <c r="P17" s="388">
        <v>200</v>
      </c>
      <c r="Q17" s="683">
        <v>200</v>
      </c>
      <c r="R17" s="413">
        <v>200</v>
      </c>
      <c r="S17" s="388">
        <v>200</v>
      </c>
      <c r="T17" s="777">
        <v>200</v>
      </c>
      <c r="U17" s="413">
        <v>200</v>
      </c>
      <c r="V17" s="388">
        <v>200</v>
      </c>
      <c r="W17" s="795">
        <v>-1800</v>
      </c>
      <c r="X17" s="795">
        <v>1800</v>
      </c>
      <c r="Y17" s="612">
        <f>'1_시스템정보'!F17</f>
        <v>0</v>
      </c>
      <c r="Z17" s="375">
        <v>1.1499999999999999</v>
      </c>
      <c r="AA17" s="370">
        <f>MIN( INT(IF($Y17=0,'1_시스템정보'!$J17,$Y17)*1.35*$Z17), IF('1_시스템정보'!$J17=240,382, IF('1_시스템정보'!$J17=500,797, 1099) ) )</f>
        <v>776</v>
      </c>
      <c r="AB17" s="116"/>
      <c r="AC17" s="244">
        <v>0.5</v>
      </c>
      <c r="AD17" s="847">
        <v>0</v>
      </c>
      <c r="AE17" s="847">
        <v>1</v>
      </c>
      <c r="AF17" s="473">
        <v>1</v>
      </c>
      <c r="AG17" s="116" t="s">
        <v>174</v>
      </c>
      <c r="AH17" s="230">
        <v>1</v>
      </c>
      <c r="AI17" s="437">
        <v>1</v>
      </c>
    </row>
    <row r="18" spans="2:35" x14ac:dyDescent="0.4">
      <c r="B18" s="219">
        <v>12</v>
      </c>
      <c r="C18" s="591">
        <f>'1_시스템정보'!C18</f>
        <v>0</v>
      </c>
      <c r="D18" s="220">
        <f>'1_시스템정보'!D18</f>
        <v>0</v>
      </c>
      <c r="F18" s="160" t="s">
        <v>82</v>
      </c>
      <c r="G18" s="168" t="s">
        <v>82</v>
      </c>
      <c r="H18" s="168" t="s">
        <v>82</v>
      </c>
      <c r="I18" s="168" t="s">
        <v>92</v>
      </c>
      <c r="J18" s="168" t="s">
        <v>86</v>
      </c>
      <c r="K18" s="153" t="s">
        <v>117</v>
      </c>
      <c r="L18" s="168" t="s">
        <v>119</v>
      </c>
      <c r="M18" s="168" t="s">
        <v>121</v>
      </c>
      <c r="N18" s="785">
        <v>200</v>
      </c>
      <c r="O18" s="412">
        <v>200</v>
      </c>
      <c r="P18" s="387">
        <v>200</v>
      </c>
      <c r="Q18" s="682">
        <v>200</v>
      </c>
      <c r="R18" s="412">
        <v>200</v>
      </c>
      <c r="S18" s="387">
        <v>200</v>
      </c>
      <c r="T18" s="776">
        <v>200</v>
      </c>
      <c r="U18" s="412">
        <v>200</v>
      </c>
      <c r="V18" s="387">
        <v>200</v>
      </c>
      <c r="W18" s="794">
        <v>-1800</v>
      </c>
      <c r="X18" s="794">
        <v>1800</v>
      </c>
      <c r="Y18" s="612">
        <f>'1_시스템정보'!F18</f>
        <v>0</v>
      </c>
      <c r="Z18" s="375">
        <v>1.1499999999999999</v>
      </c>
      <c r="AA18" s="370">
        <f>MIN( INT(IF($Y18=0,'1_시스템정보'!$J18,$Y18)*1.35*$Z18), IF('1_시스템정보'!$J18=240,382, IF('1_시스템정보'!$J18=500,797, 1099) ) )</f>
        <v>776</v>
      </c>
      <c r="AB18" s="160"/>
      <c r="AC18" s="243">
        <v>0.5</v>
      </c>
      <c r="AD18" s="846">
        <v>0</v>
      </c>
      <c r="AE18" s="846">
        <v>1</v>
      </c>
      <c r="AF18" s="472">
        <v>1</v>
      </c>
      <c r="AG18" s="160" t="s">
        <v>174</v>
      </c>
      <c r="AH18" s="229">
        <v>1</v>
      </c>
      <c r="AI18" s="436">
        <v>1</v>
      </c>
    </row>
    <row r="19" spans="2:35" x14ac:dyDescent="0.4">
      <c r="B19" s="219">
        <v>13</v>
      </c>
      <c r="C19" s="591">
        <f>'1_시스템정보'!C19</f>
        <v>0</v>
      </c>
      <c r="D19" s="220">
        <f>'1_시스템정보'!D19</f>
        <v>0</v>
      </c>
      <c r="F19" s="116" t="s">
        <v>82</v>
      </c>
      <c r="G19" s="177" t="s">
        <v>82</v>
      </c>
      <c r="H19" s="177" t="s">
        <v>82</v>
      </c>
      <c r="I19" s="177" t="s">
        <v>92</v>
      </c>
      <c r="J19" s="177" t="s">
        <v>86</v>
      </c>
      <c r="K19" s="495" t="s">
        <v>117</v>
      </c>
      <c r="L19" s="177" t="s">
        <v>119</v>
      </c>
      <c r="M19" s="177" t="s">
        <v>121</v>
      </c>
      <c r="N19" s="786">
        <v>200</v>
      </c>
      <c r="O19" s="413">
        <v>200</v>
      </c>
      <c r="P19" s="388">
        <v>200</v>
      </c>
      <c r="Q19" s="683">
        <v>200</v>
      </c>
      <c r="R19" s="413">
        <v>200</v>
      </c>
      <c r="S19" s="388">
        <v>200</v>
      </c>
      <c r="T19" s="777">
        <v>200</v>
      </c>
      <c r="U19" s="413">
        <v>200</v>
      </c>
      <c r="V19" s="388">
        <v>200</v>
      </c>
      <c r="W19" s="795">
        <v>-1800</v>
      </c>
      <c r="X19" s="795">
        <v>1800</v>
      </c>
      <c r="Y19" s="612">
        <f>'1_시스템정보'!F19</f>
        <v>0</v>
      </c>
      <c r="Z19" s="375">
        <v>1.1499999999999999</v>
      </c>
      <c r="AA19" s="370">
        <f>MIN( INT(IF($Y19=0,'1_시스템정보'!$J19,$Y19)*1.35*$Z19), IF('1_시스템정보'!$J19=240,382, IF('1_시스템정보'!$J19=500,797, 1099) ) )</f>
        <v>776</v>
      </c>
      <c r="AB19" s="116"/>
      <c r="AC19" s="244">
        <v>0.5</v>
      </c>
      <c r="AD19" s="847">
        <v>0</v>
      </c>
      <c r="AE19" s="847">
        <v>1</v>
      </c>
      <c r="AF19" s="473">
        <v>1</v>
      </c>
      <c r="AG19" s="116" t="s">
        <v>174</v>
      </c>
      <c r="AH19" s="230">
        <v>1</v>
      </c>
      <c r="AI19" s="437">
        <v>1</v>
      </c>
    </row>
    <row r="20" spans="2:35" x14ac:dyDescent="0.4">
      <c r="B20" s="219">
        <v>14</v>
      </c>
      <c r="C20" s="591">
        <f>'1_시스템정보'!C20</f>
        <v>0</v>
      </c>
      <c r="D20" s="220">
        <f>'1_시스템정보'!D20</f>
        <v>0</v>
      </c>
      <c r="F20" s="160" t="s">
        <v>82</v>
      </c>
      <c r="G20" s="168" t="s">
        <v>82</v>
      </c>
      <c r="H20" s="168" t="s">
        <v>82</v>
      </c>
      <c r="I20" s="168" t="s">
        <v>92</v>
      </c>
      <c r="J20" s="168" t="s">
        <v>86</v>
      </c>
      <c r="K20" s="153" t="s">
        <v>117</v>
      </c>
      <c r="L20" s="168" t="s">
        <v>119</v>
      </c>
      <c r="M20" s="168" t="s">
        <v>121</v>
      </c>
      <c r="N20" s="785">
        <v>200</v>
      </c>
      <c r="O20" s="412">
        <v>200</v>
      </c>
      <c r="P20" s="387">
        <v>200</v>
      </c>
      <c r="Q20" s="682">
        <v>200</v>
      </c>
      <c r="R20" s="412">
        <v>200</v>
      </c>
      <c r="S20" s="387">
        <v>200</v>
      </c>
      <c r="T20" s="776">
        <v>200</v>
      </c>
      <c r="U20" s="412">
        <v>200</v>
      </c>
      <c r="V20" s="387">
        <v>200</v>
      </c>
      <c r="W20" s="794">
        <v>-1800</v>
      </c>
      <c r="X20" s="794">
        <v>1800</v>
      </c>
      <c r="Y20" s="612">
        <f>'1_시스템정보'!F20</f>
        <v>0</v>
      </c>
      <c r="Z20" s="375">
        <v>1.1499999999999999</v>
      </c>
      <c r="AA20" s="370">
        <f>MIN( INT(IF($Y20=0,'1_시스템정보'!$J20,$Y20)*1.35*$Z20), IF('1_시스템정보'!$J20=240,382, IF('1_시스템정보'!$J20=500,797, 1099) ) )</f>
        <v>776</v>
      </c>
      <c r="AB20" s="160"/>
      <c r="AC20" s="243">
        <v>0.5</v>
      </c>
      <c r="AD20" s="846">
        <v>0</v>
      </c>
      <c r="AE20" s="846">
        <v>1</v>
      </c>
      <c r="AF20" s="472">
        <v>1</v>
      </c>
      <c r="AG20" s="160" t="s">
        <v>174</v>
      </c>
      <c r="AH20" s="229">
        <v>1</v>
      </c>
      <c r="AI20" s="436">
        <v>1</v>
      </c>
    </row>
    <row r="21" spans="2:35" x14ac:dyDescent="0.4">
      <c r="B21" s="219">
        <v>15</v>
      </c>
      <c r="C21" s="591">
        <f>'1_시스템정보'!C21</f>
        <v>0</v>
      </c>
      <c r="D21" s="220">
        <f>'1_시스템정보'!D21</f>
        <v>0</v>
      </c>
      <c r="F21" s="116" t="s">
        <v>82</v>
      </c>
      <c r="G21" s="177" t="s">
        <v>82</v>
      </c>
      <c r="H21" s="177" t="s">
        <v>82</v>
      </c>
      <c r="I21" s="177" t="s">
        <v>92</v>
      </c>
      <c r="J21" s="177" t="s">
        <v>86</v>
      </c>
      <c r="K21" s="495" t="s">
        <v>117</v>
      </c>
      <c r="L21" s="177" t="s">
        <v>119</v>
      </c>
      <c r="M21" s="177" t="s">
        <v>121</v>
      </c>
      <c r="N21" s="786">
        <v>200</v>
      </c>
      <c r="O21" s="413">
        <v>200</v>
      </c>
      <c r="P21" s="388">
        <v>200</v>
      </c>
      <c r="Q21" s="683">
        <v>200</v>
      </c>
      <c r="R21" s="413">
        <v>200</v>
      </c>
      <c r="S21" s="388">
        <v>200</v>
      </c>
      <c r="T21" s="777">
        <v>200</v>
      </c>
      <c r="U21" s="413">
        <v>200</v>
      </c>
      <c r="V21" s="388">
        <v>200</v>
      </c>
      <c r="W21" s="795">
        <v>-1800</v>
      </c>
      <c r="X21" s="795">
        <v>1800</v>
      </c>
      <c r="Y21" s="612">
        <f>'1_시스템정보'!F21</f>
        <v>0</v>
      </c>
      <c r="Z21" s="375">
        <v>1.1499999999999999</v>
      </c>
      <c r="AA21" s="370">
        <f>MIN( INT(IF($Y21=0,'1_시스템정보'!$J21,$Y21)*1.35*$Z21), IF('1_시스템정보'!$J21=240,382, IF('1_시스템정보'!$J21=500,797, 1099) ) )</f>
        <v>776</v>
      </c>
      <c r="AB21" s="116"/>
      <c r="AC21" s="244">
        <v>0.5</v>
      </c>
      <c r="AD21" s="847">
        <v>0</v>
      </c>
      <c r="AE21" s="847">
        <v>1</v>
      </c>
      <c r="AF21" s="473">
        <v>1</v>
      </c>
      <c r="AG21" s="116" t="s">
        <v>174</v>
      </c>
      <c r="AH21" s="230">
        <v>1</v>
      </c>
      <c r="AI21" s="437">
        <v>1</v>
      </c>
    </row>
    <row r="22" spans="2:35" x14ac:dyDescent="0.4">
      <c r="B22" s="219">
        <v>16</v>
      </c>
      <c r="C22" s="591">
        <f>'1_시스템정보'!C22</f>
        <v>0</v>
      </c>
      <c r="D22" s="220">
        <f>'1_시스템정보'!D22</f>
        <v>0</v>
      </c>
      <c r="F22" s="160" t="s">
        <v>82</v>
      </c>
      <c r="G22" s="168" t="s">
        <v>82</v>
      </c>
      <c r="H22" s="168" t="s">
        <v>82</v>
      </c>
      <c r="I22" s="168" t="s">
        <v>92</v>
      </c>
      <c r="J22" s="168" t="s">
        <v>86</v>
      </c>
      <c r="K22" s="153" t="s">
        <v>117</v>
      </c>
      <c r="L22" s="168" t="s">
        <v>119</v>
      </c>
      <c r="M22" s="168" t="s">
        <v>121</v>
      </c>
      <c r="N22" s="785">
        <v>200</v>
      </c>
      <c r="O22" s="412">
        <v>200</v>
      </c>
      <c r="P22" s="387">
        <v>200</v>
      </c>
      <c r="Q22" s="682">
        <v>200</v>
      </c>
      <c r="R22" s="412">
        <v>200</v>
      </c>
      <c r="S22" s="387">
        <v>200</v>
      </c>
      <c r="T22" s="776">
        <v>200</v>
      </c>
      <c r="U22" s="412">
        <v>200</v>
      </c>
      <c r="V22" s="387">
        <v>200</v>
      </c>
      <c r="W22" s="794">
        <v>-1800</v>
      </c>
      <c r="X22" s="794">
        <v>1800</v>
      </c>
      <c r="Y22" s="612">
        <f>'1_시스템정보'!F22</f>
        <v>0</v>
      </c>
      <c r="Z22" s="375">
        <v>1.1499999999999999</v>
      </c>
      <c r="AA22" s="370">
        <f>MIN( INT(IF($Y22=0,'1_시스템정보'!$J22,$Y22)*1.35*$Z22), IF('1_시스템정보'!$J22=240,382, IF('1_시스템정보'!$J22=500,797, 1099) ) )</f>
        <v>776</v>
      </c>
      <c r="AB22" s="160"/>
      <c r="AC22" s="243">
        <v>0.5</v>
      </c>
      <c r="AD22" s="846">
        <v>0</v>
      </c>
      <c r="AE22" s="846">
        <v>1</v>
      </c>
      <c r="AF22" s="472">
        <v>1</v>
      </c>
      <c r="AG22" s="160" t="s">
        <v>174</v>
      </c>
      <c r="AH22" s="229">
        <v>1</v>
      </c>
      <c r="AI22" s="436">
        <v>1</v>
      </c>
    </row>
    <row r="23" spans="2:35" x14ac:dyDescent="0.4">
      <c r="B23" s="219">
        <v>17</v>
      </c>
      <c r="C23" s="591">
        <f>'1_시스템정보'!C23</f>
        <v>0</v>
      </c>
      <c r="D23" s="220">
        <f>'1_시스템정보'!D23</f>
        <v>0</v>
      </c>
      <c r="F23" s="116" t="s">
        <v>82</v>
      </c>
      <c r="G23" s="177" t="s">
        <v>82</v>
      </c>
      <c r="H23" s="177" t="s">
        <v>82</v>
      </c>
      <c r="I23" s="177" t="s">
        <v>92</v>
      </c>
      <c r="J23" s="177" t="s">
        <v>86</v>
      </c>
      <c r="K23" s="495" t="s">
        <v>117</v>
      </c>
      <c r="L23" s="177" t="s">
        <v>119</v>
      </c>
      <c r="M23" s="177" t="s">
        <v>121</v>
      </c>
      <c r="N23" s="786">
        <v>200</v>
      </c>
      <c r="O23" s="413">
        <v>200</v>
      </c>
      <c r="P23" s="388">
        <v>200</v>
      </c>
      <c r="Q23" s="683">
        <v>200</v>
      </c>
      <c r="R23" s="413">
        <v>200</v>
      </c>
      <c r="S23" s="388">
        <v>200</v>
      </c>
      <c r="T23" s="777">
        <v>200</v>
      </c>
      <c r="U23" s="413">
        <v>200</v>
      </c>
      <c r="V23" s="388">
        <v>200</v>
      </c>
      <c r="W23" s="795">
        <v>-1800</v>
      </c>
      <c r="X23" s="795">
        <v>1800</v>
      </c>
      <c r="Y23" s="612">
        <f>'1_시스템정보'!F23</f>
        <v>0</v>
      </c>
      <c r="Z23" s="375">
        <v>1.1499999999999999</v>
      </c>
      <c r="AA23" s="370">
        <f>MIN( INT(IF($Y23=0,'1_시스템정보'!$J23,$Y23)*1.35*$Z23), IF('1_시스템정보'!$J23=240,382, IF('1_시스템정보'!$J23=500,797, 1099) ) )</f>
        <v>776</v>
      </c>
      <c r="AB23" s="116"/>
      <c r="AC23" s="244">
        <v>0.5</v>
      </c>
      <c r="AD23" s="847">
        <v>0</v>
      </c>
      <c r="AE23" s="847">
        <v>1</v>
      </c>
      <c r="AF23" s="473">
        <v>1</v>
      </c>
      <c r="AG23" s="116" t="s">
        <v>174</v>
      </c>
      <c r="AH23" s="230">
        <v>1</v>
      </c>
      <c r="AI23" s="437">
        <v>1</v>
      </c>
    </row>
    <row r="24" spans="2:35" x14ac:dyDescent="0.4">
      <c r="B24" s="219">
        <v>18</v>
      </c>
      <c r="C24" s="591">
        <f>'1_시스템정보'!C24</f>
        <v>0</v>
      </c>
      <c r="D24" s="220">
        <f>'1_시스템정보'!D24</f>
        <v>0</v>
      </c>
      <c r="F24" s="160" t="s">
        <v>82</v>
      </c>
      <c r="G24" s="168" t="s">
        <v>82</v>
      </c>
      <c r="H24" s="168" t="s">
        <v>82</v>
      </c>
      <c r="I24" s="168" t="s">
        <v>92</v>
      </c>
      <c r="J24" s="168" t="s">
        <v>86</v>
      </c>
      <c r="K24" s="153" t="s">
        <v>117</v>
      </c>
      <c r="L24" s="168" t="s">
        <v>119</v>
      </c>
      <c r="M24" s="168" t="s">
        <v>121</v>
      </c>
      <c r="N24" s="785">
        <v>200</v>
      </c>
      <c r="O24" s="412">
        <v>200</v>
      </c>
      <c r="P24" s="387">
        <v>200</v>
      </c>
      <c r="Q24" s="682">
        <v>200</v>
      </c>
      <c r="R24" s="412">
        <v>200</v>
      </c>
      <c r="S24" s="387">
        <v>200</v>
      </c>
      <c r="T24" s="776">
        <v>200</v>
      </c>
      <c r="U24" s="412">
        <v>200</v>
      </c>
      <c r="V24" s="387">
        <v>200</v>
      </c>
      <c r="W24" s="794">
        <v>-1800</v>
      </c>
      <c r="X24" s="794">
        <v>1800</v>
      </c>
      <c r="Y24" s="612">
        <f>'1_시스템정보'!F24</f>
        <v>0</v>
      </c>
      <c r="Z24" s="375">
        <v>1.1499999999999999</v>
      </c>
      <c r="AA24" s="370">
        <f>MIN( INT(IF($Y24=0,'1_시스템정보'!$J24,$Y24)*1.35*$Z24), IF('1_시스템정보'!$J24=240,382, IF('1_시스템정보'!$J24=500,797, 1099) ) )</f>
        <v>776</v>
      </c>
      <c r="AB24" s="160"/>
      <c r="AC24" s="243">
        <v>0.5</v>
      </c>
      <c r="AD24" s="846">
        <v>0</v>
      </c>
      <c r="AE24" s="846">
        <v>1</v>
      </c>
      <c r="AF24" s="472">
        <v>1</v>
      </c>
      <c r="AG24" s="160" t="s">
        <v>174</v>
      </c>
      <c r="AH24" s="229">
        <v>1</v>
      </c>
      <c r="AI24" s="436">
        <v>1</v>
      </c>
    </row>
    <row r="25" spans="2:35" x14ac:dyDescent="0.4">
      <c r="B25" s="219">
        <v>19</v>
      </c>
      <c r="C25" s="591">
        <f>'1_시스템정보'!C25</f>
        <v>0</v>
      </c>
      <c r="D25" s="220">
        <f>'1_시스템정보'!D25</f>
        <v>0</v>
      </c>
      <c r="F25" s="116" t="s">
        <v>82</v>
      </c>
      <c r="G25" s="177" t="s">
        <v>82</v>
      </c>
      <c r="H25" s="177" t="s">
        <v>82</v>
      </c>
      <c r="I25" s="177" t="s">
        <v>92</v>
      </c>
      <c r="J25" s="177" t="s">
        <v>86</v>
      </c>
      <c r="K25" s="495" t="s">
        <v>117</v>
      </c>
      <c r="L25" s="177" t="s">
        <v>119</v>
      </c>
      <c r="M25" s="177" t="s">
        <v>121</v>
      </c>
      <c r="N25" s="786">
        <v>200</v>
      </c>
      <c r="O25" s="413">
        <v>200</v>
      </c>
      <c r="P25" s="388">
        <v>200</v>
      </c>
      <c r="Q25" s="683">
        <v>200</v>
      </c>
      <c r="R25" s="413">
        <v>200</v>
      </c>
      <c r="S25" s="388">
        <v>200</v>
      </c>
      <c r="T25" s="777">
        <v>200</v>
      </c>
      <c r="U25" s="413">
        <v>200</v>
      </c>
      <c r="V25" s="388">
        <v>200</v>
      </c>
      <c r="W25" s="795">
        <v>-1800</v>
      </c>
      <c r="X25" s="795">
        <v>1800</v>
      </c>
      <c r="Y25" s="612">
        <f>'1_시스템정보'!F25</f>
        <v>0</v>
      </c>
      <c r="Z25" s="375">
        <v>1.1499999999999999</v>
      </c>
      <c r="AA25" s="370">
        <f>MIN( INT(IF($Y25=0,'1_시스템정보'!$J25,$Y25)*1.35*$Z25), IF('1_시스템정보'!$J25=240,382, IF('1_시스템정보'!$J25=500,797, 1099) ) )</f>
        <v>776</v>
      </c>
      <c r="AB25" s="116"/>
      <c r="AC25" s="244">
        <v>0.5</v>
      </c>
      <c r="AD25" s="847">
        <v>0</v>
      </c>
      <c r="AE25" s="847">
        <v>1</v>
      </c>
      <c r="AF25" s="473">
        <v>1</v>
      </c>
      <c r="AG25" s="116" t="s">
        <v>174</v>
      </c>
      <c r="AH25" s="230">
        <v>1</v>
      </c>
      <c r="AI25" s="437">
        <v>1</v>
      </c>
    </row>
    <row r="26" spans="2:35" x14ac:dyDescent="0.4">
      <c r="B26" s="219">
        <v>20</v>
      </c>
      <c r="C26" s="591">
        <f>'1_시스템정보'!C26</f>
        <v>0</v>
      </c>
      <c r="D26" s="220">
        <f>'1_시스템정보'!D26</f>
        <v>0</v>
      </c>
      <c r="F26" s="160" t="s">
        <v>82</v>
      </c>
      <c r="G26" s="168" t="s">
        <v>82</v>
      </c>
      <c r="H26" s="168" t="s">
        <v>82</v>
      </c>
      <c r="I26" s="168" t="s">
        <v>92</v>
      </c>
      <c r="J26" s="168" t="s">
        <v>86</v>
      </c>
      <c r="K26" s="153" t="s">
        <v>117</v>
      </c>
      <c r="L26" s="168" t="s">
        <v>119</v>
      </c>
      <c r="M26" s="168" t="s">
        <v>121</v>
      </c>
      <c r="N26" s="785">
        <v>200</v>
      </c>
      <c r="O26" s="412">
        <v>200</v>
      </c>
      <c r="P26" s="387">
        <v>200</v>
      </c>
      <c r="Q26" s="682">
        <v>200</v>
      </c>
      <c r="R26" s="412">
        <v>200</v>
      </c>
      <c r="S26" s="387">
        <v>200</v>
      </c>
      <c r="T26" s="776">
        <v>200</v>
      </c>
      <c r="U26" s="412">
        <v>200</v>
      </c>
      <c r="V26" s="387">
        <v>200</v>
      </c>
      <c r="W26" s="794">
        <v>-1800</v>
      </c>
      <c r="X26" s="794">
        <v>1800</v>
      </c>
      <c r="Y26" s="612">
        <f>'1_시스템정보'!F26</f>
        <v>0</v>
      </c>
      <c r="Z26" s="375">
        <v>1.1499999999999999</v>
      </c>
      <c r="AA26" s="370">
        <f>MIN( INT(IF($Y26=0,'1_시스템정보'!$J26,$Y26)*1.35*$Z26), IF('1_시스템정보'!$J26=240,382, IF('1_시스템정보'!$J26=500,797, 1099) ) )</f>
        <v>776</v>
      </c>
      <c r="AB26" s="160"/>
      <c r="AC26" s="243">
        <v>0.5</v>
      </c>
      <c r="AD26" s="846">
        <v>0</v>
      </c>
      <c r="AE26" s="846">
        <v>1</v>
      </c>
      <c r="AF26" s="472">
        <v>1</v>
      </c>
      <c r="AG26" s="160" t="s">
        <v>174</v>
      </c>
      <c r="AH26" s="229">
        <v>1</v>
      </c>
      <c r="AI26" s="436">
        <v>1</v>
      </c>
    </row>
    <row r="27" spans="2:35" x14ac:dyDescent="0.4">
      <c r="B27" s="219">
        <v>21</v>
      </c>
      <c r="C27" s="591">
        <f>'1_시스템정보'!C27</f>
        <v>0</v>
      </c>
      <c r="D27" s="220">
        <f>'1_시스템정보'!D27</f>
        <v>0</v>
      </c>
      <c r="F27" s="116" t="s">
        <v>82</v>
      </c>
      <c r="G27" s="177" t="s">
        <v>82</v>
      </c>
      <c r="H27" s="177" t="s">
        <v>82</v>
      </c>
      <c r="I27" s="177" t="s">
        <v>92</v>
      </c>
      <c r="J27" s="177" t="s">
        <v>86</v>
      </c>
      <c r="K27" s="495" t="s">
        <v>117</v>
      </c>
      <c r="L27" s="177" t="s">
        <v>119</v>
      </c>
      <c r="M27" s="177" t="s">
        <v>121</v>
      </c>
      <c r="N27" s="786">
        <v>200</v>
      </c>
      <c r="O27" s="413">
        <v>200</v>
      </c>
      <c r="P27" s="388">
        <v>200</v>
      </c>
      <c r="Q27" s="683">
        <v>200</v>
      </c>
      <c r="R27" s="413">
        <v>200</v>
      </c>
      <c r="S27" s="388">
        <v>200</v>
      </c>
      <c r="T27" s="777">
        <v>200</v>
      </c>
      <c r="U27" s="413">
        <v>200</v>
      </c>
      <c r="V27" s="388">
        <v>200</v>
      </c>
      <c r="W27" s="795">
        <v>-1800</v>
      </c>
      <c r="X27" s="795">
        <v>1800</v>
      </c>
      <c r="Y27" s="612">
        <f>'1_시스템정보'!F27</f>
        <v>0</v>
      </c>
      <c r="Z27" s="375">
        <v>1.1499999999999999</v>
      </c>
      <c r="AA27" s="370">
        <f>MIN( INT(IF($Y27=0,'1_시스템정보'!$J27,$Y27)*1.35*$Z27), IF('1_시스템정보'!$J27=240,382, IF('1_시스템정보'!$J27=500,797, 1099) ) )</f>
        <v>776</v>
      </c>
      <c r="AB27" s="116"/>
      <c r="AC27" s="244">
        <v>0.5</v>
      </c>
      <c r="AD27" s="847">
        <v>0</v>
      </c>
      <c r="AE27" s="847">
        <v>1</v>
      </c>
      <c r="AF27" s="473">
        <v>1</v>
      </c>
      <c r="AG27" s="116" t="s">
        <v>174</v>
      </c>
      <c r="AH27" s="230">
        <v>1</v>
      </c>
      <c r="AI27" s="437">
        <v>1</v>
      </c>
    </row>
    <row r="28" spans="2:35" x14ac:dyDescent="0.4">
      <c r="B28" s="219">
        <v>22</v>
      </c>
      <c r="C28" s="591">
        <f>'1_시스템정보'!C28</f>
        <v>0</v>
      </c>
      <c r="D28" s="220">
        <f>'1_시스템정보'!D28</f>
        <v>0</v>
      </c>
      <c r="F28" s="160" t="s">
        <v>82</v>
      </c>
      <c r="G28" s="168" t="s">
        <v>82</v>
      </c>
      <c r="H28" s="168" t="s">
        <v>82</v>
      </c>
      <c r="I28" s="168" t="s">
        <v>92</v>
      </c>
      <c r="J28" s="168" t="s">
        <v>86</v>
      </c>
      <c r="K28" s="153" t="s">
        <v>117</v>
      </c>
      <c r="L28" s="168" t="s">
        <v>119</v>
      </c>
      <c r="M28" s="168" t="s">
        <v>121</v>
      </c>
      <c r="N28" s="785">
        <v>200</v>
      </c>
      <c r="O28" s="412">
        <v>200</v>
      </c>
      <c r="P28" s="387">
        <v>200</v>
      </c>
      <c r="Q28" s="682">
        <v>200</v>
      </c>
      <c r="R28" s="412">
        <v>200</v>
      </c>
      <c r="S28" s="387">
        <v>200</v>
      </c>
      <c r="T28" s="776">
        <v>200</v>
      </c>
      <c r="U28" s="412">
        <v>200</v>
      </c>
      <c r="V28" s="387">
        <v>200</v>
      </c>
      <c r="W28" s="794">
        <v>-1800</v>
      </c>
      <c r="X28" s="794">
        <v>1800</v>
      </c>
      <c r="Y28" s="612">
        <f>'1_시스템정보'!F28</f>
        <v>0</v>
      </c>
      <c r="Z28" s="375">
        <v>1.1499999999999999</v>
      </c>
      <c r="AA28" s="370">
        <f>MIN( INT(IF($Y28=0,'1_시스템정보'!$J28,$Y28)*1.35*$Z28), IF('1_시스템정보'!$J28=240,382, IF('1_시스템정보'!$J28=500,797, 1099) ) )</f>
        <v>776</v>
      </c>
      <c r="AB28" s="160"/>
      <c r="AC28" s="243">
        <v>0.5</v>
      </c>
      <c r="AD28" s="846">
        <v>0</v>
      </c>
      <c r="AE28" s="846">
        <v>1</v>
      </c>
      <c r="AF28" s="472">
        <v>1</v>
      </c>
      <c r="AG28" s="160" t="s">
        <v>174</v>
      </c>
      <c r="AH28" s="229">
        <v>1</v>
      </c>
      <c r="AI28" s="436">
        <v>1</v>
      </c>
    </row>
    <row r="29" spans="2:35" x14ac:dyDescent="0.4">
      <c r="B29" s="219">
        <v>23</v>
      </c>
      <c r="C29" s="591">
        <f>'1_시스템정보'!C29</f>
        <v>0</v>
      </c>
      <c r="D29" s="220">
        <f>'1_시스템정보'!D29</f>
        <v>0</v>
      </c>
      <c r="F29" s="116" t="s">
        <v>82</v>
      </c>
      <c r="G29" s="177" t="s">
        <v>82</v>
      </c>
      <c r="H29" s="177" t="s">
        <v>82</v>
      </c>
      <c r="I29" s="177" t="s">
        <v>92</v>
      </c>
      <c r="J29" s="177" t="s">
        <v>86</v>
      </c>
      <c r="K29" s="495" t="s">
        <v>117</v>
      </c>
      <c r="L29" s="177" t="s">
        <v>119</v>
      </c>
      <c r="M29" s="177" t="s">
        <v>121</v>
      </c>
      <c r="N29" s="786">
        <v>200</v>
      </c>
      <c r="O29" s="413">
        <v>200</v>
      </c>
      <c r="P29" s="388">
        <v>200</v>
      </c>
      <c r="Q29" s="683">
        <v>200</v>
      </c>
      <c r="R29" s="413">
        <v>200</v>
      </c>
      <c r="S29" s="388">
        <v>200</v>
      </c>
      <c r="T29" s="777">
        <v>200</v>
      </c>
      <c r="U29" s="413">
        <v>200</v>
      </c>
      <c r="V29" s="388">
        <v>200</v>
      </c>
      <c r="W29" s="795">
        <v>-1800</v>
      </c>
      <c r="X29" s="795">
        <v>1800</v>
      </c>
      <c r="Y29" s="612">
        <f>'1_시스템정보'!F29</f>
        <v>0</v>
      </c>
      <c r="Z29" s="375">
        <v>1.1499999999999999</v>
      </c>
      <c r="AA29" s="370">
        <f>MIN( INT(IF($Y29=0,'1_시스템정보'!$J29,$Y29)*1.35*$Z29), IF('1_시스템정보'!$J29=240,382, IF('1_시스템정보'!$J29=500,797, 1099) ) )</f>
        <v>776</v>
      </c>
      <c r="AB29" s="116"/>
      <c r="AC29" s="244">
        <v>0.5</v>
      </c>
      <c r="AD29" s="847">
        <v>0</v>
      </c>
      <c r="AE29" s="847">
        <v>1</v>
      </c>
      <c r="AF29" s="473">
        <v>1</v>
      </c>
      <c r="AG29" s="116" t="s">
        <v>174</v>
      </c>
      <c r="AH29" s="230">
        <v>1</v>
      </c>
      <c r="AI29" s="437">
        <v>1</v>
      </c>
    </row>
    <row r="30" spans="2:35" x14ac:dyDescent="0.4">
      <c r="B30" s="219">
        <v>24</v>
      </c>
      <c r="C30" s="591">
        <f>'1_시스템정보'!C30</f>
        <v>0</v>
      </c>
      <c r="D30" s="220">
        <f>'1_시스템정보'!D30</f>
        <v>0</v>
      </c>
      <c r="F30" s="160" t="s">
        <v>82</v>
      </c>
      <c r="G30" s="168" t="s">
        <v>82</v>
      </c>
      <c r="H30" s="168" t="s">
        <v>82</v>
      </c>
      <c r="I30" s="168" t="s">
        <v>92</v>
      </c>
      <c r="J30" s="168" t="s">
        <v>86</v>
      </c>
      <c r="K30" s="153" t="s">
        <v>117</v>
      </c>
      <c r="L30" s="168" t="s">
        <v>119</v>
      </c>
      <c r="M30" s="168" t="s">
        <v>121</v>
      </c>
      <c r="N30" s="785">
        <v>200</v>
      </c>
      <c r="O30" s="412">
        <v>200</v>
      </c>
      <c r="P30" s="387">
        <v>200</v>
      </c>
      <c r="Q30" s="682">
        <v>200</v>
      </c>
      <c r="R30" s="412">
        <v>200</v>
      </c>
      <c r="S30" s="387">
        <v>200</v>
      </c>
      <c r="T30" s="776">
        <v>200</v>
      </c>
      <c r="U30" s="412">
        <v>200</v>
      </c>
      <c r="V30" s="387">
        <v>200</v>
      </c>
      <c r="W30" s="794">
        <v>-1800</v>
      </c>
      <c r="X30" s="794">
        <v>1800</v>
      </c>
      <c r="Y30" s="612">
        <f>'1_시스템정보'!F30</f>
        <v>0</v>
      </c>
      <c r="Z30" s="375">
        <v>1.1499999999999999</v>
      </c>
      <c r="AA30" s="370">
        <f>MIN( INT(IF($Y30=0,'1_시스템정보'!$J30,$Y30)*1.35*$Z30), IF('1_시스템정보'!$J30=240,382, IF('1_시스템정보'!$J30=500,797, 1099) ) )</f>
        <v>776</v>
      </c>
      <c r="AB30" s="160"/>
      <c r="AC30" s="243">
        <v>0.5</v>
      </c>
      <c r="AD30" s="846">
        <v>0</v>
      </c>
      <c r="AE30" s="846">
        <v>1</v>
      </c>
      <c r="AF30" s="472">
        <v>1</v>
      </c>
      <c r="AG30" s="160" t="s">
        <v>174</v>
      </c>
      <c r="AH30" s="229">
        <v>1</v>
      </c>
      <c r="AI30" s="436">
        <v>1</v>
      </c>
    </row>
    <row r="31" spans="2:35" x14ac:dyDescent="0.4">
      <c r="B31" s="219">
        <v>25</v>
      </c>
      <c r="C31" s="591">
        <f>'1_시스템정보'!C31</f>
        <v>0</v>
      </c>
      <c r="D31" s="220">
        <f>'1_시스템정보'!D31</f>
        <v>0</v>
      </c>
      <c r="F31" s="116" t="s">
        <v>82</v>
      </c>
      <c r="G31" s="177" t="s">
        <v>82</v>
      </c>
      <c r="H31" s="177" t="s">
        <v>82</v>
      </c>
      <c r="I31" s="177" t="s">
        <v>92</v>
      </c>
      <c r="J31" s="177" t="s">
        <v>86</v>
      </c>
      <c r="K31" s="495" t="s">
        <v>117</v>
      </c>
      <c r="L31" s="177" t="s">
        <v>119</v>
      </c>
      <c r="M31" s="177" t="s">
        <v>121</v>
      </c>
      <c r="N31" s="786">
        <v>200</v>
      </c>
      <c r="O31" s="413">
        <v>200</v>
      </c>
      <c r="P31" s="388">
        <v>200</v>
      </c>
      <c r="Q31" s="683">
        <v>200</v>
      </c>
      <c r="R31" s="413">
        <v>200</v>
      </c>
      <c r="S31" s="388">
        <v>200</v>
      </c>
      <c r="T31" s="777">
        <v>200</v>
      </c>
      <c r="U31" s="413">
        <v>200</v>
      </c>
      <c r="V31" s="388">
        <v>200</v>
      </c>
      <c r="W31" s="795">
        <v>-1800</v>
      </c>
      <c r="X31" s="795">
        <v>1800</v>
      </c>
      <c r="Y31" s="612">
        <f>'1_시스템정보'!F31</f>
        <v>0</v>
      </c>
      <c r="Z31" s="375">
        <v>1.1499999999999999</v>
      </c>
      <c r="AA31" s="370">
        <f>MIN( INT(IF($Y31=0,'1_시스템정보'!$J31,$Y31)*1.35*$Z31), IF('1_시스템정보'!$J31=240,382, IF('1_시스템정보'!$J31=500,797, 1099) ) )</f>
        <v>776</v>
      </c>
      <c r="AB31" s="116"/>
      <c r="AC31" s="244">
        <v>0.5</v>
      </c>
      <c r="AD31" s="847">
        <v>0</v>
      </c>
      <c r="AE31" s="847">
        <v>1</v>
      </c>
      <c r="AF31" s="473">
        <v>1</v>
      </c>
      <c r="AG31" s="116" t="s">
        <v>174</v>
      </c>
      <c r="AH31" s="230">
        <v>1</v>
      </c>
      <c r="AI31" s="437">
        <v>1</v>
      </c>
    </row>
    <row r="32" spans="2:35" x14ac:dyDescent="0.4">
      <c r="B32" s="219">
        <v>26</v>
      </c>
      <c r="C32" s="591">
        <f>'1_시스템정보'!C32</f>
        <v>0</v>
      </c>
      <c r="D32" s="220">
        <f>'1_시스템정보'!D32</f>
        <v>0</v>
      </c>
      <c r="F32" s="160" t="s">
        <v>82</v>
      </c>
      <c r="G32" s="168" t="s">
        <v>82</v>
      </c>
      <c r="H32" s="168" t="s">
        <v>82</v>
      </c>
      <c r="I32" s="168" t="s">
        <v>92</v>
      </c>
      <c r="J32" s="168" t="s">
        <v>86</v>
      </c>
      <c r="K32" s="153" t="s">
        <v>117</v>
      </c>
      <c r="L32" s="168" t="s">
        <v>119</v>
      </c>
      <c r="M32" s="168" t="s">
        <v>121</v>
      </c>
      <c r="N32" s="785">
        <v>200</v>
      </c>
      <c r="O32" s="412">
        <v>200</v>
      </c>
      <c r="P32" s="387">
        <v>200</v>
      </c>
      <c r="Q32" s="682">
        <v>200</v>
      </c>
      <c r="R32" s="412">
        <v>200</v>
      </c>
      <c r="S32" s="387">
        <v>200</v>
      </c>
      <c r="T32" s="776">
        <v>200</v>
      </c>
      <c r="U32" s="412">
        <v>200</v>
      </c>
      <c r="V32" s="387">
        <v>200</v>
      </c>
      <c r="W32" s="794">
        <v>-1800</v>
      </c>
      <c r="X32" s="794">
        <v>1800</v>
      </c>
      <c r="Y32" s="612">
        <f>'1_시스템정보'!F32</f>
        <v>0</v>
      </c>
      <c r="Z32" s="375">
        <v>1.1499999999999999</v>
      </c>
      <c r="AA32" s="370">
        <f>MIN( INT(IF($Y32=0,'1_시스템정보'!$J32,$Y32)*1.35*$Z32), IF('1_시스템정보'!$J32=240,382, IF('1_시스템정보'!$J32=500,797, 1099) ) )</f>
        <v>776</v>
      </c>
      <c r="AB32" s="160"/>
      <c r="AC32" s="243">
        <v>0.5</v>
      </c>
      <c r="AD32" s="846">
        <v>0</v>
      </c>
      <c r="AE32" s="846">
        <v>1</v>
      </c>
      <c r="AF32" s="472">
        <v>1</v>
      </c>
      <c r="AG32" s="160" t="s">
        <v>174</v>
      </c>
      <c r="AH32" s="229">
        <v>1</v>
      </c>
      <c r="AI32" s="436">
        <v>1</v>
      </c>
    </row>
    <row r="33" spans="2:35" x14ac:dyDescent="0.4">
      <c r="B33" s="219">
        <v>27</v>
      </c>
      <c r="C33" s="591">
        <f>'1_시스템정보'!C33</f>
        <v>0</v>
      </c>
      <c r="D33" s="220">
        <f>'1_시스템정보'!D33</f>
        <v>0</v>
      </c>
      <c r="F33" s="116" t="s">
        <v>82</v>
      </c>
      <c r="G33" s="177" t="s">
        <v>82</v>
      </c>
      <c r="H33" s="177" t="s">
        <v>82</v>
      </c>
      <c r="I33" s="177" t="s">
        <v>92</v>
      </c>
      <c r="J33" s="177" t="s">
        <v>86</v>
      </c>
      <c r="K33" s="495" t="s">
        <v>117</v>
      </c>
      <c r="L33" s="177" t="s">
        <v>119</v>
      </c>
      <c r="M33" s="177" t="s">
        <v>121</v>
      </c>
      <c r="N33" s="786">
        <v>200</v>
      </c>
      <c r="O33" s="413">
        <v>200</v>
      </c>
      <c r="P33" s="388">
        <v>200</v>
      </c>
      <c r="Q33" s="683">
        <v>200</v>
      </c>
      <c r="R33" s="413">
        <v>200</v>
      </c>
      <c r="S33" s="388">
        <v>200</v>
      </c>
      <c r="T33" s="777">
        <v>200</v>
      </c>
      <c r="U33" s="413">
        <v>200</v>
      </c>
      <c r="V33" s="388">
        <v>200</v>
      </c>
      <c r="W33" s="795">
        <v>-1800</v>
      </c>
      <c r="X33" s="795">
        <v>1800</v>
      </c>
      <c r="Y33" s="612">
        <f>'1_시스템정보'!F33</f>
        <v>0</v>
      </c>
      <c r="Z33" s="375">
        <v>1.1499999999999999</v>
      </c>
      <c r="AA33" s="370">
        <f>MIN( INT(IF($Y33=0,'1_시스템정보'!$J33,$Y33)*1.35*$Z33), IF('1_시스템정보'!$J33=240,382, IF('1_시스템정보'!$J33=500,797, 1099) ) )</f>
        <v>776</v>
      </c>
      <c r="AB33" s="116"/>
      <c r="AC33" s="244">
        <v>0.5</v>
      </c>
      <c r="AD33" s="847">
        <v>0</v>
      </c>
      <c r="AE33" s="847">
        <v>1</v>
      </c>
      <c r="AF33" s="473">
        <v>1</v>
      </c>
      <c r="AG33" s="116" t="s">
        <v>174</v>
      </c>
      <c r="AH33" s="230">
        <v>1</v>
      </c>
      <c r="AI33" s="437">
        <v>1</v>
      </c>
    </row>
    <row r="34" spans="2:35" x14ac:dyDescent="0.4">
      <c r="B34" s="219">
        <v>28</v>
      </c>
      <c r="C34" s="591">
        <f>'1_시스템정보'!C34</f>
        <v>0</v>
      </c>
      <c r="D34" s="220">
        <f>'1_시스템정보'!D34</f>
        <v>0</v>
      </c>
      <c r="F34" s="160" t="s">
        <v>82</v>
      </c>
      <c r="G34" s="168" t="s">
        <v>82</v>
      </c>
      <c r="H34" s="168" t="s">
        <v>82</v>
      </c>
      <c r="I34" s="168" t="s">
        <v>92</v>
      </c>
      <c r="J34" s="168" t="s">
        <v>86</v>
      </c>
      <c r="K34" s="153" t="s">
        <v>117</v>
      </c>
      <c r="L34" s="168" t="s">
        <v>119</v>
      </c>
      <c r="M34" s="168" t="s">
        <v>121</v>
      </c>
      <c r="N34" s="785">
        <v>200</v>
      </c>
      <c r="O34" s="412">
        <v>200</v>
      </c>
      <c r="P34" s="387">
        <v>200</v>
      </c>
      <c r="Q34" s="682">
        <v>200</v>
      </c>
      <c r="R34" s="412">
        <v>200</v>
      </c>
      <c r="S34" s="387">
        <v>200</v>
      </c>
      <c r="T34" s="776">
        <v>200</v>
      </c>
      <c r="U34" s="412">
        <v>200</v>
      </c>
      <c r="V34" s="387">
        <v>200</v>
      </c>
      <c r="W34" s="794">
        <v>-1800</v>
      </c>
      <c r="X34" s="794">
        <v>1800</v>
      </c>
      <c r="Y34" s="612">
        <f>'1_시스템정보'!F34</f>
        <v>0</v>
      </c>
      <c r="Z34" s="375">
        <v>1.1499999999999999</v>
      </c>
      <c r="AA34" s="370">
        <f>MIN( INT(IF($Y34=0,'1_시스템정보'!$J34,$Y34)*1.35*$Z34), IF('1_시스템정보'!$J34=240,382, IF('1_시스템정보'!$J34=500,797, 1099) ) )</f>
        <v>776</v>
      </c>
      <c r="AB34" s="160"/>
      <c r="AC34" s="243">
        <v>0.5</v>
      </c>
      <c r="AD34" s="846">
        <v>0</v>
      </c>
      <c r="AE34" s="846">
        <v>1</v>
      </c>
      <c r="AF34" s="472">
        <v>1</v>
      </c>
      <c r="AG34" s="160" t="s">
        <v>174</v>
      </c>
      <c r="AH34" s="229">
        <v>1</v>
      </c>
      <c r="AI34" s="436">
        <v>1</v>
      </c>
    </row>
    <row r="35" spans="2:35" x14ac:dyDescent="0.4">
      <c r="B35" s="219">
        <v>29</v>
      </c>
      <c r="C35" s="591">
        <f>'1_시스템정보'!C35</f>
        <v>0</v>
      </c>
      <c r="D35" s="220">
        <f>'1_시스템정보'!D35</f>
        <v>0</v>
      </c>
      <c r="F35" s="116" t="s">
        <v>82</v>
      </c>
      <c r="G35" s="177" t="s">
        <v>82</v>
      </c>
      <c r="H35" s="177" t="s">
        <v>82</v>
      </c>
      <c r="I35" s="177" t="s">
        <v>92</v>
      </c>
      <c r="J35" s="177" t="s">
        <v>86</v>
      </c>
      <c r="K35" s="495" t="s">
        <v>117</v>
      </c>
      <c r="L35" s="177" t="s">
        <v>119</v>
      </c>
      <c r="M35" s="177" t="s">
        <v>121</v>
      </c>
      <c r="N35" s="786">
        <v>200</v>
      </c>
      <c r="O35" s="413">
        <v>200</v>
      </c>
      <c r="P35" s="388">
        <v>200</v>
      </c>
      <c r="Q35" s="683">
        <v>200</v>
      </c>
      <c r="R35" s="413">
        <v>200</v>
      </c>
      <c r="S35" s="388">
        <v>200</v>
      </c>
      <c r="T35" s="777">
        <v>200</v>
      </c>
      <c r="U35" s="413">
        <v>200</v>
      </c>
      <c r="V35" s="388">
        <v>200</v>
      </c>
      <c r="W35" s="795">
        <v>-1800</v>
      </c>
      <c r="X35" s="795">
        <v>1800</v>
      </c>
      <c r="Y35" s="612">
        <f>'1_시스템정보'!F35</f>
        <v>0</v>
      </c>
      <c r="Z35" s="375">
        <v>1.1499999999999999</v>
      </c>
      <c r="AA35" s="370">
        <f>MIN( INT(IF($Y35=0,'1_시스템정보'!$J35,$Y35)*1.35*$Z35), IF('1_시스템정보'!$J35=240,382, IF('1_시스템정보'!$J35=500,797, 1099) ) )</f>
        <v>776</v>
      </c>
      <c r="AB35" s="116"/>
      <c r="AC35" s="244">
        <v>0.5</v>
      </c>
      <c r="AD35" s="847">
        <v>0</v>
      </c>
      <c r="AE35" s="847">
        <v>1</v>
      </c>
      <c r="AF35" s="473">
        <v>1</v>
      </c>
      <c r="AG35" s="116" t="s">
        <v>174</v>
      </c>
      <c r="AH35" s="230">
        <v>1</v>
      </c>
      <c r="AI35" s="437">
        <v>1</v>
      </c>
    </row>
    <row r="36" spans="2:35" x14ac:dyDescent="0.4">
      <c r="B36" s="219">
        <v>30</v>
      </c>
      <c r="C36" s="591">
        <f>'1_시스템정보'!C36</f>
        <v>0</v>
      </c>
      <c r="D36" s="220">
        <f>'1_시스템정보'!D36</f>
        <v>0</v>
      </c>
      <c r="F36" s="160" t="s">
        <v>82</v>
      </c>
      <c r="G36" s="168" t="s">
        <v>82</v>
      </c>
      <c r="H36" s="168" t="s">
        <v>82</v>
      </c>
      <c r="I36" s="168" t="s">
        <v>92</v>
      </c>
      <c r="J36" s="168" t="s">
        <v>86</v>
      </c>
      <c r="K36" s="153" t="s">
        <v>117</v>
      </c>
      <c r="L36" s="168" t="s">
        <v>119</v>
      </c>
      <c r="M36" s="168" t="s">
        <v>121</v>
      </c>
      <c r="N36" s="785">
        <v>200</v>
      </c>
      <c r="O36" s="412">
        <v>200</v>
      </c>
      <c r="P36" s="387">
        <v>200</v>
      </c>
      <c r="Q36" s="682">
        <v>200</v>
      </c>
      <c r="R36" s="412">
        <v>200</v>
      </c>
      <c r="S36" s="387">
        <v>200</v>
      </c>
      <c r="T36" s="776">
        <v>200</v>
      </c>
      <c r="U36" s="412">
        <v>200</v>
      </c>
      <c r="V36" s="387">
        <v>200</v>
      </c>
      <c r="W36" s="794">
        <v>-1800</v>
      </c>
      <c r="X36" s="794">
        <v>1800</v>
      </c>
      <c r="Y36" s="612">
        <f>'1_시스템정보'!F36</f>
        <v>0</v>
      </c>
      <c r="Z36" s="375">
        <v>1.1499999999999999</v>
      </c>
      <c r="AA36" s="370">
        <f>MIN( INT(IF($Y36=0,'1_시스템정보'!$J36,$Y36)*1.35*$Z36), IF('1_시스템정보'!$J36=240,382, IF('1_시스템정보'!$J36=500,797, 1099) ) )</f>
        <v>776</v>
      </c>
      <c r="AB36" s="160"/>
      <c r="AC36" s="243">
        <v>0.5</v>
      </c>
      <c r="AD36" s="846">
        <v>0</v>
      </c>
      <c r="AE36" s="846">
        <v>1</v>
      </c>
      <c r="AF36" s="472">
        <v>1</v>
      </c>
      <c r="AG36" s="160" t="s">
        <v>174</v>
      </c>
      <c r="AH36" s="229">
        <v>1</v>
      </c>
      <c r="AI36" s="436">
        <v>1</v>
      </c>
    </row>
    <row r="37" spans="2:35" x14ac:dyDescent="0.4">
      <c r="B37" s="219">
        <v>31</v>
      </c>
      <c r="C37" s="591">
        <f>'1_시스템정보'!C37</f>
        <v>0</v>
      </c>
      <c r="D37" s="220">
        <f>'1_시스템정보'!D37</f>
        <v>0</v>
      </c>
      <c r="F37" s="116" t="s">
        <v>82</v>
      </c>
      <c r="G37" s="177" t="s">
        <v>82</v>
      </c>
      <c r="H37" s="177" t="s">
        <v>82</v>
      </c>
      <c r="I37" s="177" t="s">
        <v>92</v>
      </c>
      <c r="J37" s="177" t="s">
        <v>86</v>
      </c>
      <c r="K37" s="495" t="s">
        <v>117</v>
      </c>
      <c r="L37" s="177" t="s">
        <v>119</v>
      </c>
      <c r="M37" s="177" t="s">
        <v>121</v>
      </c>
      <c r="N37" s="786">
        <v>200</v>
      </c>
      <c r="O37" s="413">
        <v>200</v>
      </c>
      <c r="P37" s="388">
        <v>200</v>
      </c>
      <c r="Q37" s="683">
        <v>200</v>
      </c>
      <c r="R37" s="413">
        <v>200</v>
      </c>
      <c r="S37" s="388">
        <v>200</v>
      </c>
      <c r="T37" s="777">
        <v>200</v>
      </c>
      <c r="U37" s="413">
        <v>200</v>
      </c>
      <c r="V37" s="388">
        <v>200</v>
      </c>
      <c r="W37" s="795">
        <v>-1800</v>
      </c>
      <c r="X37" s="795">
        <v>1800</v>
      </c>
      <c r="Y37" s="612">
        <f>'1_시스템정보'!F37</f>
        <v>0</v>
      </c>
      <c r="Z37" s="375">
        <v>1.1499999999999999</v>
      </c>
      <c r="AA37" s="370">
        <f>MIN( INT(IF($Y37=0,'1_시스템정보'!$J37,$Y37)*1.35*$Z37), IF('1_시스템정보'!$J37=240,382, IF('1_시스템정보'!$J37=500,797, 1099) ) )</f>
        <v>776</v>
      </c>
      <c r="AB37" s="116"/>
      <c r="AC37" s="244">
        <v>0.5</v>
      </c>
      <c r="AD37" s="847">
        <v>0</v>
      </c>
      <c r="AE37" s="847">
        <v>1</v>
      </c>
      <c r="AF37" s="473">
        <v>1</v>
      </c>
      <c r="AG37" s="116" t="s">
        <v>174</v>
      </c>
      <c r="AH37" s="230">
        <v>1</v>
      </c>
      <c r="AI37" s="437">
        <v>1</v>
      </c>
    </row>
    <row r="38" spans="2:35" x14ac:dyDescent="0.4">
      <c r="B38" s="219">
        <v>32</v>
      </c>
      <c r="C38" s="591">
        <f>'1_시스템정보'!C38</f>
        <v>0</v>
      </c>
      <c r="D38" s="220">
        <f>'1_시스템정보'!D38</f>
        <v>0</v>
      </c>
      <c r="F38" s="160" t="s">
        <v>82</v>
      </c>
      <c r="G38" s="168" t="s">
        <v>82</v>
      </c>
      <c r="H38" s="168" t="s">
        <v>82</v>
      </c>
      <c r="I38" s="168" t="s">
        <v>92</v>
      </c>
      <c r="J38" s="168" t="s">
        <v>86</v>
      </c>
      <c r="K38" s="153" t="s">
        <v>117</v>
      </c>
      <c r="L38" s="168" t="s">
        <v>119</v>
      </c>
      <c r="M38" s="168" t="s">
        <v>121</v>
      </c>
      <c r="N38" s="785">
        <v>200</v>
      </c>
      <c r="O38" s="412">
        <v>200</v>
      </c>
      <c r="P38" s="387">
        <v>200</v>
      </c>
      <c r="Q38" s="682">
        <v>200</v>
      </c>
      <c r="R38" s="412">
        <v>200</v>
      </c>
      <c r="S38" s="387">
        <v>200</v>
      </c>
      <c r="T38" s="776">
        <v>200</v>
      </c>
      <c r="U38" s="412">
        <v>200</v>
      </c>
      <c r="V38" s="387">
        <v>200</v>
      </c>
      <c r="W38" s="794">
        <v>-1800</v>
      </c>
      <c r="X38" s="794">
        <v>1800</v>
      </c>
      <c r="Y38" s="612">
        <f>'1_시스템정보'!F38</f>
        <v>0</v>
      </c>
      <c r="Z38" s="375">
        <v>1.1499999999999999</v>
      </c>
      <c r="AA38" s="370">
        <f>MIN( INT(IF($Y38=0,'1_시스템정보'!$J38,$Y38)*1.35*$Z38), IF('1_시스템정보'!$J38=240,382, IF('1_시스템정보'!$J38=500,797, 1099) ) )</f>
        <v>776</v>
      </c>
      <c r="AB38" s="160"/>
      <c r="AC38" s="243">
        <v>0.5</v>
      </c>
      <c r="AD38" s="846">
        <v>0</v>
      </c>
      <c r="AE38" s="846">
        <v>1</v>
      </c>
      <c r="AF38" s="472">
        <v>1</v>
      </c>
      <c r="AG38" s="160" t="s">
        <v>174</v>
      </c>
      <c r="AH38" s="229">
        <v>1</v>
      </c>
      <c r="AI38" s="436">
        <v>1</v>
      </c>
    </row>
    <row r="39" spans="2:35" x14ac:dyDescent="0.4">
      <c r="B39" s="219">
        <v>33</v>
      </c>
      <c r="C39" s="591">
        <f>'1_시스템정보'!C39</f>
        <v>0</v>
      </c>
      <c r="D39" s="220">
        <f>'1_시스템정보'!D39</f>
        <v>0</v>
      </c>
      <c r="F39" s="116" t="s">
        <v>82</v>
      </c>
      <c r="G39" s="177" t="s">
        <v>82</v>
      </c>
      <c r="H39" s="177" t="s">
        <v>82</v>
      </c>
      <c r="I39" s="177" t="s">
        <v>92</v>
      </c>
      <c r="J39" s="177" t="s">
        <v>86</v>
      </c>
      <c r="K39" s="495" t="s">
        <v>117</v>
      </c>
      <c r="L39" s="177" t="s">
        <v>119</v>
      </c>
      <c r="M39" s="177" t="s">
        <v>121</v>
      </c>
      <c r="N39" s="786">
        <v>200</v>
      </c>
      <c r="O39" s="413">
        <v>200</v>
      </c>
      <c r="P39" s="388">
        <v>200</v>
      </c>
      <c r="Q39" s="683">
        <v>200</v>
      </c>
      <c r="R39" s="413">
        <v>200</v>
      </c>
      <c r="S39" s="388">
        <v>200</v>
      </c>
      <c r="T39" s="777">
        <v>200</v>
      </c>
      <c r="U39" s="413">
        <v>200</v>
      </c>
      <c r="V39" s="388">
        <v>200</v>
      </c>
      <c r="W39" s="795">
        <v>-1800</v>
      </c>
      <c r="X39" s="795">
        <v>1800</v>
      </c>
      <c r="Y39" s="612">
        <f>'1_시스템정보'!F39</f>
        <v>0</v>
      </c>
      <c r="Z39" s="375">
        <v>1.1499999999999999</v>
      </c>
      <c r="AA39" s="370">
        <f>MIN( INT(IF($Y39=0,'1_시스템정보'!$J39,$Y39)*1.35*$Z39), IF('1_시스템정보'!$J39=240,382, IF('1_시스템정보'!$J39=500,797, 1099) ) )</f>
        <v>776</v>
      </c>
      <c r="AB39" s="116"/>
      <c r="AC39" s="244">
        <v>0.5</v>
      </c>
      <c r="AD39" s="847">
        <v>0</v>
      </c>
      <c r="AE39" s="847">
        <v>1</v>
      </c>
      <c r="AF39" s="473">
        <v>1</v>
      </c>
      <c r="AG39" s="116" t="s">
        <v>174</v>
      </c>
      <c r="AH39" s="230">
        <v>1</v>
      </c>
      <c r="AI39" s="437">
        <v>1</v>
      </c>
    </row>
    <row r="40" spans="2:35" x14ac:dyDescent="0.4">
      <c r="B40" s="219">
        <v>34</v>
      </c>
      <c r="C40" s="591">
        <f>'1_시스템정보'!C40</f>
        <v>0</v>
      </c>
      <c r="D40" s="220">
        <f>'1_시스템정보'!D40</f>
        <v>0</v>
      </c>
      <c r="F40" s="160" t="s">
        <v>82</v>
      </c>
      <c r="G40" s="168" t="s">
        <v>82</v>
      </c>
      <c r="H40" s="168" t="s">
        <v>82</v>
      </c>
      <c r="I40" s="168" t="s">
        <v>92</v>
      </c>
      <c r="J40" s="168" t="s">
        <v>86</v>
      </c>
      <c r="K40" s="153" t="s">
        <v>117</v>
      </c>
      <c r="L40" s="168" t="s">
        <v>119</v>
      </c>
      <c r="M40" s="168" t="s">
        <v>121</v>
      </c>
      <c r="N40" s="785">
        <v>200</v>
      </c>
      <c r="O40" s="412">
        <v>200</v>
      </c>
      <c r="P40" s="387">
        <v>200</v>
      </c>
      <c r="Q40" s="682">
        <v>200</v>
      </c>
      <c r="R40" s="412">
        <v>200</v>
      </c>
      <c r="S40" s="387">
        <v>200</v>
      </c>
      <c r="T40" s="776">
        <v>200</v>
      </c>
      <c r="U40" s="412">
        <v>200</v>
      </c>
      <c r="V40" s="387">
        <v>200</v>
      </c>
      <c r="W40" s="794">
        <v>-1800</v>
      </c>
      <c r="X40" s="794">
        <v>1800</v>
      </c>
      <c r="Y40" s="612">
        <f>'1_시스템정보'!F40</f>
        <v>0</v>
      </c>
      <c r="Z40" s="375">
        <v>1.1499999999999999</v>
      </c>
      <c r="AA40" s="370">
        <f>MIN( INT(IF($Y40=0,'1_시스템정보'!$J40,$Y40)*1.35*$Z40), IF('1_시스템정보'!$J40=240,382, IF('1_시스템정보'!$J40=500,797, 1099) ) )</f>
        <v>776</v>
      </c>
      <c r="AB40" s="160"/>
      <c r="AC40" s="243">
        <v>0.5</v>
      </c>
      <c r="AD40" s="846">
        <v>0</v>
      </c>
      <c r="AE40" s="846">
        <v>1</v>
      </c>
      <c r="AF40" s="472">
        <v>1</v>
      </c>
      <c r="AG40" s="160" t="s">
        <v>174</v>
      </c>
      <c r="AH40" s="229">
        <v>1</v>
      </c>
      <c r="AI40" s="436">
        <v>1</v>
      </c>
    </row>
    <row r="41" spans="2:35" ht="18" thickBot="1" x14ac:dyDescent="0.45">
      <c r="B41" s="221">
        <v>35</v>
      </c>
      <c r="C41" s="592">
        <f>'1_시스템정보'!C41</f>
        <v>0</v>
      </c>
      <c r="D41" s="222">
        <f>'1_시스템정보'!D41</f>
        <v>0</v>
      </c>
      <c r="F41" s="118" t="s">
        <v>82</v>
      </c>
      <c r="G41" s="178" t="s">
        <v>82</v>
      </c>
      <c r="H41" s="178" t="s">
        <v>82</v>
      </c>
      <c r="I41" s="178" t="s">
        <v>92</v>
      </c>
      <c r="J41" s="178" t="s">
        <v>86</v>
      </c>
      <c r="K41" s="496" t="s">
        <v>117</v>
      </c>
      <c r="L41" s="178" t="s">
        <v>119</v>
      </c>
      <c r="M41" s="178" t="s">
        <v>121</v>
      </c>
      <c r="N41" s="787">
        <v>200</v>
      </c>
      <c r="O41" s="414">
        <v>200</v>
      </c>
      <c r="P41" s="389">
        <v>200</v>
      </c>
      <c r="Q41" s="684">
        <v>200</v>
      </c>
      <c r="R41" s="414">
        <v>200</v>
      </c>
      <c r="S41" s="389">
        <v>200</v>
      </c>
      <c r="T41" s="778">
        <v>200</v>
      </c>
      <c r="U41" s="414">
        <v>200</v>
      </c>
      <c r="V41" s="389">
        <v>200</v>
      </c>
      <c r="W41" s="796">
        <v>-1800</v>
      </c>
      <c r="X41" s="796">
        <v>1800</v>
      </c>
      <c r="Y41" s="613">
        <f>'1_시스템정보'!F41</f>
        <v>0</v>
      </c>
      <c r="Z41" s="376">
        <v>1.1499999999999999</v>
      </c>
      <c r="AA41" s="371">
        <f>MIN( INT(IF($Y41=0,'1_시스템정보'!$J41,$Y41)*1.35*$Z41), IF('1_시스템정보'!$J41=240,382, IF('1_시스템정보'!$J41=500,797, 1099) ) )</f>
        <v>776</v>
      </c>
      <c r="AB41" s="118"/>
      <c r="AC41" s="245">
        <v>0.5</v>
      </c>
      <c r="AD41" s="848">
        <v>0</v>
      </c>
      <c r="AE41" s="848">
        <v>1</v>
      </c>
      <c r="AF41" s="474">
        <v>1</v>
      </c>
      <c r="AG41" s="118" t="s">
        <v>174</v>
      </c>
      <c r="AH41" s="231">
        <v>1</v>
      </c>
      <c r="AI41" s="438">
        <v>1</v>
      </c>
    </row>
  </sheetData>
  <sheetProtection algorithmName="SHA-512" hashValue="iXf3GQuXBjyt+FRUCAHAWwegzCDypsMF7IFZy1LLfnm+0lkbF1VojgNvzo1zktOKpQBPw3OoJKGRZfj5sBg4XA==" saltValue="iqsQNi7Bz9wV/UTmvTTl9A==" spinCount="100000" sheet="1" objects="1" scenarios="1"/>
  <mergeCells count="35">
    <mergeCell ref="W3:X4"/>
    <mergeCell ref="N2:X2"/>
    <mergeCell ref="O4:O5"/>
    <mergeCell ref="P4:P5"/>
    <mergeCell ref="N3:P3"/>
    <mergeCell ref="R4:R5"/>
    <mergeCell ref="S4:S5"/>
    <mergeCell ref="Q3:S3"/>
    <mergeCell ref="B2:B5"/>
    <mergeCell ref="C2:C5"/>
    <mergeCell ref="D2:D5"/>
    <mergeCell ref="M3:M5"/>
    <mergeCell ref="K3:K5"/>
    <mergeCell ref="L3:L5"/>
    <mergeCell ref="K2:M2"/>
    <mergeCell ref="H3:H5"/>
    <mergeCell ref="I3:I5"/>
    <mergeCell ref="J3:J5"/>
    <mergeCell ref="F3:G4"/>
    <mergeCell ref="AI2:AI4"/>
    <mergeCell ref="F2:J2"/>
    <mergeCell ref="AB3:AB5"/>
    <mergeCell ref="AB2:AF2"/>
    <mergeCell ref="Y2:AA2"/>
    <mergeCell ref="Z3:Z5"/>
    <mergeCell ref="AA3:AA5"/>
    <mergeCell ref="AC3:AC4"/>
    <mergeCell ref="AE3:AE4"/>
    <mergeCell ref="AF3:AF4"/>
    <mergeCell ref="AD3:AD4"/>
    <mergeCell ref="AG2:AH4"/>
    <mergeCell ref="Y3:Y4"/>
    <mergeCell ref="U4:U5"/>
    <mergeCell ref="V4:V5"/>
    <mergeCell ref="T3:V3"/>
  </mergeCells>
  <phoneticPr fontId="6" type="noConversion"/>
  <conditionalFormatting sqref="K6:K41">
    <cfRule type="expression" dxfId="199" priority="78">
      <formula>$K6&gt;"DigOUT:0.2"</formula>
    </cfRule>
    <cfRule type="expression" dxfId="198" priority="79">
      <formula>$K6="DigOUT:0.2"</formula>
    </cfRule>
    <cfRule type="expression" dxfId="197" priority="111">
      <formula>OR($K6="",$K6="DigIN:0.2")</formula>
    </cfRule>
  </conditionalFormatting>
  <conditionalFormatting sqref="L6:L41">
    <cfRule type="expression" dxfId="196" priority="76">
      <formula>$L6&gt;"DigOUT:0.2"</formula>
    </cfRule>
    <cfRule type="expression" dxfId="195" priority="77">
      <formula>$L6="DigOUT:0.2"</formula>
    </cfRule>
    <cfRule type="expression" dxfId="194" priority="110">
      <formula>OR($L6="",$L6="DigIN:0.2")</formula>
    </cfRule>
  </conditionalFormatting>
  <conditionalFormatting sqref="M6:M41">
    <cfRule type="expression" dxfId="193" priority="74">
      <formula>$M6&gt;"DigOUT:0.2"</formula>
    </cfRule>
    <cfRule type="expression" dxfId="192" priority="75">
      <formula>$M6="DigOUT:0.2"</formula>
    </cfRule>
    <cfRule type="expression" dxfId="191" priority="109">
      <formula>OR($M6="",$M6="DigIN:0.2")</formula>
    </cfRule>
  </conditionalFormatting>
  <conditionalFormatting sqref="AH6:AH41">
    <cfRule type="expression" dxfId="190" priority="59">
      <formula>$AH6 &gt; 100%</formula>
    </cfRule>
    <cfRule type="expression" dxfId="189" priority="98">
      <formula>$AH6 &lt; 100%</formula>
    </cfRule>
  </conditionalFormatting>
  <conditionalFormatting sqref="AC6:AC41">
    <cfRule type="expression" dxfId="188" priority="97">
      <formula>AND($AB6="Y",$AC6&lt;1%)</formula>
    </cfRule>
  </conditionalFormatting>
  <conditionalFormatting sqref="AG6:AG41">
    <cfRule type="expression" dxfId="187" priority="60">
      <formula>$AG6="1 / On"</formula>
    </cfRule>
    <cfRule type="expression" dxfId="186" priority="61">
      <formula>$AG6=""</formula>
    </cfRule>
  </conditionalFormatting>
  <conditionalFormatting sqref="F6:F41">
    <cfRule type="expression" dxfId="185" priority="1014">
      <formula>$F6&gt;"DigIN:0.2"</formula>
    </cfRule>
    <cfRule type="expression" dxfId="184" priority="1015">
      <formula>$F6="DigIN:0.2"</formula>
    </cfRule>
    <cfRule type="expression" dxfId="183" priority="1016">
      <formula>$F6=""</formula>
    </cfRule>
  </conditionalFormatting>
  <conditionalFormatting sqref="G6:G41">
    <cfRule type="expression" dxfId="182" priority="1017">
      <formula>$G6&gt;"DigIN:0.2"</formula>
    </cfRule>
    <cfRule type="expression" dxfId="181" priority="1018">
      <formula>$G6="DigIN:0.2"</formula>
    </cfRule>
    <cfRule type="expression" dxfId="180" priority="1019">
      <formula>$G6=""</formula>
    </cfRule>
  </conditionalFormatting>
  <conditionalFormatting sqref="H6:H41">
    <cfRule type="expression" dxfId="179" priority="1020">
      <formula>$H6&gt;"DigIN:0.2"</formula>
    </cfRule>
    <cfRule type="expression" dxfId="178" priority="1021">
      <formula>$H6="DigIN:0.2"</formula>
    </cfRule>
    <cfRule type="expression" dxfId="177" priority="1022">
      <formula>OR($H6="",$H6="DigIN:0.2")</formula>
    </cfRule>
  </conditionalFormatting>
  <conditionalFormatting sqref="I6:I41">
    <cfRule type="expression" dxfId="176" priority="1026">
      <formula>$I6&gt;"DigIN:0.2"</formula>
    </cfRule>
    <cfRule type="expression" dxfId="175" priority="1027">
      <formula>$I6="DigIN:0.2"</formula>
    </cfRule>
    <cfRule type="expression" dxfId="174" priority="1028">
      <formula>OR($I6="",$I6="DigIN:0.1")</formula>
    </cfRule>
  </conditionalFormatting>
  <conditionalFormatting sqref="J6:J41">
    <cfRule type="expression" dxfId="173" priority="1029">
      <formula>$J6&gt;"DigIN:0.2"</formula>
    </cfRule>
    <cfRule type="expression" dxfId="172" priority="1030">
      <formula>$J6="DigIN:0.2"</formula>
    </cfRule>
    <cfRule type="expression" dxfId="171" priority="1031">
      <formula>OR($J6="",$J6="DigIN:0.1")</formula>
    </cfRule>
  </conditionalFormatting>
  <conditionalFormatting sqref="O6:O41">
    <cfRule type="expression" dxfId="170" priority="14">
      <formula>$O6&lt;&gt;200</formula>
    </cfRule>
    <cfRule type="expression" dxfId="169" priority="24">
      <formula>$O6&gt;$N6</formula>
    </cfRule>
    <cfRule type="expression" dxfId="168" priority="1677">
      <formula>$O6&lt;0</formula>
    </cfRule>
  </conditionalFormatting>
  <conditionalFormatting sqref="P6:Q41">
    <cfRule type="expression" dxfId="167" priority="1678">
      <formula>$P6&lt;0</formula>
    </cfRule>
  </conditionalFormatting>
  <conditionalFormatting sqref="R6:R41">
    <cfRule type="expression" dxfId="166" priority="11">
      <formula>$R6&lt;&gt;200</formula>
    </cfRule>
    <cfRule type="expression" dxfId="165" priority="22">
      <formula>$R6&gt;$Q6</formula>
    </cfRule>
    <cfRule type="expression" dxfId="164" priority="1679">
      <formula>$R6&lt;0</formula>
    </cfRule>
  </conditionalFormatting>
  <conditionalFormatting sqref="S6:S41">
    <cfRule type="expression" dxfId="163" priority="10">
      <formula>$S6&lt;&gt;200</formula>
    </cfRule>
    <cfRule type="expression" dxfId="162" priority="21">
      <formula>$S6&gt;$Q6</formula>
    </cfRule>
    <cfRule type="expression" dxfId="161" priority="1680">
      <formula>$S6&lt;0</formula>
    </cfRule>
  </conditionalFormatting>
  <conditionalFormatting sqref="N6:N41">
    <cfRule type="expression" dxfId="160" priority="15">
      <formula>$N6&lt;&gt;200</formula>
    </cfRule>
    <cfRule type="expression" dxfId="159" priority="25">
      <formula>$N6&lt;0</formula>
    </cfRule>
  </conditionalFormatting>
  <conditionalFormatting sqref="P6:P41">
    <cfRule type="expression" dxfId="158" priority="13">
      <formula>$P6&lt;&gt;200</formula>
    </cfRule>
    <cfRule type="expression" dxfId="157" priority="23">
      <formula>$P6&gt;$N6</formula>
    </cfRule>
  </conditionalFormatting>
  <conditionalFormatting sqref="T6:T41">
    <cfRule type="expression" dxfId="156" priority="9">
      <formula>$T6&lt;&gt;200</formula>
    </cfRule>
    <cfRule type="expression" dxfId="155" priority="20">
      <formula>$T6&lt;0</formula>
    </cfRule>
  </conditionalFormatting>
  <conditionalFormatting sqref="U6:U41">
    <cfRule type="expression" dxfId="154" priority="8">
      <formula>$U6&lt;&gt;200</formula>
    </cfRule>
    <cfRule type="expression" dxfId="153" priority="17">
      <formula>$U6&gt;$T6</formula>
    </cfRule>
    <cfRule type="expression" dxfId="152" priority="19">
      <formula>$U6&lt;0</formula>
    </cfRule>
  </conditionalFormatting>
  <conditionalFormatting sqref="V6:V41">
    <cfRule type="expression" dxfId="151" priority="7">
      <formula>$V6&lt;&gt;200</formula>
    </cfRule>
    <cfRule type="expression" dxfId="150" priority="16">
      <formula>$V6&gt;$T6</formula>
    </cfRule>
    <cfRule type="expression" dxfId="149" priority="18">
      <formula>$V6&lt;0</formula>
    </cfRule>
  </conditionalFormatting>
  <conditionalFormatting sqref="Q6:Q41">
    <cfRule type="expression" dxfId="148" priority="12">
      <formula>$Q6&lt;&gt;200</formula>
    </cfRule>
  </conditionalFormatting>
  <conditionalFormatting sqref="W6:W41">
    <cfRule type="expression" dxfId="147" priority="5">
      <formula>AND($W6&lt;&gt;-1800, $W6&lt;=0)</formula>
    </cfRule>
    <cfRule type="expression" dxfId="146" priority="6">
      <formula>$W6&gt;0</formula>
    </cfRule>
  </conditionalFormatting>
  <conditionalFormatting sqref="X6:X41">
    <cfRule type="expression" dxfId="145" priority="3">
      <formula>$X6&lt;=0</formula>
    </cfRule>
    <cfRule type="expression" dxfId="144" priority="4">
      <formula>AND($X6&lt;&gt;1800, $X6&gt;0)</formula>
    </cfRule>
  </conditionalFormatting>
  <conditionalFormatting sqref="Z6:Z41">
    <cfRule type="expression" dxfId="143" priority="1685">
      <formula>OR($Z6&lt;115%,$Z6&gt;117%)</formula>
    </cfRule>
  </conditionalFormatting>
  <conditionalFormatting sqref="AI6:AI41">
    <cfRule type="expression" dxfId="142" priority="1702">
      <formula>OR($AI6="", $AI6&lt;0)</formula>
    </cfRule>
  </conditionalFormatting>
  <conditionalFormatting sqref="AE6:AE41">
    <cfRule type="expression" dxfId="141" priority="1840">
      <formula>AND($AB6="Y",$AE6=0)</formula>
    </cfRule>
  </conditionalFormatting>
  <conditionalFormatting sqref="AF6:AF41">
    <cfRule type="expression" dxfId="140" priority="1841">
      <formula>AND($AB6="Y",$AF6="")</formula>
    </cfRule>
  </conditionalFormatting>
  <dataValidations disablePrompts="1" count="2">
    <dataValidation type="list" allowBlank="1" showInputMessage="1" showErrorMessage="1" sqref="AB6:AB41">
      <formula1>"Y"</formula1>
    </dataValidation>
    <dataValidation type="list" allowBlank="1" showInputMessage="1" showErrorMessage="1" sqref="AG6:AG41">
      <formula1>"0 / Off, 1 / On"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6" id="{B4356ED3-2867-459C-8BF8-3A9EEE6BF63D}">
            <xm:f>'1_시스템정보'!$L6=0</xm:f>
            <x14:dxf>
              <font>
                <color theme="0" tint="-0.499984740745262"/>
              </font>
              <fill>
                <patternFill>
                  <bgColor theme="0" tint="-0.14996795556505021"/>
                </patternFill>
              </fill>
            </x14:dxf>
          </x14:cfRule>
          <xm:sqref>C6:AI41</xm:sqref>
        </x14:conditionalFormatting>
        <x14:conditionalFormatting xmlns:xm="http://schemas.microsoft.com/office/excel/2006/main">
          <x14:cfRule type="expression" priority="1686" id="{F0F1B08A-5416-4D3C-BC7E-8F9656952A57}">
            <xm:f>OR(AND('1_시스템정보'!$J6=690,$Y6&lt;525), AND('1_시스템정보'!$J6=690,$Y6&gt;690) )</xm:f>
            <x14:dxf>
              <fill>
                <patternFill>
                  <bgColor rgb="FFFF0000"/>
                </patternFill>
              </fill>
            </x14:dxf>
          </x14:cfRule>
          <x14:cfRule type="expression" priority="1687" id="{C1F53B70-38AC-4F3D-A53C-5F4C9C0FB8E6}">
            <xm:f>OR(AND('1_시스템정보'!$J6=500,$Y6&lt;380), AND('1_시스템정보'!$J6=500,$Y6&gt;500) )</xm:f>
            <x14:dxf>
              <fill>
                <patternFill>
                  <bgColor rgb="FFFF0000"/>
                </patternFill>
              </fill>
            </x14:dxf>
          </x14:cfRule>
          <x14:cfRule type="expression" priority="1688" id="{FD2A35CD-9E33-4068-993B-65B056239B12}">
            <xm:f>OR(AND('1_시스템정보'!$J6=240,$Y6&lt;208), AND('1_시스템정보'!$J6=240,$Y6&gt;240) )</xm:f>
            <x14:dxf>
              <fill>
                <patternFill>
                  <bgColor rgb="FFFF0000"/>
                </patternFill>
              </fill>
            </x14:dxf>
          </x14:cfRule>
          <xm:sqref>Y6:Y41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PosDrive정보!$M$69:$M$94</xm:f>
          </x14:formula1>
          <xm:sqref>K6:M41</xm:sqref>
        </x14:dataValidation>
        <x14:dataValidation type="list" allowBlank="1" showInputMessage="1" showErrorMessage="1">
          <x14:formula1>
            <xm:f>PosDrive정보!$M$40:$M$65</xm:f>
          </x14:formula1>
          <xm:sqref>F6:J41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AS41"/>
  <sheetViews>
    <sheetView tabSelected="1"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H31" sqref="AH31"/>
    </sheetView>
  </sheetViews>
  <sheetFormatPr defaultRowHeight="17.399999999999999" x14ac:dyDescent="0.4"/>
  <cols>
    <col min="1" max="1" width="2.296875" customWidth="1"/>
    <col min="2" max="2" width="3.8984375" bestFit="1" customWidth="1"/>
    <col min="3" max="3" width="10.3984375" customWidth="1"/>
    <col min="4" max="4" width="20.69921875" customWidth="1"/>
    <col min="5" max="5" width="1.8984375" customWidth="1"/>
    <col min="6" max="6" width="14.296875" customWidth="1"/>
    <col min="7" max="7" width="12.09765625" customWidth="1"/>
    <col min="8" max="8" width="10.69921875" customWidth="1"/>
    <col min="9" max="9" width="12.19921875" customWidth="1"/>
    <col min="10" max="10" width="8.3984375" customWidth="1"/>
    <col min="11" max="11" width="6.19921875" bestFit="1" customWidth="1"/>
    <col min="12" max="12" width="5.5" bestFit="1" customWidth="1"/>
    <col min="13" max="14" width="7.69921875" customWidth="1"/>
    <col min="15" max="15" width="8.69921875" bestFit="1" customWidth="1"/>
    <col min="16" max="16" width="7.19921875" bestFit="1" customWidth="1"/>
    <col min="17" max="19" width="10.19921875" bestFit="1" customWidth="1"/>
    <col min="20" max="21" width="10.296875" customWidth="1"/>
    <col min="22" max="22" width="8.19921875" bestFit="1" customWidth="1"/>
    <col min="23" max="23" width="10.19921875" bestFit="1" customWidth="1"/>
    <col min="24" max="24" width="4.3984375" bestFit="1" customWidth="1"/>
    <col min="25" max="25" width="6.59765625" customWidth="1"/>
    <col min="26" max="26" width="6.09765625" bestFit="1" customWidth="1"/>
    <col min="27" max="27" width="4.3984375" bestFit="1" customWidth="1"/>
    <col min="28" max="28" width="6" customWidth="1"/>
    <col min="29" max="29" width="6.09765625" bestFit="1" customWidth="1"/>
    <col min="30" max="30" width="10.19921875" bestFit="1" customWidth="1"/>
    <col min="31" max="31" width="8.5" bestFit="1" customWidth="1"/>
    <col min="32" max="32" width="9.5" bestFit="1" customWidth="1"/>
    <col min="33" max="33" width="6.19921875" bestFit="1" customWidth="1"/>
  </cols>
  <sheetData>
    <row r="1" spans="2:45" ht="21.6" thickBot="1" x14ac:dyDescent="0.45">
      <c r="C1" s="13" t="s">
        <v>989</v>
      </c>
      <c r="D1" s="13"/>
      <c r="G1" s="849">
        <v>2</v>
      </c>
      <c r="H1" s="849">
        <v>3</v>
      </c>
      <c r="I1" s="849">
        <v>4</v>
      </c>
      <c r="J1" s="849">
        <v>5</v>
      </c>
      <c r="K1" s="849">
        <v>6</v>
      </c>
      <c r="L1" s="849">
        <v>7</v>
      </c>
      <c r="M1" s="849">
        <v>8</v>
      </c>
      <c r="N1" s="849">
        <v>9</v>
      </c>
      <c r="O1" s="849">
        <v>10</v>
      </c>
      <c r="P1" s="849">
        <v>11</v>
      </c>
      <c r="Q1" s="849">
        <v>12</v>
      </c>
      <c r="R1" s="849">
        <v>13</v>
      </c>
      <c r="S1" s="849">
        <v>14</v>
      </c>
      <c r="T1" s="849">
        <v>15</v>
      </c>
      <c r="U1" s="849">
        <v>16</v>
      </c>
      <c r="V1" s="849">
        <v>17</v>
      </c>
      <c r="W1" s="849">
        <v>18</v>
      </c>
      <c r="X1" s="849">
        <v>19</v>
      </c>
      <c r="Y1" s="849">
        <v>20</v>
      </c>
      <c r="Z1" s="849">
        <v>21</v>
      </c>
      <c r="AA1" s="849">
        <v>22</v>
      </c>
      <c r="AB1" s="849">
        <v>23</v>
      </c>
      <c r="AC1" s="849">
        <v>24</v>
      </c>
      <c r="AD1" s="849">
        <v>25</v>
      </c>
      <c r="AE1" s="849">
        <v>26</v>
      </c>
      <c r="AF1" s="849">
        <v>27</v>
      </c>
      <c r="AG1" s="849">
        <v>28</v>
      </c>
    </row>
    <row r="2" spans="2:45" ht="19.8" customHeight="1" thickBot="1" x14ac:dyDescent="0.45">
      <c r="B2" s="1214" t="s">
        <v>618</v>
      </c>
      <c r="C2" s="1217" t="s">
        <v>621</v>
      </c>
      <c r="D2" s="1220" t="s">
        <v>839</v>
      </c>
      <c r="F2" s="1233" t="s">
        <v>994</v>
      </c>
      <c r="G2" s="1235"/>
      <c r="H2" s="1195" t="s">
        <v>2541</v>
      </c>
      <c r="I2" s="1235"/>
      <c r="J2" s="1127" t="s">
        <v>1012</v>
      </c>
      <c r="K2" s="1157"/>
      <c r="L2" s="1158"/>
      <c r="M2" s="1267" t="s">
        <v>1022</v>
      </c>
      <c r="N2" s="1268"/>
      <c r="O2" s="1114" t="s">
        <v>1024</v>
      </c>
      <c r="P2" s="1114" t="s">
        <v>2563</v>
      </c>
      <c r="Q2" s="1114" t="s">
        <v>2585</v>
      </c>
      <c r="R2" s="1233" t="s">
        <v>1029</v>
      </c>
      <c r="S2" s="1234"/>
      <c r="T2" s="1234"/>
      <c r="U2" s="1234"/>
      <c r="V2" s="1235"/>
      <c r="W2" s="1233" t="s">
        <v>2591</v>
      </c>
      <c r="X2" s="1234"/>
      <c r="Y2" s="1234"/>
      <c r="Z2" s="1234"/>
      <c r="AA2" s="1234"/>
      <c r="AB2" s="1234"/>
      <c r="AC2" s="1235"/>
      <c r="AD2" s="1233" t="s">
        <v>2592</v>
      </c>
      <c r="AE2" s="1234"/>
      <c r="AF2" s="1234"/>
      <c r="AG2" s="1235"/>
    </row>
    <row r="3" spans="2:45" ht="19.2" x14ac:dyDescent="0.4">
      <c r="B3" s="1215"/>
      <c r="C3" s="1218"/>
      <c r="D3" s="1221"/>
      <c r="F3" s="1256" t="s">
        <v>990</v>
      </c>
      <c r="G3" s="1254" t="s">
        <v>2531</v>
      </c>
      <c r="H3" s="1254" t="s">
        <v>1005</v>
      </c>
      <c r="I3" s="1254" t="s">
        <v>1011</v>
      </c>
      <c r="J3" s="1152" t="s">
        <v>874</v>
      </c>
      <c r="K3" s="1243" t="s">
        <v>1014</v>
      </c>
      <c r="L3" s="1171" t="s">
        <v>1015</v>
      </c>
      <c r="M3" s="1207" t="s">
        <v>2700</v>
      </c>
      <c r="N3" s="1211"/>
      <c r="O3" s="1115"/>
      <c r="P3" s="1115"/>
      <c r="Q3" s="1115"/>
      <c r="R3" s="1114" t="s">
        <v>1042</v>
      </c>
      <c r="S3" s="1114" t="s">
        <v>1043</v>
      </c>
      <c r="T3" s="1114" t="s">
        <v>1058</v>
      </c>
      <c r="U3" s="1114" t="s">
        <v>2586</v>
      </c>
      <c r="V3" s="1114" t="s">
        <v>2587</v>
      </c>
      <c r="W3" s="1124" t="s">
        <v>2616</v>
      </c>
      <c r="X3" s="1270" t="s">
        <v>1062</v>
      </c>
      <c r="Y3" s="1271"/>
      <c r="Z3" s="1272"/>
      <c r="AA3" s="1271" t="s">
        <v>1063</v>
      </c>
      <c r="AB3" s="1271"/>
      <c r="AC3" s="1271"/>
      <c r="AD3" s="1201" t="s">
        <v>2593</v>
      </c>
      <c r="AE3" s="1273"/>
      <c r="AF3" s="1273"/>
      <c r="AG3" s="1274"/>
    </row>
    <row r="4" spans="2:45" x14ac:dyDescent="0.4">
      <c r="B4" s="1215"/>
      <c r="C4" s="1218"/>
      <c r="D4" s="1222"/>
      <c r="F4" s="1254"/>
      <c r="G4" s="1254"/>
      <c r="H4" s="1254"/>
      <c r="I4" s="1254"/>
      <c r="J4" s="1152"/>
      <c r="K4" s="1269"/>
      <c r="L4" s="1232"/>
      <c r="M4" s="932" t="s">
        <v>1020</v>
      </c>
      <c r="N4" s="933" t="s">
        <v>1021</v>
      </c>
      <c r="O4" s="1115"/>
      <c r="P4" s="1115"/>
      <c r="Q4" s="1115"/>
      <c r="R4" s="1115"/>
      <c r="S4" s="1115"/>
      <c r="T4" s="1115"/>
      <c r="U4" s="1115"/>
      <c r="V4" s="1115"/>
      <c r="W4" s="1124"/>
      <c r="X4" s="1142" t="s">
        <v>1064</v>
      </c>
      <c r="Y4" s="802" t="s">
        <v>1059</v>
      </c>
      <c r="Z4" s="800" t="s">
        <v>1061</v>
      </c>
      <c r="AA4" s="1090" t="s">
        <v>1064</v>
      </c>
      <c r="AB4" s="802" t="s">
        <v>1059</v>
      </c>
      <c r="AC4" s="105" t="s">
        <v>1061</v>
      </c>
      <c r="AD4" s="1275"/>
      <c r="AE4" s="802" t="s">
        <v>1049</v>
      </c>
      <c r="AF4" s="800" t="s">
        <v>2594</v>
      </c>
      <c r="AG4" s="800" t="s">
        <v>1051</v>
      </c>
    </row>
    <row r="5" spans="2:45" ht="18" thickBot="1" x14ac:dyDescent="0.45">
      <c r="B5" s="1216"/>
      <c r="C5" s="1219"/>
      <c r="D5" s="1222"/>
      <c r="F5" s="1255"/>
      <c r="G5" s="1255"/>
      <c r="H5" s="1266"/>
      <c r="I5" s="1255"/>
      <c r="J5" s="1130"/>
      <c r="K5" s="799" t="s">
        <v>1013</v>
      </c>
      <c r="L5" s="797" t="s">
        <v>1013</v>
      </c>
      <c r="M5" s="798" t="s">
        <v>1023</v>
      </c>
      <c r="N5" s="797" t="s">
        <v>1023</v>
      </c>
      <c r="O5" s="806" t="s">
        <v>1023</v>
      </c>
      <c r="P5" s="806" t="s">
        <v>2562</v>
      </c>
      <c r="Q5" s="892" t="s">
        <v>2584</v>
      </c>
      <c r="R5" s="1136"/>
      <c r="S5" s="1136"/>
      <c r="T5" s="1136"/>
      <c r="U5" s="1136"/>
      <c r="V5" s="1136"/>
      <c r="W5" s="1212"/>
      <c r="X5" s="1229"/>
      <c r="Y5" s="803" t="s">
        <v>1060</v>
      </c>
      <c r="Z5" s="480" t="s">
        <v>1060</v>
      </c>
      <c r="AA5" s="1092"/>
      <c r="AB5" s="803" t="s">
        <v>1060</v>
      </c>
      <c r="AC5" s="501" t="s">
        <v>1060</v>
      </c>
      <c r="AD5" s="1276"/>
      <c r="AE5" s="803" t="s">
        <v>1050</v>
      </c>
      <c r="AF5" s="480" t="s">
        <v>2345</v>
      </c>
      <c r="AG5" s="480" t="s">
        <v>1052</v>
      </c>
    </row>
    <row r="6" spans="2:45" ht="18" thickBot="1" x14ac:dyDescent="0.45">
      <c r="B6" s="215"/>
      <c r="C6" s="589" t="str">
        <f>'1_시스템정보'!C6</f>
        <v>INV001</v>
      </c>
      <c r="D6" s="216" t="str">
        <f>'1_시스템정보'!D6</f>
        <v>INVERTER #1</v>
      </c>
      <c r="F6" s="247" t="s">
        <v>488</v>
      </c>
      <c r="G6" s="247" t="s">
        <v>1611</v>
      </c>
      <c r="H6" s="247" t="s">
        <v>1188</v>
      </c>
      <c r="I6" s="405" t="s">
        <v>1194</v>
      </c>
      <c r="J6" s="103" t="s">
        <v>491</v>
      </c>
      <c r="K6" s="351">
        <v>2.5</v>
      </c>
      <c r="L6" s="415">
        <v>50</v>
      </c>
      <c r="M6" s="425">
        <v>100</v>
      </c>
      <c r="N6" s="368">
        <v>100</v>
      </c>
      <c r="O6" s="427">
        <v>15</v>
      </c>
      <c r="P6" s="880">
        <v>0</v>
      </c>
      <c r="Q6" s="879">
        <v>4</v>
      </c>
      <c r="R6" s="461" t="s">
        <v>273</v>
      </c>
      <c r="S6" s="461" t="s">
        <v>273</v>
      </c>
      <c r="T6" s="487" t="s">
        <v>273</v>
      </c>
      <c r="U6" s="487" t="s">
        <v>1845</v>
      </c>
      <c r="V6" s="893" t="s">
        <v>295</v>
      </c>
      <c r="W6" s="468" t="s">
        <v>492</v>
      </c>
      <c r="X6" s="492">
        <v>0</v>
      </c>
      <c r="Y6" s="351">
        <v>120</v>
      </c>
      <c r="Z6" s="352">
        <v>130</v>
      </c>
      <c r="AA6" s="492">
        <v>0</v>
      </c>
      <c r="AB6" s="351">
        <v>120</v>
      </c>
      <c r="AC6" s="502">
        <v>130</v>
      </c>
      <c r="AD6" s="468" t="s">
        <v>197</v>
      </c>
      <c r="AE6" s="483">
        <f>IF('1_시스템정보'!$X6&lt;1, '1_시스템정보'!$K6, '1_시스템정보'!$X6*0.9)</f>
        <v>2.4975000000000005</v>
      </c>
      <c r="AF6" s="368">
        <f>IF('1_시스템정보'!$R6=0, 200,
IF('1_시스템정보'!$R6&lt;=720,(120*'1_시스템정보'!$Q6/10-'1_시스템정보'!$R6)*3.5,
IF('1_시스템정보'!$R6&lt;=900,(120*'1_시스템정보'!$Q6/8-'1_시스템정보'!$R6)*3.5,
IF('1_시스템정보'!$R6&lt;=1200, (120*'1_시스템정보'!$Q6/6-'1_시스템정보'!$R6)*3.5,
IF('1_시스템정보'!$R6&lt;=1800, (120*'1_시스템정보'!$Q6/4-'1_시스템정보'!$R6)*3.5,200)))))</f>
        <v>402.5</v>
      </c>
      <c r="AG6" s="395">
        <v>15</v>
      </c>
      <c r="AS6" s="385"/>
    </row>
    <row r="7" spans="2:45" x14ac:dyDescent="0.4">
      <c r="B7" s="217">
        <v>1</v>
      </c>
      <c r="C7" s="590" t="str">
        <f>'1_시스템정보'!C7</f>
        <v>INU1</v>
      </c>
      <c r="D7" s="218" t="str">
        <f>'1_시스템정보'!D7</f>
        <v>SIM_INU1</v>
      </c>
      <c r="F7" s="248" t="s">
        <v>488</v>
      </c>
      <c r="G7" s="248" t="s">
        <v>1611</v>
      </c>
      <c r="H7" s="248" t="s">
        <v>489</v>
      </c>
      <c r="I7" s="406" t="s">
        <v>1194</v>
      </c>
      <c r="J7" s="240" t="s">
        <v>2731</v>
      </c>
      <c r="K7" s="411">
        <v>2.5</v>
      </c>
      <c r="L7" s="416">
        <f>IF('1_시스템정보'!$Y7&gt;0,100*'1_시스템정보'!$Y7/'1_시스템정보'!$S7*1.1,50)</f>
        <v>56.885819244316565</v>
      </c>
      <c r="M7" s="174">
        <v>0</v>
      </c>
      <c r="N7" s="176">
        <v>100</v>
      </c>
      <c r="O7" s="428">
        <v>15</v>
      </c>
      <c r="P7" s="881">
        <v>0</v>
      </c>
      <c r="Q7" s="875">
        <v>4</v>
      </c>
      <c r="R7" s="365" t="s">
        <v>273</v>
      </c>
      <c r="S7" s="365" t="s">
        <v>273</v>
      </c>
      <c r="T7" s="488" t="s">
        <v>273</v>
      </c>
      <c r="U7" s="488" t="s">
        <v>1845</v>
      </c>
      <c r="V7" s="894" t="s">
        <v>295</v>
      </c>
      <c r="W7" s="377" t="s">
        <v>197</v>
      </c>
      <c r="X7" s="470">
        <v>0</v>
      </c>
      <c r="Y7" s="411">
        <v>120</v>
      </c>
      <c r="Z7" s="386">
        <v>130</v>
      </c>
      <c r="AA7" s="470">
        <v>0</v>
      </c>
      <c r="AB7" s="411">
        <v>120</v>
      </c>
      <c r="AC7" s="503">
        <v>130</v>
      </c>
      <c r="AD7" s="377" t="s">
        <v>273</v>
      </c>
      <c r="AE7" s="484">
        <f>IF('1_시스템정보'!$X7&lt;1, '1_시스템정보'!$K7, '1_시스템정보'!$X7*0.9)</f>
        <v>2.4975000000000005</v>
      </c>
      <c r="AF7" s="369">
        <f>IF('1_시스템정보'!$R7=0, 200,
IF('1_시스템정보'!$R7&lt;=720,(120*'1_시스템정보'!$Q7/10-'1_시스템정보'!$R7)*3.5,
IF('1_시스템정보'!$R7&lt;=900,(120*'1_시스템정보'!$Q7/8-'1_시스템정보'!$R7)*3.5,
IF('1_시스템정보'!$R7&lt;=1200, (120*'1_시스템정보'!$Q7/6-'1_시스템정보'!$R7)*3.5,
IF('1_시스템정보'!$R7&lt;=1800, (120*'1_시스템정보'!$Q7/4-'1_시스템정보'!$R7)*3.5,200)))))</f>
        <v>402.5</v>
      </c>
      <c r="AG7" s="396">
        <v>15</v>
      </c>
    </row>
    <row r="8" spans="2:45" x14ac:dyDescent="0.4">
      <c r="B8" s="219">
        <v>2</v>
      </c>
      <c r="C8" s="591">
        <f>'1_시스템정보'!C8</f>
        <v>0</v>
      </c>
      <c r="D8" s="220">
        <f>'1_시스템정보'!D8</f>
        <v>0</v>
      </c>
      <c r="F8" s="249" t="s">
        <v>488</v>
      </c>
      <c r="G8" s="249" t="s">
        <v>1611</v>
      </c>
      <c r="H8" s="249" t="s">
        <v>489</v>
      </c>
      <c r="I8" s="407" t="s">
        <v>1194</v>
      </c>
      <c r="J8" s="161" t="s">
        <v>491</v>
      </c>
      <c r="K8" s="412">
        <v>2.5</v>
      </c>
      <c r="L8" s="417">
        <f>IF('1_시스템정보'!$Y8&gt;0,100*'1_시스템정보'!$Y8/'1_시스템정보'!$S8*1.1,50)</f>
        <v>50</v>
      </c>
      <c r="M8" s="160">
        <v>0</v>
      </c>
      <c r="N8" s="168">
        <v>100</v>
      </c>
      <c r="O8" s="429">
        <v>15</v>
      </c>
      <c r="P8" s="882">
        <v>0</v>
      </c>
      <c r="Q8" s="876">
        <v>4</v>
      </c>
      <c r="R8" s="462" t="s">
        <v>273</v>
      </c>
      <c r="S8" s="462" t="s">
        <v>273</v>
      </c>
      <c r="T8" s="489" t="s">
        <v>273</v>
      </c>
      <c r="U8" s="489" t="s">
        <v>1845</v>
      </c>
      <c r="V8" s="895" t="s">
        <v>295</v>
      </c>
      <c r="W8" s="471" t="s">
        <v>492</v>
      </c>
      <c r="X8" s="472">
        <v>0</v>
      </c>
      <c r="Y8" s="412">
        <v>120</v>
      </c>
      <c r="Z8" s="387">
        <v>130</v>
      </c>
      <c r="AA8" s="472">
        <v>0</v>
      </c>
      <c r="AB8" s="412">
        <v>120</v>
      </c>
      <c r="AC8" s="504">
        <v>130</v>
      </c>
      <c r="AD8" s="471" t="s">
        <v>273</v>
      </c>
      <c r="AE8" s="485" t="str">
        <f>IF('1_시스템정보'!$X8&lt;1, '1_시스템정보'!$K8, '1_시스템정보'!$X8*0.9)</f>
        <v/>
      </c>
      <c r="AF8" s="370">
        <f>IF('1_시스템정보'!$R8=0, 200,
IF('1_시스템정보'!$R8&lt;=720,(120*'1_시스템정보'!$Q8/10-'1_시스템정보'!$R8)*3.5,
IF('1_시스템정보'!$R8&lt;=900,(120*'1_시스템정보'!$Q8/8-'1_시스템정보'!$R8)*3.5,
IF('1_시스템정보'!$R8&lt;=1200, (120*'1_시스템정보'!$Q8/6-'1_시스템정보'!$R8)*3.5,
IF('1_시스템정보'!$R8&lt;=1800, (120*'1_시스템정보'!$Q8/4-'1_시스템정보'!$R8)*3.5,200)))))</f>
        <v>200</v>
      </c>
      <c r="AG8" s="397">
        <v>15</v>
      </c>
    </row>
    <row r="9" spans="2:45" x14ac:dyDescent="0.4">
      <c r="B9" s="219">
        <v>3</v>
      </c>
      <c r="C9" s="591">
        <f>'1_시스템정보'!C9</f>
        <v>0</v>
      </c>
      <c r="D9" s="220">
        <f>'1_시스템정보'!D9</f>
        <v>0</v>
      </c>
      <c r="F9" s="250" t="s">
        <v>488</v>
      </c>
      <c r="G9" s="250" t="s">
        <v>1611</v>
      </c>
      <c r="H9" s="250" t="s">
        <v>489</v>
      </c>
      <c r="I9" s="408" t="s">
        <v>1194</v>
      </c>
      <c r="J9" s="127" t="s">
        <v>491</v>
      </c>
      <c r="K9" s="413">
        <v>2.5</v>
      </c>
      <c r="L9" s="417">
        <f>IF('1_시스템정보'!$Y9&gt;0,100*'1_시스템정보'!$Y9/'1_시스템정보'!$S9*1.1,50)</f>
        <v>50</v>
      </c>
      <c r="M9" s="116">
        <v>0</v>
      </c>
      <c r="N9" s="177">
        <v>100</v>
      </c>
      <c r="O9" s="430">
        <v>15</v>
      </c>
      <c r="P9" s="883">
        <v>0</v>
      </c>
      <c r="Q9" s="877">
        <v>4</v>
      </c>
      <c r="R9" s="349" t="s">
        <v>273</v>
      </c>
      <c r="S9" s="349" t="s">
        <v>273</v>
      </c>
      <c r="T9" s="490" t="s">
        <v>273</v>
      </c>
      <c r="U9" s="490" t="s">
        <v>1845</v>
      </c>
      <c r="V9" s="896" t="s">
        <v>295</v>
      </c>
      <c r="W9" s="347" t="s">
        <v>492</v>
      </c>
      <c r="X9" s="473">
        <v>0</v>
      </c>
      <c r="Y9" s="413">
        <v>120</v>
      </c>
      <c r="Z9" s="388">
        <v>130</v>
      </c>
      <c r="AA9" s="473">
        <v>0</v>
      </c>
      <c r="AB9" s="413">
        <v>120</v>
      </c>
      <c r="AC9" s="505">
        <v>130</v>
      </c>
      <c r="AD9" s="347" t="s">
        <v>197</v>
      </c>
      <c r="AE9" s="485" t="str">
        <f>IF('1_시스템정보'!$X9&lt;1, '1_시스템정보'!$K9, '1_시스템정보'!$X9*0.9)</f>
        <v/>
      </c>
      <c r="AF9" s="370">
        <f>IF('1_시스템정보'!$R9=0, 200,
IF('1_시스템정보'!$R9&lt;=720,(120*'1_시스템정보'!$Q9/10-'1_시스템정보'!$R9)*3.5,
IF('1_시스템정보'!$R9&lt;=900,(120*'1_시스템정보'!$Q9/8-'1_시스템정보'!$R9)*3.5,
IF('1_시스템정보'!$R9&lt;=1200, (120*'1_시스템정보'!$Q9/6-'1_시스템정보'!$R9)*3.5,
IF('1_시스템정보'!$R9&lt;=1800, (120*'1_시스템정보'!$Q9/4-'1_시스템정보'!$R9)*3.5,200)))))</f>
        <v>200</v>
      </c>
      <c r="AG9" s="398">
        <v>15</v>
      </c>
    </row>
    <row r="10" spans="2:45" x14ac:dyDescent="0.4">
      <c r="B10" s="219">
        <v>4</v>
      </c>
      <c r="C10" s="591">
        <f>'1_시스템정보'!C10</f>
        <v>0</v>
      </c>
      <c r="D10" s="220">
        <f>'1_시스템정보'!D10</f>
        <v>0</v>
      </c>
      <c r="F10" s="249" t="s">
        <v>488</v>
      </c>
      <c r="G10" s="249" t="s">
        <v>1611</v>
      </c>
      <c r="H10" s="249" t="s">
        <v>489</v>
      </c>
      <c r="I10" s="407" t="s">
        <v>1194</v>
      </c>
      <c r="J10" s="161" t="s">
        <v>491</v>
      </c>
      <c r="K10" s="412">
        <v>2.5</v>
      </c>
      <c r="L10" s="417">
        <f>IF('1_시스템정보'!$Y10&gt;0,100*'1_시스템정보'!$Y10/'1_시스템정보'!$S10*1.1,50)</f>
        <v>50</v>
      </c>
      <c r="M10" s="160">
        <v>0</v>
      </c>
      <c r="N10" s="168">
        <v>100</v>
      </c>
      <c r="O10" s="429">
        <v>15</v>
      </c>
      <c r="P10" s="882">
        <v>0</v>
      </c>
      <c r="Q10" s="876">
        <v>4</v>
      </c>
      <c r="R10" s="462" t="s">
        <v>273</v>
      </c>
      <c r="S10" s="462" t="s">
        <v>273</v>
      </c>
      <c r="T10" s="489" t="s">
        <v>273</v>
      </c>
      <c r="U10" s="489" t="s">
        <v>1845</v>
      </c>
      <c r="V10" s="895" t="s">
        <v>295</v>
      </c>
      <c r="W10" s="471" t="s">
        <v>492</v>
      </c>
      <c r="X10" s="472">
        <v>0</v>
      </c>
      <c r="Y10" s="412">
        <v>120</v>
      </c>
      <c r="Z10" s="387">
        <v>130</v>
      </c>
      <c r="AA10" s="472">
        <v>0</v>
      </c>
      <c r="AB10" s="412">
        <v>120</v>
      </c>
      <c r="AC10" s="504">
        <v>130</v>
      </c>
      <c r="AD10" s="471" t="s">
        <v>197</v>
      </c>
      <c r="AE10" s="485" t="str">
        <f>IF('1_시스템정보'!$X10&lt;1, '1_시스템정보'!$K10, '1_시스템정보'!$X10*0.9)</f>
        <v/>
      </c>
      <c r="AF10" s="370">
        <f>IF('1_시스템정보'!$R10=0, 200,
IF('1_시스템정보'!$R10&lt;=720,(120*'1_시스템정보'!$Q10/10-'1_시스템정보'!$R10)*3.5,
IF('1_시스템정보'!$R10&lt;=900,(120*'1_시스템정보'!$Q10/8-'1_시스템정보'!$R10)*3.5,
IF('1_시스템정보'!$R10&lt;=1200, (120*'1_시스템정보'!$Q10/6-'1_시스템정보'!$R10)*3.5,
IF('1_시스템정보'!$R10&lt;=1800, (120*'1_시스템정보'!$Q10/4-'1_시스템정보'!$R10)*3.5,200)))))</f>
        <v>200</v>
      </c>
      <c r="AG10" s="397">
        <v>15</v>
      </c>
    </row>
    <row r="11" spans="2:45" x14ac:dyDescent="0.4">
      <c r="B11" s="219">
        <v>5</v>
      </c>
      <c r="C11" s="591">
        <f>'1_시스템정보'!C11</f>
        <v>0</v>
      </c>
      <c r="D11" s="220">
        <f>'1_시스템정보'!D11</f>
        <v>0</v>
      </c>
      <c r="F11" s="250" t="s">
        <v>488</v>
      </c>
      <c r="G11" s="250" t="s">
        <v>1611</v>
      </c>
      <c r="H11" s="250" t="s">
        <v>489</v>
      </c>
      <c r="I11" s="408" t="s">
        <v>1194</v>
      </c>
      <c r="J11" s="127" t="s">
        <v>491</v>
      </c>
      <c r="K11" s="413">
        <v>2.5</v>
      </c>
      <c r="L11" s="417">
        <f>IF('1_시스템정보'!$Y11&gt;0,100*'1_시스템정보'!$Y11/'1_시스템정보'!$S11*1.1,50)</f>
        <v>50</v>
      </c>
      <c r="M11" s="116">
        <v>0</v>
      </c>
      <c r="N11" s="177">
        <v>100</v>
      </c>
      <c r="O11" s="430">
        <v>15</v>
      </c>
      <c r="P11" s="883">
        <v>0</v>
      </c>
      <c r="Q11" s="877">
        <v>4</v>
      </c>
      <c r="R11" s="349" t="s">
        <v>273</v>
      </c>
      <c r="S11" s="349" t="s">
        <v>273</v>
      </c>
      <c r="T11" s="490" t="s">
        <v>273</v>
      </c>
      <c r="U11" s="490" t="s">
        <v>1845</v>
      </c>
      <c r="V11" s="896" t="s">
        <v>295</v>
      </c>
      <c r="W11" s="347" t="s">
        <v>492</v>
      </c>
      <c r="X11" s="473">
        <v>0</v>
      </c>
      <c r="Y11" s="413">
        <v>120</v>
      </c>
      <c r="Z11" s="388">
        <v>130</v>
      </c>
      <c r="AA11" s="473">
        <v>0</v>
      </c>
      <c r="AB11" s="413">
        <v>120</v>
      </c>
      <c r="AC11" s="505">
        <v>130</v>
      </c>
      <c r="AD11" s="347" t="s">
        <v>197</v>
      </c>
      <c r="AE11" s="485" t="str">
        <f>IF('1_시스템정보'!$X11&lt;1, '1_시스템정보'!$K11, '1_시스템정보'!$X11*0.9)</f>
        <v/>
      </c>
      <c r="AF11" s="370">
        <f>IF('1_시스템정보'!$R11=0, 200,
IF('1_시스템정보'!$R11&lt;=720,(120*'1_시스템정보'!$Q11/10-'1_시스템정보'!$R11)*3.5,
IF('1_시스템정보'!$R11&lt;=900,(120*'1_시스템정보'!$Q11/8-'1_시스템정보'!$R11)*3.5,
IF('1_시스템정보'!$R11&lt;=1200, (120*'1_시스템정보'!$Q11/6-'1_시스템정보'!$R11)*3.5,
IF('1_시스템정보'!$R11&lt;=1800, (120*'1_시스템정보'!$Q11/4-'1_시스템정보'!$R11)*3.5,200)))))</f>
        <v>200</v>
      </c>
      <c r="AG11" s="398">
        <v>15</v>
      </c>
    </row>
    <row r="12" spans="2:45" x14ac:dyDescent="0.4">
      <c r="B12" s="219">
        <v>6</v>
      </c>
      <c r="C12" s="591">
        <f>'1_시스템정보'!C12</f>
        <v>0</v>
      </c>
      <c r="D12" s="220">
        <f>'1_시스템정보'!D12</f>
        <v>0</v>
      </c>
      <c r="F12" s="249" t="s">
        <v>488</v>
      </c>
      <c r="G12" s="249" t="s">
        <v>1611</v>
      </c>
      <c r="H12" s="249" t="s">
        <v>489</v>
      </c>
      <c r="I12" s="407" t="s">
        <v>1194</v>
      </c>
      <c r="J12" s="161" t="s">
        <v>491</v>
      </c>
      <c r="K12" s="412">
        <v>2.5</v>
      </c>
      <c r="L12" s="417">
        <f>IF('1_시스템정보'!$Y12&gt;0,100*'1_시스템정보'!$Y12/'1_시스템정보'!$S12*1.1,50)</f>
        <v>50</v>
      </c>
      <c r="M12" s="160">
        <v>0</v>
      </c>
      <c r="N12" s="168">
        <v>100</v>
      </c>
      <c r="O12" s="429">
        <v>15</v>
      </c>
      <c r="P12" s="882">
        <v>0</v>
      </c>
      <c r="Q12" s="876">
        <v>4</v>
      </c>
      <c r="R12" s="462" t="s">
        <v>273</v>
      </c>
      <c r="S12" s="462" t="s">
        <v>273</v>
      </c>
      <c r="T12" s="489" t="s">
        <v>273</v>
      </c>
      <c r="U12" s="489" t="s">
        <v>1845</v>
      </c>
      <c r="V12" s="895" t="s">
        <v>295</v>
      </c>
      <c r="W12" s="471" t="s">
        <v>492</v>
      </c>
      <c r="X12" s="472">
        <v>0</v>
      </c>
      <c r="Y12" s="412">
        <v>120</v>
      </c>
      <c r="Z12" s="387">
        <v>130</v>
      </c>
      <c r="AA12" s="472">
        <v>0</v>
      </c>
      <c r="AB12" s="412">
        <v>120</v>
      </c>
      <c r="AC12" s="504">
        <v>130</v>
      </c>
      <c r="AD12" s="471" t="s">
        <v>197</v>
      </c>
      <c r="AE12" s="485" t="str">
        <f>IF('1_시스템정보'!$X12&lt;1, '1_시스템정보'!$K12, '1_시스템정보'!$X12*0.9)</f>
        <v/>
      </c>
      <c r="AF12" s="370">
        <f>IF('1_시스템정보'!$R12=0, 200,
IF('1_시스템정보'!$R12&lt;=720,(120*'1_시스템정보'!$Q12/10-'1_시스템정보'!$R12)*3.5,
IF('1_시스템정보'!$R12&lt;=900,(120*'1_시스템정보'!$Q12/8-'1_시스템정보'!$R12)*3.5,
IF('1_시스템정보'!$R12&lt;=1200, (120*'1_시스템정보'!$Q12/6-'1_시스템정보'!$R12)*3.5,
IF('1_시스템정보'!$R12&lt;=1800, (120*'1_시스템정보'!$Q12/4-'1_시스템정보'!$R12)*3.5,200)))))</f>
        <v>200</v>
      </c>
      <c r="AG12" s="397">
        <v>15</v>
      </c>
    </row>
    <row r="13" spans="2:45" x14ac:dyDescent="0.4">
      <c r="B13" s="219">
        <v>7</v>
      </c>
      <c r="C13" s="591">
        <f>'1_시스템정보'!C13</f>
        <v>0</v>
      </c>
      <c r="D13" s="220">
        <f>'1_시스템정보'!D13</f>
        <v>0</v>
      </c>
      <c r="F13" s="250" t="s">
        <v>488</v>
      </c>
      <c r="G13" s="250" t="s">
        <v>1611</v>
      </c>
      <c r="H13" s="250" t="s">
        <v>489</v>
      </c>
      <c r="I13" s="408" t="s">
        <v>1194</v>
      </c>
      <c r="J13" s="127" t="s">
        <v>491</v>
      </c>
      <c r="K13" s="413">
        <v>2.5</v>
      </c>
      <c r="L13" s="417">
        <f>IF('1_시스템정보'!$Y13&gt;0,100*'1_시스템정보'!$Y13/'1_시스템정보'!$S13*1.1,50)</f>
        <v>50</v>
      </c>
      <c r="M13" s="116">
        <v>0</v>
      </c>
      <c r="N13" s="177">
        <v>100</v>
      </c>
      <c r="O13" s="430">
        <v>15</v>
      </c>
      <c r="P13" s="883">
        <v>0</v>
      </c>
      <c r="Q13" s="877">
        <v>4</v>
      </c>
      <c r="R13" s="349" t="s">
        <v>273</v>
      </c>
      <c r="S13" s="349" t="s">
        <v>273</v>
      </c>
      <c r="T13" s="490" t="s">
        <v>273</v>
      </c>
      <c r="U13" s="490" t="s">
        <v>1845</v>
      </c>
      <c r="V13" s="896" t="s">
        <v>295</v>
      </c>
      <c r="W13" s="347" t="s">
        <v>492</v>
      </c>
      <c r="X13" s="473">
        <v>0</v>
      </c>
      <c r="Y13" s="413">
        <v>120</v>
      </c>
      <c r="Z13" s="388">
        <v>130</v>
      </c>
      <c r="AA13" s="473">
        <v>0</v>
      </c>
      <c r="AB13" s="413">
        <v>120</v>
      </c>
      <c r="AC13" s="505">
        <v>130</v>
      </c>
      <c r="AD13" s="347" t="s">
        <v>197</v>
      </c>
      <c r="AE13" s="485" t="str">
        <f>IF('1_시스템정보'!$X13&lt;1, '1_시스템정보'!$K13, '1_시스템정보'!$X13*0.9)</f>
        <v/>
      </c>
      <c r="AF13" s="370">
        <f>IF('1_시스템정보'!$R13=0, 200,
IF('1_시스템정보'!$R13&lt;=720,(120*'1_시스템정보'!$Q13/10-'1_시스템정보'!$R13)*3.5,
IF('1_시스템정보'!$R13&lt;=900,(120*'1_시스템정보'!$Q13/8-'1_시스템정보'!$R13)*3.5,
IF('1_시스템정보'!$R13&lt;=1200, (120*'1_시스템정보'!$Q13/6-'1_시스템정보'!$R13)*3.5,
IF('1_시스템정보'!$R13&lt;=1800, (120*'1_시스템정보'!$Q13/4-'1_시스템정보'!$R13)*3.5,200)))))</f>
        <v>200</v>
      </c>
      <c r="AG13" s="398">
        <v>15</v>
      </c>
    </row>
    <row r="14" spans="2:45" x14ac:dyDescent="0.4">
      <c r="B14" s="219">
        <v>8</v>
      </c>
      <c r="C14" s="591">
        <f>'1_시스템정보'!C14</f>
        <v>0</v>
      </c>
      <c r="D14" s="220">
        <f>'1_시스템정보'!D14</f>
        <v>0</v>
      </c>
      <c r="F14" s="249" t="s">
        <v>488</v>
      </c>
      <c r="G14" s="249" t="s">
        <v>1611</v>
      </c>
      <c r="H14" s="249" t="s">
        <v>489</v>
      </c>
      <c r="I14" s="407" t="s">
        <v>1194</v>
      </c>
      <c r="J14" s="161" t="s">
        <v>491</v>
      </c>
      <c r="K14" s="412">
        <v>2.5</v>
      </c>
      <c r="L14" s="417">
        <f>IF('1_시스템정보'!$Y14&gt;0,100*'1_시스템정보'!$Y14/'1_시스템정보'!$S14*1.1,50)</f>
        <v>50</v>
      </c>
      <c r="M14" s="160">
        <v>0</v>
      </c>
      <c r="N14" s="168">
        <v>100</v>
      </c>
      <c r="O14" s="429">
        <v>15</v>
      </c>
      <c r="P14" s="882">
        <v>0</v>
      </c>
      <c r="Q14" s="876">
        <v>4</v>
      </c>
      <c r="R14" s="462" t="s">
        <v>273</v>
      </c>
      <c r="S14" s="462" t="s">
        <v>273</v>
      </c>
      <c r="T14" s="489" t="s">
        <v>273</v>
      </c>
      <c r="U14" s="489" t="s">
        <v>1845</v>
      </c>
      <c r="V14" s="895" t="s">
        <v>295</v>
      </c>
      <c r="W14" s="471" t="s">
        <v>492</v>
      </c>
      <c r="X14" s="472">
        <v>0</v>
      </c>
      <c r="Y14" s="412">
        <v>120</v>
      </c>
      <c r="Z14" s="387">
        <v>130</v>
      </c>
      <c r="AA14" s="472">
        <v>0</v>
      </c>
      <c r="AB14" s="412">
        <v>120</v>
      </c>
      <c r="AC14" s="504">
        <v>130</v>
      </c>
      <c r="AD14" s="471" t="s">
        <v>197</v>
      </c>
      <c r="AE14" s="485" t="str">
        <f>IF('1_시스템정보'!$X14&lt;1, '1_시스템정보'!$K14, '1_시스템정보'!$X14*0.9)</f>
        <v/>
      </c>
      <c r="AF14" s="370">
        <f>IF('1_시스템정보'!$R14=0, 200,
IF('1_시스템정보'!$R14&lt;=720,(120*'1_시스템정보'!$Q14/10-'1_시스템정보'!$R14)*3.5,
IF('1_시스템정보'!$R14&lt;=900,(120*'1_시스템정보'!$Q14/8-'1_시스템정보'!$R14)*3.5,
IF('1_시스템정보'!$R14&lt;=1200, (120*'1_시스템정보'!$Q14/6-'1_시스템정보'!$R14)*3.5,
IF('1_시스템정보'!$R14&lt;=1800, (120*'1_시스템정보'!$Q14/4-'1_시스템정보'!$R14)*3.5,200)))))</f>
        <v>200</v>
      </c>
      <c r="AG14" s="397">
        <v>15</v>
      </c>
    </row>
    <row r="15" spans="2:45" x14ac:dyDescent="0.4">
      <c r="B15" s="219">
        <v>9</v>
      </c>
      <c r="C15" s="591">
        <f>'1_시스템정보'!C15</f>
        <v>0</v>
      </c>
      <c r="D15" s="220">
        <f>'1_시스템정보'!D15</f>
        <v>0</v>
      </c>
      <c r="F15" s="250" t="s">
        <v>488</v>
      </c>
      <c r="G15" s="250" t="s">
        <v>1611</v>
      </c>
      <c r="H15" s="250" t="s">
        <v>489</v>
      </c>
      <c r="I15" s="408" t="s">
        <v>1194</v>
      </c>
      <c r="J15" s="127" t="s">
        <v>491</v>
      </c>
      <c r="K15" s="413">
        <v>2.5</v>
      </c>
      <c r="L15" s="417">
        <f>IF('1_시스템정보'!$Y15&gt;0,100*'1_시스템정보'!$Y15/'1_시스템정보'!$S15*1.1,50)</f>
        <v>50</v>
      </c>
      <c r="M15" s="116">
        <v>0</v>
      </c>
      <c r="N15" s="177">
        <v>100</v>
      </c>
      <c r="O15" s="430">
        <v>15</v>
      </c>
      <c r="P15" s="883">
        <v>0</v>
      </c>
      <c r="Q15" s="877">
        <v>4</v>
      </c>
      <c r="R15" s="349" t="s">
        <v>273</v>
      </c>
      <c r="S15" s="349" t="s">
        <v>273</v>
      </c>
      <c r="T15" s="490" t="s">
        <v>273</v>
      </c>
      <c r="U15" s="490" t="s">
        <v>1845</v>
      </c>
      <c r="V15" s="896" t="s">
        <v>295</v>
      </c>
      <c r="W15" s="347" t="s">
        <v>492</v>
      </c>
      <c r="X15" s="473">
        <v>0</v>
      </c>
      <c r="Y15" s="413">
        <v>120</v>
      </c>
      <c r="Z15" s="388">
        <v>130</v>
      </c>
      <c r="AA15" s="473">
        <v>0</v>
      </c>
      <c r="AB15" s="413">
        <v>120</v>
      </c>
      <c r="AC15" s="505">
        <v>130</v>
      </c>
      <c r="AD15" s="347" t="s">
        <v>197</v>
      </c>
      <c r="AE15" s="485" t="str">
        <f>IF('1_시스템정보'!$X15&lt;1, '1_시스템정보'!$K15, '1_시스템정보'!$X15*0.9)</f>
        <v/>
      </c>
      <c r="AF15" s="370">
        <f>IF('1_시스템정보'!$R15=0, 200,
IF('1_시스템정보'!$R15&lt;=720,(120*'1_시스템정보'!$Q15/10-'1_시스템정보'!$R15)*3.5,
IF('1_시스템정보'!$R15&lt;=900,(120*'1_시스템정보'!$Q15/8-'1_시스템정보'!$R15)*3.5,
IF('1_시스템정보'!$R15&lt;=1200, (120*'1_시스템정보'!$Q15/6-'1_시스템정보'!$R15)*3.5,
IF('1_시스템정보'!$R15&lt;=1800, (120*'1_시스템정보'!$Q15/4-'1_시스템정보'!$R15)*3.5,200)))))</f>
        <v>200</v>
      </c>
      <c r="AG15" s="398">
        <v>15</v>
      </c>
    </row>
    <row r="16" spans="2:45" x14ac:dyDescent="0.4">
      <c r="B16" s="219">
        <v>10</v>
      </c>
      <c r="C16" s="591">
        <f>'1_시스템정보'!C16</f>
        <v>0</v>
      </c>
      <c r="D16" s="220">
        <f>'1_시스템정보'!D16</f>
        <v>0</v>
      </c>
      <c r="F16" s="249" t="s">
        <v>488</v>
      </c>
      <c r="G16" s="249" t="s">
        <v>1611</v>
      </c>
      <c r="H16" s="249" t="s">
        <v>489</v>
      </c>
      <c r="I16" s="407" t="s">
        <v>1194</v>
      </c>
      <c r="J16" s="161" t="s">
        <v>491</v>
      </c>
      <c r="K16" s="412">
        <v>2.5</v>
      </c>
      <c r="L16" s="417">
        <f>IF('1_시스템정보'!$Y16&gt;0,100*'1_시스템정보'!$Y16/'1_시스템정보'!$S16*1.1,50)</f>
        <v>50</v>
      </c>
      <c r="M16" s="160">
        <v>0</v>
      </c>
      <c r="N16" s="168">
        <v>100</v>
      </c>
      <c r="O16" s="429">
        <v>15</v>
      </c>
      <c r="P16" s="882">
        <v>0</v>
      </c>
      <c r="Q16" s="876">
        <v>4</v>
      </c>
      <c r="R16" s="462" t="s">
        <v>273</v>
      </c>
      <c r="S16" s="462" t="s">
        <v>273</v>
      </c>
      <c r="T16" s="489" t="s">
        <v>273</v>
      </c>
      <c r="U16" s="489" t="s">
        <v>1845</v>
      </c>
      <c r="V16" s="895" t="s">
        <v>295</v>
      </c>
      <c r="W16" s="471" t="s">
        <v>492</v>
      </c>
      <c r="X16" s="472">
        <v>0</v>
      </c>
      <c r="Y16" s="412">
        <v>120</v>
      </c>
      <c r="Z16" s="387">
        <v>130</v>
      </c>
      <c r="AA16" s="472">
        <v>0</v>
      </c>
      <c r="AB16" s="412">
        <v>120</v>
      </c>
      <c r="AC16" s="504">
        <v>130</v>
      </c>
      <c r="AD16" s="471" t="s">
        <v>197</v>
      </c>
      <c r="AE16" s="485" t="str">
        <f>IF('1_시스템정보'!$X16&lt;1, '1_시스템정보'!$K16, '1_시스템정보'!$X16*0.9)</f>
        <v/>
      </c>
      <c r="AF16" s="370">
        <f>IF('1_시스템정보'!$R16=0, 200,
IF('1_시스템정보'!$R16&lt;=720,(120*'1_시스템정보'!$Q16/10-'1_시스템정보'!$R16)*3.5,
IF('1_시스템정보'!$R16&lt;=900,(120*'1_시스템정보'!$Q16/8-'1_시스템정보'!$R16)*3.5,
IF('1_시스템정보'!$R16&lt;=1200, (120*'1_시스템정보'!$Q16/6-'1_시스템정보'!$R16)*3.5,
IF('1_시스템정보'!$R16&lt;=1800, (120*'1_시스템정보'!$Q16/4-'1_시스템정보'!$R16)*3.5,200)))))</f>
        <v>200</v>
      </c>
      <c r="AG16" s="397">
        <v>15</v>
      </c>
    </row>
    <row r="17" spans="2:33" x14ac:dyDescent="0.4">
      <c r="B17" s="219">
        <v>11</v>
      </c>
      <c r="C17" s="591">
        <f>'1_시스템정보'!C17</f>
        <v>0</v>
      </c>
      <c r="D17" s="220">
        <f>'1_시스템정보'!D17</f>
        <v>0</v>
      </c>
      <c r="F17" s="250" t="s">
        <v>488</v>
      </c>
      <c r="G17" s="250" t="s">
        <v>1611</v>
      </c>
      <c r="H17" s="250" t="s">
        <v>489</v>
      </c>
      <c r="I17" s="408" t="s">
        <v>1194</v>
      </c>
      <c r="J17" s="127" t="s">
        <v>491</v>
      </c>
      <c r="K17" s="413">
        <v>2.5</v>
      </c>
      <c r="L17" s="417">
        <f>IF('1_시스템정보'!$Y17&gt;0,100*'1_시스템정보'!$Y17/'1_시스템정보'!$S17*1.1,50)</f>
        <v>50</v>
      </c>
      <c r="M17" s="116">
        <v>0</v>
      </c>
      <c r="N17" s="177">
        <v>100</v>
      </c>
      <c r="O17" s="430">
        <v>15</v>
      </c>
      <c r="P17" s="883">
        <v>0</v>
      </c>
      <c r="Q17" s="877">
        <v>4</v>
      </c>
      <c r="R17" s="349" t="s">
        <v>273</v>
      </c>
      <c r="S17" s="349" t="s">
        <v>273</v>
      </c>
      <c r="T17" s="490" t="s">
        <v>273</v>
      </c>
      <c r="U17" s="490" t="s">
        <v>1845</v>
      </c>
      <c r="V17" s="896" t="s">
        <v>295</v>
      </c>
      <c r="W17" s="347" t="s">
        <v>492</v>
      </c>
      <c r="X17" s="473">
        <v>0</v>
      </c>
      <c r="Y17" s="413">
        <v>120</v>
      </c>
      <c r="Z17" s="388">
        <v>130</v>
      </c>
      <c r="AA17" s="473">
        <v>0</v>
      </c>
      <c r="AB17" s="413">
        <v>120</v>
      </c>
      <c r="AC17" s="505">
        <v>130</v>
      </c>
      <c r="AD17" s="347" t="s">
        <v>197</v>
      </c>
      <c r="AE17" s="485" t="str">
        <f>IF('1_시스템정보'!$X17&lt;1, '1_시스템정보'!$K17, '1_시스템정보'!$X17*0.9)</f>
        <v/>
      </c>
      <c r="AF17" s="370">
        <f>IF('1_시스템정보'!$R17=0, 200,
IF('1_시스템정보'!$R17&lt;=720,(120*'1_시스템정보'!$Q17/10-'1_시스템정보'!$R17)*3.5,
IF('1_시스템정보'!$R17&lt;=900,(120*'1_시스템정보'!$Q17/8-'1_시스템정보'!$R17)*3.5,
IF('1_시스템정보'!$R17&lt;=1200, (120*'1_시스템정보'!$Q17/6-'1_시스템정보'!$R17)*3.5,
IF('1_시스템정보'!$R17&lt;=1800, (120*'1_시스템정보'!$Q17/4-'1_시스템정보'!$R17)*3.5,200)))))</f>
        <v>200</v>
      </c>
      <c r="AG17" s="398">
        <v>15</v>
      </c>
    </row>
    <row r="18" spans="2:33" x14ac:dyDescent="0.4">
      <c r="B18" s="219">
        <v>12</v>
      </c>
      <c r="C18" s="591">
        <f>'1_시스템정보'!C18</f>
        <v>0</v>
      </c>
      <c r="D18" s="220">
        <f>'1_시스템정보'!D18</f>
        <v>0</v>
      </c>
      <c r="F18" s="249" t="s">
        <v>488</v>
      </c>
      <c r="G18" s="249" t="s">
        <v>1611</v>
      </c>
      <c r="H18" s="249" t="s">
        <v>489</v>
      </c>
      <c r="I18" s="407" t="s">
        <v>1194</v>
      </c>
      <c r="J18" s="161" t="s">
        <v>491</v>
      </c>
      <c r="K18" s="412">
        <v>2.5</v>
      </c>
      <c r="L18" s="417">
        <f>IF('1_시스템정보'!$Y18&gt;0,100*'1_시스템정보'!$Y18/'1_시스템정보'!$S18*1.1,50)</f>
        <v>50</v>
      </c>
      <c r="M18" s="160">
        <v>0</v>
      </c>
      <c r="N18" s="168">
        <v>100</v>
      </c>
      <c r="O18" s="429">
        <v>15</v>
      </c>
      <c r="P18" s="882">
        <v>0</v>
      </c>
      <c r="Q18" s="876">
        <v>4</v>
      </c>
      <c r="R18" s="462" t="s">
        <v>273</v>
      </c>
      <c r="S18" s="462" t="s">
        <v>273</v>
      </c>
      <c r="T18" s="489" t="s">
        <v>273</v>
      </c>
      <c r="U18" s="489" t="s">
        <v>1845</v>
      </c>
      <c r="V18" s="895" t="s">
        <v>295</v>
      </c>
      <c r="W18" s="471" t="s">
        <v>492</v>
      </c>
      <c r="X18" s="472">
        <v>0</v>
      </c>
      <c r="Y18" s="412">
        <v>120</v>
      </c>
      <c r="Z18" s="387">
        <v>130</v>
      </c>
      <c r="AA18" s="472">
        <v>0</v>
      </c>
      <c r="AB18" s="412">
        <v>120</v>
      </c>
      <c r="AC18" s="504">
        <v>130</v>
      </c>
      <c r="AD18" s="471" t="s">
        <v>197</v>
      </c>
      <c r="AE18" s="485" t="str">
        <f>IF('1_시스템정보'!$X18&lt;1, '1_시스템정보'!$K18, '1_시스템정보'!$X18*0.9)</f>
        <v/>
      </c>
      <c r="AF18" s="370">
        <f>IF('1_시스템정보'!$R18=0, 200,
IF('1_시스템정보'!$R18&lt;=720,(120*'1_시스템정보'!$Q18/10-'1_시스템정보'!$R18)*3.5,
IF('1_시스템정보'!$R18&lt;=900,(120*'1_시스템정보'!$Q18/8-'1_시스템정보'!$R18)*3.5,
IF('1_시스템정보'!$R18&lt;=1200, (120*'1_시스템정보'!$Q18/6-'1_시스템정보'!$R18)*3.5,
IF('1_시스템정보'!$R18&lt;=1800, (120*'1_시스템정보'!$Q18/4-'1_시스템정보'!$R18)*3.5,200)))))</f>
        <v>200</v>
      </c>
      <c r="AG18" s="397">
        <v>15</v>
      </c>
    </row>
    <row r="19" spans="2:33" x14ac:dyDescent="0.4">
      <c r="B19" s="219">
        <v>13</v>
      </c>
      <c r="C19" s="591">
        <f>'1_시스템정보'!C19</f>
        <v>0</v>
      </c>
      <c r="D19" s="220">
        <f>'1_시스템정보'!D19</f>
        <v>0</v>
      </c>
      <c r="F19" s="250" t="s">
        <v>488</v>
      </c>
      <c r="G19" s="250" t="s">
        <v>1611</v>
      </c>
      <c r="H19" s="250" t="s">
        <v>489</v>
      </c>
      <c r="I19" s="408" t="s">
        <v>1194</v>
      </c>
      <c r="J19" s="127" t="s">
        <v>491</v>
      </c>
      <c r="K19" s="413">
        <v>2.5</v>
      </c>
      <c r="L19" s="417">
        <f>IF('1_시스템정보'!$Y19&gt;0,100*'1_시스템정보'!$Y19/'1_시스템정보'!$S19*1.1,50)</f>
        <v>50</v>
      </c>
      <c r="M19" s="116">
        <v>0</v>
      </c>
      <c r="N19" s="177">
        <v>100</v>
      </c>
      <c r="O19" s="430">
        <v>15</v>
      </c>
      <c r="P19" s="883">
        <v>0</v>
      </c>
      <c r="Q19" s="877">
        <v>4</v>
      </c>
      <c r="R19" s="349" t="s">
        <v>273</v>
      </c>
      <c r="S19" s="349" t="s">
        <v>273</v>
      </c>
      <c r="T19" s="490" t="s">
        <v>273</v>
      </c>
      <c r="U19" s="490" t="s">
        <v>1845</v>
      </c>
      <c r="V19" s="896" t="s">
        <v>295</v>
      </c>
      <c r="W19" s="347" t="s">
        <v>492</v>
      </c>
      <c r="X19" s="473">
        <v>0</v>
      </c>
      <c r="Y19" s="413">
        <v>120</v>
      </c>
      <c r="Z19" s="388">
        <v>130</v>
      </c>
      <c r="AA19" s="473">
        <v>0</v>
      </c>
      <c r="AB19" s="413">
        <v>120</v>
      </c>
      <c r="AC19" s="505">
        <v>130</v>
      </c>
      <c r="AD19" s="347" t="s">
        <v>197</v>
      </c>
      <c r="AE19" s="485" t="str">
        <f>IF('1_시스템정보'!$X19&lt;1, '1_시스템정보'!$K19, '1_시스템정보'!$X19*0.9)</f>
        <v/>
      </c>
      <c r="AF19" s="370">
        <f>IF('1_시스템정보'!$R19=0, 200,
IF('1_시스템정보'!$R19&lt;=720,(120*'1_시스템정보'!$Q19/10-'1_시스템정보'!$R19)*3.5,
IF('1_시스템정보'!$R19&lt;=900,(120*'1_시스템정보'!$Q19/8-'1_시스템정보'!$R19)*3.5,
IF('1_시스템정보'!$R19&lt;=1200, (120*'1_시스템정보'!$Q19/6-'1_시스템정보'!$R19)*3.5,
IF('1_시스템정보'!$R19&lt;=1800, (120*'1_시스템정보'!$Q19/4-'1_시스템정보'!$R19)*3.5,200)))))</f>
        <v>200</v>
      </c>
      <c r="AG19" s="398">
        <v>15</v>
      </c>
    </row>
    <row r="20" spans="2:33" x14ac:dyDescent="0.4">
      <c r="B20" s="219">
        <v>14</v>
      </c>
      <c r="C20" s="591">
        <f>'1_시스템정보'!C20</f>
        <v>0</v>
      </c>
      <c r="D20" s="220">
        <f>'1_시스템정보'!D20</f>
        <v>0</v>
      </c>
      <c r="F20" s="249" t="s">
        <v>488</v>
      </c>
      <c r="G20" s="249" t="s">
        <v>1611</v>
      </c>
      <c r="H20" s="249" t="s">
        <v>489</v>
      </c>
      <c r="I20" s="407" t="s">
        <v>1194</v>
      </c>
      <c r="J20" s="161" t="s">
        <v>491</v>
      </c>
      <c r="K20" s="412">
        <v>2.5</v>
      </c>
      <c r="L20" s="417">
        <f>IF('1_시스템정보'!$Y20&gt;0,100*'1_시스템정보'!$Y20/'1_시스템정보'!$S20*1.1,50)</f>
        <v>50</v>
      </c>
      <c r="M20" s="160">
        <v>0</v>
      </c>
      <c r="N20" s="168">
        <v>100</v>
      </c>
      <c r="O20" s="429">
        <v>15</v>
      </c>
      <c r="P20" s="882">
        <v>0</v>
      </c>
      <c r="Q20" s="876">
        <v>4</v>
      </c>
      <c r="R20" s="462" t="s">
        <v>273</v>
      </c>
      <c r="S20" s="462" t="s">
        <v>273</v>
      </c>
      <c r="T20" s="489" t="s">
        <v>273</v>
      </c>
      <c r="U20" s="489" t="s">
        <v>1845</v>
      </c>
      <c r="V20" s="895" t="s">
        <v>295</v>
      </c>
      <c r="W20" s="471" t="s">
        <v>492</v>
      </c>
      <c r="X20" s="472">
        <v>0</v>
      </c>
      <c r="Y20" s="412">
        <v>120</v>
      </c>
      <c r="Z20" s="387">
        <v>130</v>
      </c>
      <c r="AA20" s="472">
        <v>0</v>
      </c>
      <c r="AB20" s="412">
        <v>120</v>
      </c>
      <c r="AC20" s="504">
        <v>130</v>
      </c>
      <c r="AD20" s="471" t="s">
        <v>197</v>
      </c>
      <c r="AE20" s="485" t="str">
        <f>IF('1_시스템정보'!$X20&lt;1, '1_시스템정보'!$K20, '1_시스템정보'!$X20*0.9)</f>
        <v/>
      </c>
      <c r="AF20" s="370">
        <f>IF('1_시스템정보'!$R20=0, 200,
IF('1_시스템정보'!$R20&lt;=720,(120*'1_시스템정보'!$Q20/10-'1_시스템정보'!$R20)*3.5,
IF('1_시스템정보'!$R20&lt;=900,(120*'1_시스템정보'!$Q20/8-'1_시스템정보'!$R20)*3.5,
IF('1_시스템정보'!$R20&lt;=1200, (120*'1_시스템정보'!$Q20/6-'1_시스템정보'!$R20)*3.5,
IF('1_시스템정보'!$R20&lt;=1800, (120*'1_시스템정보'!$Q20/4-'1_시스템정보'!$R20)*3.5,200)))))</f>
        <v>200</v>
      </c>
      <c r="AG20" s="397">
        <v>15</v>
      </c>
    </row>
    <row r="21" spans="2:33" x14ac:dyDescent="0.4">
      <c r="B21" s="219">
        <v>15</v>
      </c>
      <c r="C21" s="591">
        <f>'1_시스템정보'!C21</f>
        <v>0</v>
      </c>
      <c r="D21" s="220">
        <f>'1_시스템정보'!D21</f>
        <v>0</v>
      </c>
      <c r="F21" s="250" t="s">
        <v>488</v>
      </c>
      <c r="G21" s="250" t="s">
        <v>1611</v>
      </c>
      <c r="H21" s="250" t="s">
        <v>489</v>
      </c>
      <c r="I21" s="408" t="s">
        <v>1194</v>
      </c>
      <c r="J21" s="127" t="s">
        <v>491</v>
      </c>
      <c r="K21" s="413">
        <v>2.5</v>
      </c>
      <c r="L21" s="417">
        <f>IF('1_시스템정보'!$Y21&gt;0,100*'1_시스템정보'!$Y21/'1_시스템정보'!$S21*1.1,50)</f>
        <v>50</v>
      </c>
      <c r="M21" s="116">
        <v>0</v>
      </c>
      <c r="N21" s="177">
        <v>100</v>
      </c>
      <c r="O21" s="430">
        <v>15</v>
      </c>
      <c r="P21" s="883">
        <v>0</v>
      </c>
      <c r="Q21" s="877">
        <v>4</v>
      </c>
      <c r="R21" s="349" t="s">
        <v>273</v>
      </c>
      <c r="S21" s="349" t="s">
        <v>273</v>
      </c>
      <c r="T21" s="490" t="s">
        <v>273</v>
      </c>
      <c r="U21" s="490" t="s">
        <v>1845</v>
      </c>
      <c r="V21" s="896" t="s">
        <v>295</v>
      </c>
      <c r="W21" s="347" t="s">
        <v>492</v>
      </c>
      <c r="X21" s="473">
        <v>0</v>
      </c>
      <c r="Y21" s="413">
        <v>120</v>
      </c>
      <c r="Z21" s="388">
        <v>130</v>
      </c>
      <c r="AA21" s="473">
        <v>0</v>
      </c>
      <c r="AB21" s="413">
        <v>120</v>
      </c>
      <c r="AC21" s="505">
        <v>130</v>
      </c>
      <c r="AD21" s="347" t="s">
        <v>197</v>
      </c>
      <c r="AE21" s="485" t="str">
        <f>IF('1_시스템정보'!$X21&lt;1, '1_시스템정보'!$K21, '1_시스템정보'!$X21*0.9)</f>
        <v/>
      </c>
      <c r="AF21" s="370">
        <f>IF('1_시스템정보'!$R21=0, 200,
IF('1_시스템정보'!$R21&lt;=720,(120*'1_시스템정보'!$Q21/10-'1_시스템정보'!$R21)*3.5,
IF('1_시스템정보'!$R21&lt;=900,(120*'1_시스템정보'!$Q21/8-'1_시스템정보'!$R21)*3.5,
IF('1_시스템정보'!$R21&lt;=1200, (120*'1_시스템정보'!$Q21/6-'1_시스템정보'!$R21)*3.5,
IF('1_시스템정보'!$R21&lt;=1800, (120*'1_시스템정보'!$Q21/4-'1_시스템정보'!$R21)*3.5,200)))))</f>
        <v>200</v>
      </c>
      <c r="AG21" s="398">
        <v>15</v>
      </c>
    </row>
    <row r="22" spans="2:33" x14ac:dyDescent="0.4">
      <c r="B22" s="219">
        <v>16</v>
      </c>
      <c r="C22" s="591">
        <f>'1_시스템정보'!C22</f>
        <v>0</v>
      </c>
      <c r="D22" s="220">
        <f>'1_시스템정보'!D22</f>
        <v>0</v>
      </c>
      <c r="F22" s="249" t="s">
        <v>488</v>
      </c>
      <c r="G22" s="249" t="s">
        <v>1611</v>
      </c>
      <c r="H22" s="249" t="s">
        <v>489</v>
      </c>
      <c r="I22" s="407" t="s">
        <v>1194</v>
      </c>
      <c r="J22" s="161" t="s">
        <v>491</v>
      </c>
      <c r="K22" s="412">
        <v>2.5</v>
      </c>
      <c r="L22" s="417">
        <f>IF('1_시스템정보'!$Y22&gt;0,100*'1_시스템정보'!$Y22/'1_시스템정보'!$S22*1.1,50)</f>
        <v>50</v>
      </c>
      <c r="M22" s="160">
        <v>0</v>
      </c>
      <c r="N22" s="168">
        <v>100</v>
      </c>
      <c r="O22" s="429">
        <v>15</v>
      </c>
      <c r="P22" s="882">
        <v>0</v>
      </c>
      <c r="Q22" s="876">
        <v>4</v>
      </c>
      <c r="R22" s="462" t="s">
        <v>273</v>
      </c>
      <c r="S22" s="462" t="s">
        <v>273</v>
      </c>
      <c r="T22" s="489" t="s">
        <v>273</v>
      </c>
      <c r="U22" s="489" t="s">
        <v>1845</v>
      </c>
      <c r="V22" s="895" t="s">
        <v>295</v>
      </c>
      <c r="W22" s="471" t="s">
        <v>492</v>
      </c>
      <c r="X22" s="472">
        <v>0</v>
      </c>
      <c r="Y22" s="412">
        <v>120</v>
      </c>
      <c r="Z22" s="387">
        <v>130</v>
      </c>
      <c r="AA22" s="472">
        <v>0</v>
      </c>
      <c r="AB22" s="412">
        <v>120</v>
      </c>
      <c r="AC22" s="504">
        <v>130</v>
      </c>
      <c r="AD22" s="471" t="s">
        <v>197</v>
      </c>
      <c r="AE22" s="485" t="str">
        <f>IF('1_시스템정보'!$X22&lt;1, '1_시스템정보'!$K22, '1_시스템정보'!$X22*0.9)</f>
        <v/>
      </c>
      <c r="AF22" s="370">
        <f>IF('1_시스템정보'!$R22=0, 200,
IF('1_시스템정보'!$R22&lt;=720,(120*'1_시스템정보'!$Q22/10-'1_시스템정보'!$R22)*3.5,
IF('1_시스템정보'!$R22&lt;=900,(120*'1_시스템정보'!$Q22/8-'1_시스템정보'!$R22)*3.5,
IF('1_시스템정보'!$R22&lt;=1200, (120*'1_시스템정보'!$Q22/6-'1_시스템정보'!$R22)*3.5,
IF('1_시스템정보'!$R22&lt;=1800, (120*'1_시스템정보'!$Q22/4-'1_시스템정보'!$R22)*3.5,200)))))</f>
        <v>200</v>
      </c>
      <c r="AG22" s="397">
        <v>15</v>
      </c>
    </row>
    <row r="23" spans="2:33" x14ac:dyDescent="0.4">
      <c r="B23" s="219">
        <v>17</v>
      </c>
      <c r="C23" s="591">
        <f>'1_시스템정보'!C23</f>
        <v>0</v>
      </c>
      <c r="D23" s="220">
        <f>'1_시스템정보'!D23</f>
        <v>0</v>
      </c>
      <c r="F23" s="250" t="s">
        <v>488</v>
      </c>
      <c r="G23" s="250" t="s">
        <v>1611</v>
      </c>
      <c r="H23" s="250" t="s">
        <v>489</v>
      </c>
      <c r="I23" s="408" t="s">
        <v>1194</v>
      </c>
      <c r="J23" s="127" t="s">
        <v>491</v>
      </c>
      <c r="K23" s="413">
        <v>2.5</v>
      </c>
      <c r="L23" s="417">
        <f>IF('1_시스템정보'!$Y23&gt;0,100*'1_시스템정보'!$Y23/'1_시스템정보'!$S23*1.1,50)</f>
        <v>50</v>
      </c>
      <c r="M23" s="116">
        <v>0</v>
      </c>
      <c r="N23" s="177">
        <v>100</v>
      </c>
      <c r="O23" s="430">
        <v>15</v>
      </c>
      <c r="P23" s="883">
        <v>0</v>
      </c>
      <c r="Q23" s="877">
        <v>4</v>
      </c>
      <c r="R23" s="349" t="s">
        <v>273</v>
      </c>
      <c r="S23" s="349" t="s">
        <v>273</v>
      </c>
      <c r="T23" s="490" t="s">
        <v>273</v>
      </c>
      <c r="U23" s="490" t="s">
        <v>1845</v>
      </c>
      <c r="V23" s="896" t="s">
        <v>295</v>
      </c>
      <c r="W23" s="347" t="s">
        <v>492</v>
      </c>
      <c r="X23" s="473">
        <v>0</v>
      </c>
      <c r="Y23" s="413">
        <v>120</v>
      </c>
      <c r="Z23" s="388">
        <v>130</v>
      </c>
      <c r="AA23" s="473">
        <v>0</v>
      </c>
      <c r="AB23" s="413">
        <v>120</v>
      </c>
      <c r="AC23" s="505">
        <v>130</v>
      </c>
      <c r="AD23" s="347" t="s">
        <v>197</v>
      </c>
      <c r="AE23" s="485" t="str">
        <f>IF('1_시스템정보'!$X23&lt;1, '1_시스템정보'!$K23, '1_시스템정보'!$X23*0.9)</f>
        <v/>
      </c>
      <c r="AF23" s="370">
        <f>IF('1_시스템정보'!$R23=0, 200,
IF('1_시스템정보'!$R23&lt;=720,(120*'1_시스템정보'!$Q23/10-'1_시스템정보'!$R23)*3.5,
IF('1_시스템정보'!$R23&lt;=900,(120*'1_시스템정보'!$Q23/8-'1_시스템정보'!$R23)*3.5,
IF('1_시스템정보'!$R23&lt;=1200, (120*'1_시스템정보'!$Q23/6-'1_시스템정보'!$R23)*3.5,
IF('1_시스템정보'!$R23&lt;=1800, (120*'1_시스템정보'!$Q23/4-'1_시스템정보'!$R23)*3.5,200)))))</f>
        <v>200</v>
      </c>
      <c r="AG23" s="398">
        <v>15</v>
      </c>
    </row>
    <row r="24" spans="2:33" x14ac:dyDescent="0.4">
      <c r="B24" s="219">
        <v>18</v>
      </c>
      <c r="C24" s="591">
        <f>'1_시스템정보'!C24</f>
        <v>0</v>
      </c>
      <c r="D24" s="220">
        <f>'1_시스템정보'!D24</f>
        <v>0</v>
      </c>
      <c r="F24" s="249" t="s">
        <v>488</v>
      </c>
      <c r="G24" s="249" t="s">
        <v>1611</v>
      </c>
      <c r="H24" s="249" t="s">
        <v>489</v>
      </c>
      <c r="I24" s="407" t="s">
        <v>1194</v>
      </c>
      <c r="J24" s="161" t="s">
        <v>491</v>
      </c>
      <c r="K24" s="412">
        <v>2.5</v>
      </c>
      <c r="L24" s="417">
        <f>IF('1_시스템정보'!$Y24&gt;0,100*'1_시스템정보'!$Y24/'1_시스템정보'!$S24*1.1,50)</f>
        <v>50</v>
      </c>
      <c r="M24" s="160">
        <v>0</v>
      </c>
      <c r="N24" s="168">
        <v>100</v>
      </c>
      <c r="O24" s="429">
        <v>15</v>
      </c>
      <c r="P24" s="882">
        <v>0</v>
      </c>
      <c r="Q24" s="876">
        <v>4</v>
      </c>
      <c r="R24" s="462" t="s">
        <v>273</v>
      </c>
      <c r="S24" s="462" t="s">
        <v>273</v>
      </c>
      <c r="T24" s="489" t="s">
        <v>273</v>
      </c>
      <c r="U24" s="489" t="s">
        <v>1845</v>
      </c>
      <c r="V24" s="895" t="s">
        <v>295</v>
      </c>
      <c r="W24" s="471" t="s">
        <v>492</v>
      </c>
      <c r="X24" s="472">
        <v>0</v>
      </c>
      <c r="Y24" s="412">
        <v>120</v>
      </c>
      <c r="Z24" s="387">
        <v>130</v>
      </c>
      <c r="AA24" s="472">
        <v>0</v>
      </c>
      <c r="AB24" s="412">
        <v>120</v>
      </c>
      <c r="AC24" s="504">
        <v>130</v>
      </c>
      <c r="AD24" s="471" t="s">
        <v>197</v>
      </c>
      <c r="AE24" s="485" t="str">
        <f>IF('1_시스템정보'!$X24&lt;1, '1_시스템정보'!$K24, '1_시스템정보'!$X24*0.9)</f>
        <v/>
      </c>
      <c r="AF24" s="370">
        <f>IF('1_시스템정보'!$R24=0, 200,
IF('1_시스템정보'!$R24&lt;=720,(120*'1_시스템정보'!$Q24/10-'1_시스템정보'!$R24)*3.5,
IF('1_시스템정보'!$R24&lt;=900,(120*'1_시스템정보'!$Q24/8-'1_시스템정보'!$R24)*3.5,
IF('1_시스템정보'!$R24&lt;=1200, (120*'1_시스템정보'!$Q24/6-'1_시스템정보'!$R24)*3.5,
IF('1_시스템정보'!$R24&lt;=1800, (120*'1_시스템정보'!$Q24/4-'1_시스템정보'!$R24)*3.5,200)))))</f>
        <v>200</v>
      </c>
      <c r="AG24" s="397">
        <v>15</v>
      </c>
    </row>
    <row r="25" spans="2:33" x14ac:dyDescent="0.4">
      <c r="B25" s="219">
        <v>19</v>
      </c>
      <c r="C25" s="591">
        <f>'1_시스템정보'!C25</f>
        <v>0</v>
      </c>
      <c r="D25" s="220">
        <f>'1_시스템정보'!D25</f>
        <v>0</v>
      </c>
      <c r="F25" s="250" t="s">
        <v>488</v>
      </c>
      <c r="G25" s="250" t="s">
        <v>1611</v>
      </c>
      <c r="H25" s="250" t="s">
        <v>489</v>
      </c>
      <c r="I25" s="408" t="s">
        <v>1194</v>
      </c>
      <c r="J25" s="127" t="s">
        <v>491</v>
      </c>
      <c r="K25" s="413">
        <v>2.5</v>
      </c>
      <c r="L25" s="417">
        <f>IF('1_시스템정보'!$Y25&gt;0,100*'1_시스템정보'!$Y25/'1_시스템정보'!$S25*1.1,50)</f>
        <v>50</v>
      </c>
      <c r="M25" s="116">
        <v>0</v>
      </c>
      <c r="N25" s="177">
        <v>100</v>
      </c>
      <c r="O25" s="430">
        <v>15</v>
      </c>
      <c r="P25" s="883">
        <v>0</v>
      </c>
      <c r="Q25" s="877">
        <v>4</v>
      </c>
      <c r="R25" s="349" t="s">
        <v>273</v>
      </c>
      <c r="S25" s="349" t="s">
        <v>273</v>
      </c>
      <c r="T25" s="490" t="s">
        <v>273</v>
      </c>
      <c r="U25" s="490" t="s">
        <v>1845</v>
      </c>
      <c r="V25" s="896" t="s">
        <v>295</v>
      </c>
      <c r="W25" s="347" t="s">
        <v>492</v>
      </c>
      <c r="X25" s="473">
        <v>0</v>
      </c>
      <c r="Y25" s="413">
        <v>120</v>
      </c>
      <c r="Z25" s="388">
        <v>130</v>
      </c>
      <c r="AA25" s="473">
        <v>0</v>
      </c>
      <c r="AB25" s="413">
        <v>120</v>
      </c>
      <c r="AC25" s="505">
        <v>130</v>
      </c>
      <c r="AD25" s="347" t="s">
        <v>197</v>
      </c>
      <c r="AE25" s="485" t="str">
        <f>IF('1_시스템정보'!$X25&lt;1, '1_시스템정보'!$K25, '1_시스템정보'!$X25*0.9)</f>
        <v/>
      </c>
      <c r="AF25" s="370">
        <f>IF('1_시스템정보'!$R25=0, 200,
IF('1_시스템정보'!$R25&lt;=720,(120*'1_시스템정보'!$Q25/10-'1_시스템정보'!$R25)*3.5,
IF('1_시스템정보'!$R25&lt;=900,(120*'1_시스템정보'!$Q25/8-'1_시스템정보'!$R25)*3.5,
IF('1_시스템정보'!$R25&lt;=1200, (120*'1_시스템정보'!$Q25/6-'1_시스템정보'!$R25)*3.5,
IF('1_시스템정보'!$R25&lt;=1800, (120*'1_시스템정보'!$Q25/4-'1_시스템정보'!$R25)*3.5,200)))))</f>
        <v>200</v>
      </c>
      <c r="AG25" s="398">
        <v>15</v>
      </c>
    </row>
    <row r="26" spans="2:33" x14ac:dyDescent="0.4">
      <c r="B26" s="219">
        <v>20</v>
      </c>
      <c r="C26" s="591">
        <f>'1_시스템정보'!C26</f>
        <v>0</v>
      </c>
      <c r="D26" s="220">
        <f>'1_시스템정보'!D26</f>
        <v>0</v>
      </c>
      <c r="F26" s="249" t="s">
        <v>488</v>
      </c>
      <c r="G26" s="249" t="s">
        <v>1611</v>
      </c>
      <c r="H26" s="249" t="s">
        <v>489</v>
      </c>
      <c r="I26" s="407" t="s">
        <v>1194</v>
      </c>
      <c r="J26" s="161" t="s">
        <v>491</v>
      </c>
      <c r="K26" s="412">
        <v>2.5</v>
      </c>
      <c r="L26" s="417">
        <f>IF('1_시스템정보'!$Y26&gt;0,100*'1_시스템정보'!$Y26/'1_시스템정보'!$S26*1.1,50)</f>
        <v>50</v>
      </c>
      <c r="M26" s="160">
        <v>0</v>
      </c>
      <c r="N26" s="168">
        <v>100</v>
      </c>
      <c r="O26" s="429">
        <v>15</v>
      </c>
      <c r="P26" s="882">
        <v>0</v>
      </c>
      <c r="Q26" s="876">
        <v>4</v>
      </c>
      <c r="R26" s="462" t="s">
        <v>273</v>
      </c>
      <c r="S26" s="462" t="s">
        <v>273</v>
      </c>
      <c r="T26" s="489" t="s">
        <v>273</v>
      </c>
      <c r="U26" s="489" t="s">
        <v>1845</v>
      </c>
      <c r="V26" s="895" t="s">
        <v>295</v>
      </c>
      <c r="W26" s="471" t="s">
        <v>492</v>
      </c>
      <c r="X26" s="472">
        <v>0</v>
      </c>
      <c r="Y26" s="412">
        <v>120</v>
      </c>
      <c r="Z26" s="387">
        <v>130</v>
      </c>
      <c r="AA26" s="472">
        <v>0</v>
      </c>
      <c r="AB26" s="412">
        <v>120</v>
      </c>
      <c r="AC26" s="504">
        <v>130</v>
      </c>
      <c r="AD26" s="471" t="s">
        <v>197</v>
      </c>
      <c r="AE26" s="485" t="str">
        <f>IF('1_시스템정보'!$X26&lt;1, '1_시스템정보'!$K26, '1_시스템정보'!$X26*0.9)</f>
        <v/>
      </c>
      <c r="AF26" s="370">
        <f>IF('1_시스템정보'!$R26=0, 200,
IF('1_시스템정보'!$R26&lt;=720,(120*'1_시스템정보'!$Q26/10-'1_시스템정보'!$R26)*3.5,
IF('1_시스템정보'!$R26&lt;=900,(120*'1_시스템정보'!$Q26/8-'1_시스템정보'!$R26)*3.5,
IF('1_시스템정보'!$R26&lt;=1200, (120*'1_시스템정보'!$Q26/6-'1_시스템정보'!$R26)*3.5,
IF('1_시스템정보'!$R26&lt;=1800, (120*'1_시스템정보'!$Q26/4-'1_시스템정보'!$R26)*3.5,200)))))</f>
        <v>200</v>
      </c>
      <c r="AG26" s="397">
        <v>15</v>
      </c>
    </row>
    <row r="27" spans="2:33" x14ac:dyDescent="0.4">
      <c r="B27" s="219">
        <v>21</v>
      </c>
      <c r="C27" s="591">
        <f>'1_시스템정보'!C27</f>
        <v>0</v>
      </c>
      <c r="D27" s="220">
        <f>'1_시스템정보'!D27</f>
        <v>0</v>
      </c>
      <c r="F27" s="250" t="s">
        <v>488</v>
      </c>
      <c r="G27" s="250" t="s">
        <v>1611</v>
      </c>
      <c r="H27" s="250" t="s">
        <v>489</v>
      </c>
      <c r="I27" s="408" t="s">
        <v>1194</v>
      </c>
      <c r="J27" s="127" t="s">
        <v>491</v>
      </c>
      <c r="K27" s="413">
        <v>2.5</v>
      </c>
      <c r="L27" s="417">
        <f>IF('1_시스템정보'!$Y27&gt;0,100*'1_시스템정보'!$Y27/'1_시스템정보'!$S27*1.1,50)</f>
        <v>50</v>
      </c>
      <c r="M27" s="116">
        <v>0</v>
      </c>
      <c r="N27" s="177">
        <v>100</v>
      </c>
      <c r="O27" s="430">
        <v>15</v>
      </c>
      <c r="P27" s="883">
        <v>0</v>
      </c>
      <c r="Q27" s="877">
        <v>4</v>
      </c>
      <c r="R27" s="349" t="s">
        <v>273</v>
      </c>
      <c r="S27" s="349" t="s">
        <v>273</v>
      </c>
      <c r="T27" s="490" t="s">
        <v>273</v>
      </c>
      <c r="U27" s="490" t="s">
        <v>1845</v>
      </c>
      <c r="V27" s="896" t="s">
        <v>295</v>
      </c>
      <c r="W27" s="347" t="s">
        <v>492</v>
      </c>
      <c r="X27" s="473">
        <v>0</v>
      </c>
      <c r="Y27" s="413">
        <v>120</v>
      </c>
      <c r="Z27" s="388">
        <v>130</v>
      </c>
      <c r="AA27" s="473">
        <v>0</v>
      </c>
      <c r="AB27" s="413">
        <v>120</v>
      </c>
      <c r="AC27" s="505">
        <v>130</v>
      </c>
      <c r="AD27" s="347" t="s">
        <v>197</v>
      </c>
      <c r="AE27" s="485" t="str">
        <f>IF('1_시스템정보'!$X27&lt;1, '1_시스템정보'!$K27, '1_시스템정보'!$X27*0.9)</f>
        <v/>
      </c>
      <c r="AF27" s="370">
        <f>IF('1_시스템정보'!$R27=0, 200,
IF('1_시스템정보'!$R27&lt;=720,(120*'1_시스템정보'!$Q27/10-'1_시스템정보'!$R27)*3.5,
IF('1_시스템정보'!$R27&lt;=900,(120*'1_시스템정보'!$Q27/8-'1_시스템정보'!$R27)*3.5,
IF('1_시스템정보'!$R27&lt;=1200, (120*'1_시스템정보'!$Q27/6-'1_시스템정보'!$R27)*3.5,
IF('1_시스템정보'!$R27&lt;=1800, (120*'1_시스템정보'!$Q27/4-'1_시스템정보'!$R27)*3.5,200)))))</f>
        <v>200</v>
      </c>
      <c r="AG27" s="398">
        <v>15</v>
      </c>
    </row>
    <row r="28" spans="2:33" x14ac:dyDescent="0.4">
      <c r="B28" s="219">
        <v>22</v>
      </c>
      <c r="C28" s="591">
        <f>'1_시스템정보'!C28</f>
        <v>0</v>
      </c>
      <c r="D28" s="220">
        <f>'1_시스템정보'!D28</f>
        <v>0</v>
      </c>
      <c r="F28" s="249" t="s">
        <v>488</v>
      </c>
      <c r="G28" s="249" t="s">
        <v>1611</v>
      </c>
      <c r="H28" s="249" t="s">
        <v>489</v>
      </c>
      <c r="I28" s="407" t="s">
        <v>1194</v>
      </c>
      <c r="J28" s="161" t="s">
        <v>491</v>
      </c>
      <c r="K28" s="412">
        <v>2.5</v>
      </c>
      <c r="L28" s="417">
        <f>IF('1_시스템정보'!$Y28&gt;0,100*'1_시스템정보'!$Y28/'1_시스템정보'!$S28*1.1,50)</f>
        <v>50</v>
      </c>
      <c r="M28" s="160">
        <v>0</v>
      </c>
      <c r="N28" s="168">
        <v>100</v>
      </c>
      <c r="O28" s="429">
        <v>15</v>
      </c>
      <c r="P28" s="882">
        <v>0</v>
      </c>
      <c r="Q28" s="876">
        <v>4</v>
      </c>
      <c r="R28" s="462" t="s">
        <v>273</v>
      </c>
      <c r="S28" s="462" t="s">
        <v>273</v>
      </c>
      <c r="T28" s="489" t="s">
        <v>273</v>
      </c>
      <c r="U28" s="489" t="s">
        <v>1845</v>
      </c>
      <c r="V28" s="895" t="s">
        <v>295</v>
      </c>
      <c r="W28" s="471" t="s">
        <v>492</v>
      </c>
      <c r="X28" s="472">
        <v>0</v>
      </c>
      <c r="Y28" s="412">
        <v>120</v>
      </c>
      <c r="Z28" s="387">
        <v>130</v>
      </c>
      <c r="AA28" s="472">
        <v>0</v>
      </c>
      <c r="AB28" s="412">
        <v>120</v>
      </c>
      <c r="AC28" s="504">
        <v>130</v>
      </c>
      <c r="AD28" s="471" t="s">
        <v>197</v>
      </c>
      <c r="AE28" s="485" t="str">
        <f>IF('1_시스템정보'!$X28&lt;1, '1_시스템정보'!$K28, '1_시스템정보'!$X28*0.9)</f>
        <v/>
      </c>
      <c r="AF28" s="370">
        <f>IF('1_시스템정보'!$R28=0, 200,
IF('1_시스템정보'!$R28&lt;=720,(120*'1_시스템정보'!$Q28/10-'1_시스템정보'!$R28)*3.5,
IF('1_시스템정보'!$R28&lt;=900,(120*'1_시스템정보'!$Q28/8-'1_시스템정보'!$R28)*3.5,
IF('1_시스템정보'!$R28&lt;=1200, (120*'1_시스템정보'!$Q28/6-'1_시스템정보'!$R28)*3.5,
IF('1_시스템정보'!$R28&lt;=1800, (120*'1_시스템정보'!$Q28/4-'1_시스템정보'!$R28)*3.5,200)))))</f>
        <v>200</v>
      </c>
      <c r="AG28" s="397">
        <v>15</v>
      </c>
    </row>
    <row r="29" spans="2:33" x14ac:dyDescent="0.4">
      <c r="B29" s="219">
        <v>23</v>
      </c>
      <c r="C29" s="591">
        <f>'1_시스템정보'!C29</f>
        <v>0</v>
      </c>
      <c r="D29" s="220">
        <f>'1_시스템정보'!D29</f>
        <v>0</v>
      </c>
      <c r="F29" s="250" t="s">
        <v>488</v>
      </c>
      <c r="G29" s="250" t="s">
        <v>1611</v>
      </c>
      <c r="H29" s="250" t="s">
        <v>489</v>
      </c>
      <c r="I29" s="408" t="s">
        <v>1194</v>
      </c>
      <c r="J29" s="127" t="s">
        <v>491</v>
      </c>
      <c r="K29" s="413">
        <v>2.5</v>
      </c>
      <c r="L29" s="417">
        <f>IF('1_시스템정보'!$Y29&gt;0,100*'1_시스템정보'!$Y29/'1_시스템정보'!$S29*1.1,50)</f>
        <v>50</v>
      </c>
      <c r="M29" s="116">
        <v>0</v>
      </c>
      <c r="N29" s="177">
        <v>100</v>
      </c>
      <c r="O29" s="430">
        <v>15</v>
      </c>
      <c r="P29" s="883">
        <v>0</v>
      </c>
      <c r="Q29" s="877">
        <v>4</v>
      </c>
      <c r="R29" s="349" t="s">
        <v>273</v>
      </c>
      <c r="S29" s="349" t="s">
        <v>273</v>
      </c>
      <c r="T29" s="490" t="s">
        <v>273</v>
      </c>
      <c r="U29" s="490" t="s">
        <v>1845</v>
      </c>
      <c r="V29" s="896" t="s">
        <v>295</v>
      </c>
      <c r="W29" s="347" t="s">
        <v>492</v>
      </c>
      <c r="X29" s="473">
        <v>0</v>
      </c>
      <c r="Y29" s="413">
        <v>120</v>
      </c>
      <c r="Z29" s="388">
        <v>130</v>
      </c>
      <c r="AA29" s="473">
        <v>0</v>
      </c>
      <c r="AB29" s="413">
        <v>120</v>
      </c>
      <c r="AC29" s="505">
        <v>130</v>
      </c>
      <c r="AD29" s="347" t="s">
        <v>197</v>
      </c>
      <c r="AE29" s="485" t="str">
        <f>IF('1_시스템정보'!$X29&lt;1, '1_시스템정보'!$K29, '1_시스템정보'!$X29*0.9)</f>
        <v/>
      </c>
      <c r="AF29" s="370">
        <f>IF('1_시스템정보'!$R29=0, 200,
IF('1_시스템정보'!$R29&lt;=720,(120*'1_시스템정보'!$Q29/10-'1_시스템정보'!$R29)*3.5,
IF('1_시스템정보'!$R29&lt;=900,(120*'1_시스템정보'!$Q29/8-'1_시스템정보'!$R29)*3.5,
IF('1_시스템정보'!$R29&lt;=1200, (120*'1_시스템정보'!$Q29/6-'1_시스템정보'!$R29)*3.5,
IF('1_시스템정보'!$R29&lt;=1800, (120*'1_시스템정보'!$Q29/4-'1_시스템정보'!$R29)*3.5,200)))))</f>
        <v>200</v>
      </c>
      <c r="AG29" s="398">
        <v>15</v>
      </c>
    </row>
    <row r="30" spans="2:33" x14ac:dyDescent="0.4">
      <c r="B30" s="219">
        <v>24</v>
      </c>
      <c r="C30" s="591">
        <f>'1_시스템정보'!C30</f>
        <v>0</v>
      </c>
      <c r="D30" s="220">
        <f>'1_시스템정보'!D30</f>
        <v>0</v>
      </c>
      <c r="F30" s="249" t="s">
        <v>488</v>
      </c>
      <c r="G30" s="249" t="s">
        <v>1611</v>
      </c>
      <c r="H30" s="249" t="s">
        <v>489</v>
      </c>
      <c r="I30" s="407" t="s">
        <v>1194</v>
      </c>
      <c r="J30" s="161" t="s">
        <v>491</v>
      </c>
      <c r="K30" s="412">
        <v>2.5</v>
      </c>
      <c r="L30" s="417">
        <f>IF('1_시스템정보'!$Y30&gt;0,100*'1_시스템정보'!$Y30/'1_시스템정보'!$S30*1.1,50)</f>
        <v>50</v>
      </c>
      <c r="M30" s="160">
        <v>0</v>
      </c>
      <c r="N30" s="168">
        <v>100</v>
      </c>
      <c r="O30" s="429">
        <v>15</v>
      </c>
      <c r="P30" s="882">
        <v>0</v>
      </c>
      <c r="Q30" s="876">
        <v>4</v>
      </c>
      <c r="R30" s="462" t="s">
        <v>273</v>
      </c>
      <c r="S30" s="462" t="s">
        <v>273</v>
      </c>
      <c r="T30" s="489" t="s">
        <v>273</v>
      </c>
      <c r="U30" s="489" t="s">
        <v>1845</v>
      </c>
      <c r="V30" s="895" t="s">
        <v>295</v>
      </c>
      <c r="W30" s="471" t="s">
        <v>492</v>
      </c>
      <c r="X30" s="472">
        <v>0</v>
      </c>
      <c r="Y30" s="412">
        <v>120</v>
      </c>
      <c r="Z30" s="387">
        <v>130</v>
      </c>
      <c r="AA30" s="472">
        <v>0</v>
      </c>
      <c r="AB30" s="412">
        <v>120</v>
      </c>
      <c r="AC30" s="504">
        <v>130</v>
      </c>
      <c r="AD30" s="471" t="s">
        <v>197</v>
      </c>
      <c r="AE30" s="485" t="str">
        <f>IF('1_시스템정보'!$X30&lt;1, '1_시스템정보'!$K30, '1_시스템정보'!$X30*0.9)</f>
        <v/>
      </c>
      <c r="AF30" s="370">
        <f>IF('1_시스템정보'!$R30=0, 200,
IF('1_시스템정보'!$R30&lt;=720,(120*'1_시스템정보'!$Q30/10-'1_시스템정보'!$R30)*3.5,
IF('1_시스템정보'!$R30&lt;=900,(120*'1_시스템정보'!$Q30/8-'1_시스템정보'!$R30)*3.5,
IF('1_시스템정보'!$R30&lt;=1200, (120*'1_시스템정보'!$Q30/6-'1_시스템정보'!$R30)*3.5,
IF('1_시스템정보'!$R30&lt;=1800, (120*'1_시스템정보'!$Q30/4-'1_시스템정보'!$R30)*3.5,200)))))</f>
        <v>200</v>
      </c>
      <c r="AG30" s="397">
        <v>15</v>
      </c>
    </row>
    <row r="31" spans="2:33" x14ac:dyDescent="0.4">
      <c r="B31" s="219">
        <v>25</v>
      </c>
      <c r="C31" s="591">
        <f>'1_시스템정보'!C31</f>
        <v>0</v>
      </c>
      <c r="D31" s="220">
        <f>'1_시스템정보'!D31</f>
        <v>0</v>
      </c>
      <c r="F31" s="250" t="s">
        <v>488</v>
      </c>
      <c r="G31" s="250" t="s">
        <v>1611</v>
      </c>
      <c r="H31" s="250" t="s">
        <v>489</v>
      </c>
      <c r="I31" s="408" t="s">
        <v>1194</v>
      </c>
      <c r="J31" s="127" t="s">
        <v>491</v>
      </c>
      <c r="K31" s="413">
        <v>2.5</v>
      </c>
      <c r="L31" s="417">
        <f>IF('1_시스템정보'!$Y31&gt;0,100*'1_시스템정보'!$Y31/'1_시스템정보'!$S31*1.1,50)</f>
        <v>50</v>
      </c>
      <c r="M31" s="116">
        <v>0</v>
      </c>
      <c r="N31" s="177">
        <v>100</v>
      </c>
      <c r="O31" s="430">
        <v>15</v>
      </c>
      <c r="P31" s="883">
        <v>0</v>
      </c>
      <c r="Q31" s="877">
        <v>4</v>
      </c>
      <c r="R31" s="349" t="s">
        <v>273</v>
      </c>
      <c r="S31" s="349" t="s">
        <v>273</v>
      </c>
      <c r="T31" s="490" t="s">
        <v>273</v>
      </c>
      <c r="U31" s="490" t="s">
        <v>1845</v>
      </c>
      <c r="V31" s="896" t="s">
        <v>295</v>
      </c>
      <c r="W31" s="347" t="s">
        <v>492</v>
      </c>
      <c r="X31" s="473">
        <v>0</v>
      </c>
      <c r="Y31" s="413">
        <v>120</v>
      </c>
      <c r="Z31" s="388">
        <v>130</v>
      </c>
      <c r="AA31" s="473">
        <v>0</v>
      </c>
      <c r="AB31" s="413">
        <v>120</v>
      </c>
      <c r="AC31" s="505">
        <v>130</v>
      </c>
      <c r="AD31" s="347" t="s">
        <v>197</v>
      </c>
      <c r="AE31" s="485" t="str">
        <f>IF('1_시스템정보'!$X31&lt;1, '1_시스템정보'!$K31, '1_시스템정보'!$X31*0.9)</f>
        <v/>
      </c>
      <c r="AF31" s="370">
        <f>IF('1_시스템정보'!$R31=0, 200,
IF('1_시스템정보'!$R31&lt;=720,(120*'1_시스템정보'!$Q31/10-'1_시스템정보'!$R31)*3.5,
IF('1_시스템정보'!$R31&lt;=900,(120*'1_시스템정보'!$Q31/8-'1_시스템정보'!$R31)*3.5,
IF('1_시스템정보'!$R31&lt;=1200, (120*'1_시스템정보'!$Q31/6-'1_시스템정보'!$R31)*3.5,
IF('1_시스템정보'!$R31&lt;=1800, (120*'1_시스템정보'!$Q31/4-'1_시스템정보'!$R31)*3.5,200)))))</f>
        <v>200</v>
      </c>
      <c r="AG31" s="398">
        <v>15</v>
      </c>
    </row>
    <row r="32" spans="2:33" x14ac:dyDescent="0.4">
      <c r="B32" s="219">
        <v>26</v>
      </c>
      <c r="C32" s="591">
        <f>'1_시스템정보'!C32</f>
        <v>0</v>
      </c>
      <c r="D32" s="220">
        <f>'1_시스템정보'!D32</f>
        <v>0</v>
      </c>
      <c r="F32" s="249" t="s">
        <v>488</v>
      </c>
      <c r="G32" s="249" t="s">
        <v>1611</v>
      </c>
      <c r="H32" s="249" t="s">
        <v>489</v>
      </c>
      <c r="I32" s="407" t="s">
        <v>1194</v>
      </c>
      <c r="J32" s="161" t="s">
        <v>491</v>
      </c>
      <c r="K32" s="412">
        <v>2.5</v>
      </c>
      <c r="L32" s="417">
        <f>IF('1_시스템정보'!$Y32&gt;0,100*'1_시스템정보'!$Y32/'1_시스템정보'!$S32*1.1,50)</f>
        <v>50</v>
      </c>
      <c r="M32" s="160">
        <v>0</v>
      </c>
      <c r="N32" s="168">
        <v>100</v>
      </c>
      <c r="O32" s="429">
        <v>15</v>
      </c>
      <c r="P32" s="882">
        <v>0</v>
      </c>
      <c r="Q32" s="876">
        <v>4</v>
      </c>
      <c r="R32" s="462" t="s">
        <v>273</v>
      </c>
      <c r="S32" s="462" t="s">
        <v>273</v>
      </c>
      <c r="T32" s="489" t="s">
        <v>273</v>
      </c>
      <c r="U32" s="489" t="s">
        <v>1845</v>
      </c>
      <c r="V32" s="895" t="s">
        <v>295</v>
      </c>
      <c r="W32" s="471" t="s">
        <v>492</v>
      </c>
      <c r="X32" s="472">
        <v>0</v>
      </c>
      <c r="Y32" s="412">
        <v>120</v>
      </c>
      <c r="Z32" s="387">
        <v>130</v>
      </c>
      <c r="AA32" s="472">
        <v>0</v>
      </c>
      <c r="AB32" s="412">
        <v>120</v>
      </c>
      <c r="AC32" s="504">
        <v>130</v>
      </c>
      <c r="AD32" s="471" t="s">
        <v>197</v>
      </c>
      <c r="AE32" s="485" t="str">
        <f>IF('1_시스템정보'!$X32&lt;1, '1_시스템정보'!$K32, '1_시스템정보'!$X32*0.9)</f>
        <v/>
      </c>
      <c r="AF32" s="370">
        <f>IF('1_시스템정보'!$R32=0, 200,
IF('1_시스템정보'!$R32&lt;=720,(120*'1_시스템정보'!$Q32/10-'1_시스템정보'!$R32)*3.5,
IF('1_시스템정보'!$R32&lt;=900,(120*'1_시스템정보'!$Q32/8-'1_시스템정보'!$R32)*3.5,
IF('1_시스템정보'!$R32&lt;=1200, (120*'1_시스템정보'!$Q32/6-'1_시스템정보'!$R32)*3.5,
IF('1_시스템정보'!$R32&lt;=1800, (120*'1_시스템정보'!$Q32/4-'1_시스템정보'!$R32)*3.5,200)))))</f>
        <v>200</v>
      </c>
      <c r="AG32" s="397">
        <v>15</v>
      </c>
    </row>
    <row r="33" spans="2:33" x14ac:dyDescent="0.4">
      <c r="B33" s="219">
        <v>27</v>
      </c>
      <c r="C33" s="591">
        <f>'1_시스템정보'!C33</f>
        <v>0</v>
      </c>
      <c r="D33" s="220">
        <f>'1_시스템정보'!D33</f>
        <v>0</v>
      </c>
      <c r="F33" s="250" t="s">
        <v>488</v>
      </c>
      <c r="G33" s="250" t="s">
        <v>1611</v>
      </c>
      <c r="H33" s="250" t="s">
        <v>489</v>
      </c>
      <c r="I33" s="408" t="s">
        <v>1194</v>
      </c>
      <c r="J33" s="127" t="s">
        <v>491</v>
      </c>
      <c r="K33" s="413">
        <v>2.5</v>
      </c>
      <c r="L33" s="417">
        <f>IF('1_시스템정보'!$Y33&gt;0,100*'1_시스템정보'!$Y33/'1_시스템정보'!$S33*1.1,50)</f>
        <v>50</v>
      </c>
      <c r="M33" s="116">
        <v>0</v>
      </c>
      <c r="N33" s="177">
        <v>100</v>
      </c>
      <c r="O33" s="430">
        <v>15</v>
      </c>
      <c r="P33" s="883">
        <v>0</v>
      </c>
      <c r="Q33" s="877">
        <v>4</v>
      </c>
      <c r="R33" s="349" t="s">
        <v>273</v>
      </c>
      <c r="S33" s="349" t="s">
        <v>273</v>
      </c>
      <c r="T33" s="490" t="s">
        <v>273</v>
      </c>
      <c r="U33" s="490" t="s">
        <v>1845</v>
      </c>
      <c r="V33" s="896" t="s">
        <v>295</v>
      </c>
      <c r="W33" s="347" t="s">
        <v>492</v>
      </c>
      <c r="X33" s="473">
        <v>0</v>
      </c>
      <c r="Y33" s="413">
        <v>120</v>
      </c>
      <c r="Z33" s="388">
        <v>130</v>
      </c>
      <c r="AA33" s="473">
        <v>0</v>
      </c>
      <c r="AB33" s="413">
        <v>120</v>
      </c>
      <c r="AC33" s="505">
        <v>130</v>
      </c>
      <c r="AD33" s="347" t="s">
        <v>197</v>
      </c>
      <c r="AE33" s="485" t="str">
        <f>IF('1_시스템정보'!$X33&lt;1, '1_시스템정보'!$K33, '1_시스템정보'!$X33*0.9)</f>
        <v/>
      </c>
      <c r="AF33" s="370">
        <f>IF('1_시스템정보'!$R33=0, 200,
IF('1_시스템정보'!$R33&lt;=720,(120*'1_시스템정보'!$Q33/10-'1_시스템정보'!$R33)*3.5,
IF('1_시스템정보'!$R33&lt;=900,(120*'1_시스템정보'!$Q33/8-'1_시스템정보'!$R33)*3.5,
IF('1_시스템정보'!$R33&lt;=1200, (120*'1_시스템정보'!$Q33/6-'1_시스템정보'!$R33)*3.5,
IF('1_시스템정보'!$R33&lt;=1800, (120*'1_시스템정보'!$Q33/4-'1_시스템정보'!$R33)*3.5,200)))))</f>
        <v>200</v>
      </c>
      <c r="AG33" s="398">
        <v>15</v>
      </c>
    </row>
    <row r="34" spans="2:33" x14ac:dyDescent="0.4">
      <c r="B34" s="219">
        <v>28</v>
      </c>
      <c r="C34" s="591">
        <f>'1_시스템정보'!C34</f>
        <v>0</v>
      </c>
      <c r="D34" s="220">
        <f>'1_시스템정보'!D34</f>
        <v>0</v>
      </c>
      <c r="F34" s="249" t="s">
        <v>488</v>
      </c>
      <c r="G34" s="249" t="s">
        <v>1611</v>
      </c>
      <c r="H34" s="249" t="s">
        <v>489</v>
      </c>
      <c r="I34" s="407" t="s">
        <v>1194</v>
      </c>
      <c r="J34" s="161" t="s">
        <v>491</v>
      </c>
      <c r="K34" s="412">
        <v>2.5</v>
      </c>
      <c r="L34" s="417">
        <f>IF('1_시스템정보'!$Y34&gt;0,100*'1_시스템정보'!$Y34/'1_시스템정보'!$S34*1.1,50)</f>
        <v>50</v>
      </c>
      <c r="M34" s="160">
        <v>0</v>
      </c>
      <c r="N34" s="168">
        <v>100</v>
      </c>
      <c r="O34" s="429">
        <v>15</v>
      </c>
      <c r="P34" s="882">
        <v>0</v>
      </c>
      <c r="Q34" s="876">
        <v>4</v>
      </c>
      <c r="R34" s="462" t="s">
        <v>273</v>
      </c>
      <c r="S34" s="462" t="s">
        <v>273</v>
      </c>
      <c r="T34" s="489" t="s">
        <v>273</v>
      </c>
      <c r="U34" s="489" t="s">
        <v>1845</v>
      </c>
      <c r="V34" s="895" t="s">
        <v>295</v>
      </c>
      <c r="W34" s="471" t="s">
        <v>492</v>
      </c>
      <c r="X34" s="472">
        <v>0</v>
      </c>
      <c r="Y34" s="412">
        <v>120</v>
      </c>
      <c r="Z34" s="387">
        <v>130</v>
      </c>
      <c r="AA34" s="472">
        <v>0</v>
      </c>
      <c r="AB34" s="412">
        <v>120</v>
      </c>
      <c r="AC34" s="504">
        <v>130</v>
      </c>
      <c r="AD34" s="471" t="s">
        <v>197</v>
      </c>
      <c r="AE34" s="485" t="str">
        <f>IF('1_시스템정보'!$X34&lt;1, '1_시스템정보'!$K34, '1_시스템정보'!$X34*0.9)</f>
        <v/>
      </c>
      <c r="AF34" s="370">
        <f>IF('1_시스템정보'!$R34=0, 200,
IF('1_시스템정보'!$R34&lt;=720,(120*'1_시스템정보'!$Q34/10-'1_시스템정보'!$R34)*3.5,
IF('1_시스템정보'!$R34&lt;=900,(120*'1_시스템정보'!$Q34/8-'1_시스템정보'!$R34)*3.5,
IF('1_시스템정보'!$R34&lt;=1200, (120*'1_시스템정보'!$Q34/6-'1_시스템정보'!$R34)*3.5,
IF('1_시스템정보'!$R34&lt;=1800, (120*'1_시스템정보'!$Q34/4-'1_시스템정보'!$R34)*3.5,200)))))</f>
        <v>200</v>
      </c>
      <c r="AG34" s="397">
        <v>15</v>
      </c>
    </row>
    <row r="35" spans="2:33" x14ac:dyDescent="0.4">
      <c r="B35" s="219">
        <v>29</v>
      </c>
      <c r="C35" s="591">
        <f>'1_시스템정보'!C35</f>
        <v>0</v>
      </c>
      <c r="D35" s="220">
        <f>'1_시스템정보'!D35</f>
        <v>0</v>
      </c>
      <c r="F35" s="250" t="s">
        <v>488</v>
      </c>
      <c r="G35" s="250" t="s">
        <v>1611</v>
      </c>
      <c r="H35" s="250" t="s">
        <v>489</v>
      </c>
      <c r="I35" s="408" t="s">
        <v>1194</v>
      </c>
      <c r="J35" s="127" t="s">
        <v>491</v>
      </c>
      <c r="K35" s="413">
        <v>2.5</v>
      </c>
      <c r="L35" s="417">
        <f>IF('1_시스템정보'!$Y35&gt;0,100*'1_시스템정보'!$Y35/'1_시스템정보'!$S35*1.1,50)</f>
        <v>50</v>
      </c>
      <c r="M35" s="116">
        <v>0</v>
      </c>
      <c r="N35" s="177">
        <v>100</v>
      </c>
      <c r="O35" s="430">
        <v>15</v>
      </c>
      <c r="P35" s="883">
        <v>0</v>
      </c>
      <c r="Q35" s="877">
        <v>4</v>
      </c>
      <c r="R35" s="349" t="s">
        <v>273</v>
      </c>
      <c r="S35" s="349" t="s">
        <v>273</v>
      </c>
      <c r="T35" s="490" t="s">
        <v>273</v>
      </c>
      <c r="U35" s="490" t="s">
        <v>1845</v>
      </c>
      <c r="V35" s="896" t="s">
        <v>295</v>
      </c>
      <c r="W35" s="347" t="s">
        <v>492</v>
      </c>
      <c r="X35" s="473">
        <v>0</v>
      </c>
      <c r="Y35" s="413">
        <v>120</v>
      </c>
      <c r="Z35" s="388">
        <v>130</v>
      </c>
      <c r="AA35" s="473">
        <v>0</v>
      </c>
      <c r="AB35" s="413">
        <v>120</v>
      </c>
      <c r="AC35" s="505">
        <v>130</v>
      </c>
      <c r="AD35" s="347" t="s">
        <v>197</v>
      </c>
      <c r="AE35" s="485" t="str">
        <f>IF('1_시스템정보'!$X35&lt;1, '1_시스템정보'!$K35, '1_시스템정보'!$X35*0.9)</f>
        <v/>
      </c>
      <c r="AF35" s="370">
        <f>IF('1_시스템정보'!$R35=0, 200,
IF('1_시스템정보'!$R35&lt;=720,(120*'1_시스템정보'!$Q35/10-'1_시스템정보'!$R35)*3.5,
IF('1_시스템정보'!$R35&lt;=900,(120*'1_시스템정보'!$Q35/8-'1_시스템정보'!$R35)*3.5,
IF('1_시스템정보'!$R35&lt;=1200, (120*'1_시스템정보'!$Q35/6-'1_시스템정보'!$R35)*3.5,
IF('1_시스템정보'!$R35&lt;=1800, (120*'1_시스템정보'!$Q35/4-'1_시스템정보'!$R35)*3.5,200)))))</f>
        <v>200</v>
      </c>
      <c r="AG35" s="398">
        <v>15</v>
      </c>
    </row>
    <row r="36" spans="2:33" x14ac:dyDescent="0.4">
      <c r="B36" s="219">
        <v>30</v>
      </c>
      <c r="C36" s="591">
        <f>'1_시스템정보'!C36</f>
        <v>0</v>
      </c>
      <c r="D36" s="220">
        <f>'1_시스템정보'!D36</f>
        <v>0</v>
      </c>
      <c r="F36" s="249" t="s">
        <v>488</v>
      </c>
      <c r="G36" s="249" t="s">
        <v>1611</v>
      </c>
      <c r="H36" s="249" t="s">
        <v>489</v>
      </c>
      <c r="I36" s="407" t="s">
        <v>1194</v>
      </c>
      <c r="J36" s="161" t="s">
        <v>491</v>
      </c>
      <c r="K36" s="412">
        <v>2.5</v>
      </c>
      <c r="L36" s="417">
        <f>IF('1_시스템정보'!$Y36&gt;0,100*'1_시스템정보'!$Y36/'1_시스템정보'!$S36*1.1,50)</f>
        <v>50</v>
      </c>
      <c r="M36" s="160">
        <v>0</v>
      </c>
      <c r="N36" s="168">
        <v>100</v>
      </c>
      <c r="O36" s="429">
        <v>15</v>
      </c>
      <c r="P36" s="882">
        <v>0</v>
      </c>
      <c r="Q36" s="876">
        <v>4</v>
      </c>
      <c r="R36" s="462" t="s">
        <v>273</v>
      </c>
      <c r="S36" s="462" t="s">
        <v>273</v>
      </c>
      <c r="T36" s="489" t="s">
        <v>273</v>
      </c>
      <c r="U36" s="489" t="s">
        <v>1845</v>
      </c>
      <c r="V36" s="895" t="s">
        <v>295</v>
      </c>
      <c r="W36" s="471" t="s">
        <v>492</v>
      </c>
      <c r="X36" s="472">
        <v>0</v>
      </c>
      <c r="Y36" s="412">
        <v>120</v>
      </c>
      <c r="Z36" s="387">
        <v>130</v>
      </c>
      <c r="AA36" s="472">
        <v>0</v>
      </c>
      <c r="AB36" s="412">
        <v>120</v>
      </c>
      <c r="AC36" s="504">
        <v>130</v>
      </c>
      <c r="AD36" s="471" t="s">
        <v>197</v>
      </c>
      <c r="AE36" s="485" t="str">
        <f>IF('1_시스템정보'!$X36&lt;1, '1_시스템정보'!$K36, '1_시스템정보'!$X36*0.9)</f>
        <v/>
      </c>
      <c r="AF36" s="370">
        <f>IF('1_시스템정보'!$R36=0, 200,
IF('1_시스템정보'!$R36&lt;=720,(120*'1_시스템정보'!$Q36/10-'1_시스템정보'!$R36)*3.5,
IF('1_시스템정보'!$R36&lt;=900,(120*'1_시스템정보'!$Q36/8-'1_시스템정보'!$R36)*3.5,
IF('1_시스템정보'!$R36&lt;=1200, (120*'1_시스템정보'!$Q36/6-'1_시스템정보'!$R36)*3.5,
IF('1_시스템정보'!$R36&lt;=1800, (120*'1_시스템정보'!$Q36/4-'1_시스템정보'!$R36)*3.5,200)))))</f>
        <v>200</v>
      </c>
      <c r="AG36" s="397">
        <v>15</v>
      </c>
    </row>
    <row r="37" spans="2:33" x14ac:dyDescent="0.4">
      <c r="B37" s="219">
        <v>31</v>
      </c>
      <c r="C37" s="591">
        <f>'1_시스템정보'!C37</f>
        <v>0</v>
      </c>
      <c r="D37" s="220">
        <f>'1_시스템정보'!D37</f>
        <v>0</v>
      </c>
      <c r="F37" s="250" t="s">
        <v>488</v>
      </c>
      <c r="G37" s="250" t="s">
        <v>1611</v>
      </c>
      <c r="H37" s="250" t="s">
        <v>489</v>
      </c>
      <c r="I37" s="408" t="s">
        <v>1194</v>
      </c>
      <c r="J37" s="127" t="s">
        <v>491</v>
      </c>
      <c r="K37" s="413">
        <v>2.5</v>
      </c>
      <c r="L37" s="417">
        <f>IF('1_시스템정보'!$Y37&gt;0,100*'1_시스템정보'!$Y37/'1_시스템정보'!$S37*1.1,50)</f>
        <v>50</v>
      </c>
      <c r="M37" s="116">
        <v>0</v>
      </c>
      <c r="N37" s="177">
        <v>100</v>
      </c>
      <c r="O37" s="430">
        <v>15</v>
      </c>
      <c r="P37" s="883">
        <v>0</v>
      </c>
      <c r="Q37" s="877">
        <v>4</v>
      </c>
      <c r="R37" s="349" t="s">
        <v>273</v>
      </c>
      <c r="S37" s="349" t="s">
        <v>273</v>
      </c>
      <c r="T37" s="490" t="s">
        <v>273</v>
      </c>
      <c r="U37" s="490" t="s">
        <v>1845</v>
      </c>
      <c r="V37" s="896" t="s">
        <v>295</v>
      </c>
      <c r="W37" s="347" t="s">
        <v>492</v>
      </c>
      <c r="X37" s="473">
        <v>0</v>
      </c>
      <c r="Y37" s="413">
        <v>120</v>
      </c>
      <c r="Z37" s="388">
        <v>130</v>
      </c>
      <c r="AA37" s="473">
        <v>0</v>
      </c>
      <c r="AB37" s="413">
        <v>120</v>
      </c>
      <c r="AC37" s="505">
        <v>130</v>
      </c>
      <c r="AD37" s="347" t="s">
        <v>197</v>
      </c>
      <c r="AE37" s="485" t="str">
        <f>IF('1_시스템정보'!$X37&lt;1, '1_시스템정보'!$K37, '1_시스템정보'!$X37*0.9)</f>
        <v/>
      </c>
      <c r="AF37" s="370">
        <f>IF('1_시스템정보'!$R37=0, 200,
IF('1_시스템정보'!$R37&lt;=720,(120*'1_시스템정보'!$Q37/10-'1_시스템정보'!$R37)*3.5,
IF('1_시스템정보'!$R37&lt;=900,(120*'1_시스템정보'!$Q37/8-'1_시스템정보'!$R37)*3.5,
IF('1_시스템정보'!$R37&lt;=1200, (120*'1_시스템정보'!$Q37/6-'1_시스템정보'!$R37)*3.5,
IF('1_시스템정보'!$R37&lt;=1800, (120*'1_시스템정보'!$Q37/4-'1_시스템정보'!$R37)*3.5,200)))))</f>
        <v>200</v>
      </c>
      <c r="AG37" s="398">
        <v>15</v>
      </c>
    </row>
    <row r="38" spans="2:33" x14ac:dyDescent="0.4">
      <c r="B38" s="219">
        <v>32</v>
      </c>
      <c r="C38" s="591">
        <f>'1_시스템정보'!C38</f>
        <v>0</v>
      </c>
      <c r="D38" s="220">
        <f>'1_시스템정보'!D38</f>
        <v>0</v>
      </c>
      <c r="F38" s="249" t="s">
        <v>488</v>
      </c>
      <c r="G38" s="249" t="s">
        <v>1611</v>
      </c>
      <c r="H38" s="249" t="s">
        <v>489</v>
      </c>
      <c r="I38" s="407" t="s">
        <v>1194</v>
      </c>
      <c r="J38" s="161" t="s">
        <v>491</v>
      </c>
      <c r="K38" s="412">
        <v>2.5</v>
      </c>
      <c r="L38" s="417">
        <f>IF('1_시스템정보'!$Y38&gt;0,100*'1_시스템정보'!$Y38/'1_시스템정보'!$S38*1.1,50)</f>
        <v>50</v>
      </c>
      <c r="M38" s="160">
        <v>0</v>
      </c>
      <c r="N38" s="168">
        <v>100</v>
      </c>
      <c r="O38" s="429">
        <v>15</v>
      </c>
      <c r="P38" s="882">
        <v>0</v>
      </c>
      <c r="Q38" s="876">
        <v>4</v>
      </c>
      <c r="R38" s="462" t="s">
        <v>273</v>
      </c>
      <c r="S38" s="462" t="s">
        <v>273</v>
      </c>
      <c r="T38" s="489" t="s">
        <v>273</v>
      </c>
      <c r="U38" s="489" t="s">
        <v>1845</v>
      </c>
      <c r="V38" s="895" t="s">
        <v>295</v>
      </c>
      <c r="W38" s="471" t="s">
        <v>492</v>
      </c>
      <c r="X38" s="472">
        <v>0</v>
      </c>
      <c r="Y38" s="412">
        <v>120</v>
      </c>
      <c r="Z38" s="387">
        <v>130</v>
      </c>
      <c r="AA38" s="472">
        <v>0</v>
      </c>
      <c r="AB38" s="412">
        <v>120</v>
      </c>
      <c r="AC38" s="504">
        <v>130</v>
      </c>
      <c r="AD38" s="471" t="s">
        <v>197</v>
      </c>
      <c r="AE38" s="485" t="str">
        <f>IF('1_시스템정보'!$X38&lt;1, '1_시스템정보'!$K38, '1_시스템정보'!$X38*0.9)</f>
        <v/>
      </c>
      <c r="AF38" s="370">
        <f>IF('1_시스템정보'!$R38=0, 200,
IF('1_시스템정보'!$R38&lt;=720,(120*'1_시스템정보'!$Q38/10-'1_시스템정보'!$R38)*3.5,
IF('1_시스템정보'!$R38&lt;=900,(120*'1_시스템정보'!$Q38/8-'1_시스템정보'!$R38)*3.5,
IF('1_시스템정보'!$R38&lt;=1200, (120*'1_시스템정보'!$Q38/6-'1_시스템정보'!$R38)*3.5,
IF('1_시스템정보'!$R38&lt;=1800, (120*'1_시스템정보'!$Q38/4-'1_시스템정보'!$R38)*3.5,200)))))</f>
        <v>200</v>
      </c>
      <c r="AG38" s="397">
        <v>15</v>
      </c>
    </row>
    <row r="39" spans="2:33" x14ac:dyDescent="0.4">
      <c r="B39" s="219">
        <v>33</v>
      </c>
      <c r="C39" s="591">
        <f>'1_시스템정보'!C39</f>
        <v>0</v>
      </c>
      <c r="D39" s="220">
        <f>'1_시스템정보'!D39</f>
        <v>0</v>
      </c>
      <c r="F39" s="250" t="s">
        <v>488</v>
      </c>
      <c r="G39" s="250" t="s">
        <v>1611</v>
      </c>
      <c r="H39" s="250" t="s">
        <v>489</v>
      </c>
      <c r="I39" s="408" t="s">
        <v>1194</v>
      </c>
      <c r="J39" s="127" t="s">
        <v>491</v>
      </c>
      <c r="K39" s="413">
        <v>2.5</v>
      </c>
      <c r="L39" s="417">
        <f>IF('1_시스템정보'!$Y39&gt;0,100*'1_시스템정보'!$Y39/'1_시스템정보'!$S39*1.1,50)</f>
        <v>50</v>
      </c>
      <c r="M39" s="116">
        <v>0</v>
      </c>
      <c r="N39" s="177">
        <v>100</v>
      </c>
      <c r="O39" s="430">
        <v>15</v>
      </c>
      <c r="P39" s="883">
        <v>0</v>
      </c>
      <c r="Q39" s="877">
        <v>4</v>
      </c>
      <c r="R39" s="349" t="s">
        <v>273</v>
      </c>
      <c r="S39" s="349" t="s">
        <v>273</v>
      </c>
      <c r="T39" s="490" t="s">
        <v>273</v>
      </c>
      <c r="U39" s="490" t="s">
        <v>1845</v>
      </c>
      <c r="V39" s="896" t="s">
        <v>295</v>
      </c>
      <c r="W39" s="347" t="s">
        <v>492</v>
      </c>
      <c r="X39" s="473">
        <v>0</v>
      </c>
      <c r="Y39" s="413">
        <v>120</v>
      </c>
      <c r="Z39" s="388">
        <v>130</v>
      </c>
      <c r="AA39" s="473">
        <v>0</v>
      </c>
      <c r="AB39" s="413">
        <v>120</v>
      </c>
      <c r="AC39" s="505">
        <v>130</v>
      </c>
      <c r="AD39" s="347" t="s">
        <v>197</v>
      </c>
      <c r="AE39" s="485" t="str">
        <f>IF('1_시스템정보'!$X39&lt;1, '1_시스템정보'!$K39, '1_시스템정보'!$X39*0.9)</f>
        <v/>
      </c>
      <c r="AF39" s="370">
        <f>IF('1_시스템정보'!$R39=0, 200,
IF('1_시스템정보'!$R39&lt;=720,(120*'1_시스템정보'!$Q39/10-'1_시스템정보'!$R39)*3.5,
IF('1_시스템정보'!$R39&lt;=900,(120*'1_시스템정보'!$Q39/8-'1_시스템정보'!$R39)*3.5,
IF('1_시스템정보'!$R39&lt;=1200, (120*'1_시스템정보'!$Q39/6-'1_시스템정보'!$R39)*3.5,
IF('1_시스템정보'!$R39&lt;=1800, (120*'1_시스템정보'!$Q39/4-'1_시스템정보'!$R39)*3.5,200)))))</f>
        <v>200</v>
      </c>
      <c r="AG39" s="398">
        <v>15</v>
      </c>
    </row>
    <row r="40" spans="2:33" x14ac:dyDescent="0.4">
      <c r="B40" s="219">
        <v>34</v>
      </c>
      <c r="C40" s="591">
        <f>'1_시스템정보'!C40</f>
        <v>0</v>
      </c>
      <c r="D40" s="220">
        <f>'1_시스템정보'!D40</f>
        <v>0</v>
      </c>
      <c r="F40" s="249" t="s">
        <v>488</v>
      </c>
      <c r="G40" s="249" t="s">
        <v>1611</v>
      </c>
      <c r="H40" s="249" t="s">
        <v>489</v>
      </c>
      <c r="I40" s="407" t="s">
        <v>1194</v>
      </c>
      <c r="J40" s="161" t="s">
        <v>491</v>
      </c>
      <c r="K40" s="412">
        <v>2.5</v>
      </c>
      <c r="L40" s="417">
        <f>IF('1_시스템정보'!$Y40&gt;0,100*'1_시스템정보'!$Y40/'1_시스템정보'!$S40*1.1,50)</f>
        <v>50</v>
      </c>
      <c r="M40" s="160">
        <v>0</v>
      </c>
      <c r="N40" s="168">
        <v>100</v>
      </c>
      <c r="O40" s="429">
        <v>15</v>
      </c>
      <c r="P40" s="882">
        <v>0</v>
      </c>
      <c r="Q40" s="876">
        <v>4</v>
      </c>
      <c r="R40" s="462" t="s">
        <v>273</v>
      </c>
      <c r="S40" s="462" t="s">
        <v>273</v>
      </c>
      <c r="T40" s="489" t="s">
        <v>273</v>
      </c>
      <c r="U40" s="489" t="s">
        <v>1845</v>
      </c>
      <c r="V40" s="895" t="s">
        <v>295</v>
      </c>
      <c r="W40" s="471" t="s">
        <v>492</v>
      </c>
      <c r="X40" s="472">
        <v>0</v>
      </c>
      <c r="Y40" s="412">
        <v>120</v>
      </c>
      <c r="Z40" s="387">
        <v>130</v>
      </c>
      <c r="AA40" s="472">
        <v>0</v>
      </c>
      <c r="AB40" s="412">
        <v>120</v>
      </c>
      <c r="AC40" s="504">
        <v>130</v>
      </c>
      <c r="AD40" s="471" t="s">
        <v>197</v>
      </c>
      <c r="AE40" s="485" t="str">
        <f>IF('1_시스템정보'!$X40&lt;1, '1_시스템정보'!$K40, '1_시스템정보'!$X40*0.9)</f>
        <v/>
      </c>
      <c r="AF40" s="370">
        <f>IF('1_시스템정보'!$R40=0, 200,
IF('1_시스템정보'!$R40&lt;=720,(120*'1_시스템정보'!$Q40/10-'1_시스템정보'!$R40)*3.5,
IF('1_시스템정보'!$R40&lt;=900,(120*'1_시스템정보'!$Q40/8-'1_시스템정보'!$R40)*3.5,
IF('1_시스템정보'!$R40&lt;=1200, (120*'1_시스템정보'!$Q40/6-'1_시스템정보'!$R40)*3.5,
IF('1_시스템정보'!$R40&lt;=1800, (120*'1_시스템정보'!$Q40/4-'1_시스템정보'!$R40)*3.5,200)))))</f>
        <v>200</v>
      </c>
      <c r="AG40" s="397">
        <v>15</v>
      </c>
    </row>
    <row r="41" spans="2:33" ht="18" thickBot="1" x14ac:dyDescent="0.45">
      <c r="B41" s="221">
        <v>35</v>
      </c>
      <c r="C41" s="592">
        <f>'1_시스템정보'!C41</f>
        <v>0</v>
      </c>
      <c r="D41" s="222">
        <f>'1_시스템정보'!D41</f>
        <v>0</v>
      </c>
      <c r="F41" s="251" t="s">
        <v>488</v>
      </c>
      <c r="G41" s="251" t="s">
        <v>1611</v>
      </c>
      <c r="H41" s="251" t="s">
        <v>489</v>
      </c>
      <c r="I41" s="409" t="s">
        <v>1194</v>
      </c>
      <c r="J41" s="130" t="s">
        <v>491</v>
      </c>
      <c r="K41" s="414">
        <v>2.5</v>
      </c>
      <c r="L41" s="418">
        <f>IF('1_시스템정보'!$Y41&gt;0,100*'1_시스템정보'!$Y41/'1_시스템정보'!$S41*1.1,50)</f>
        <v>50</v>
      </c>
      <c r="M41" s="118">
        <v>0</v>
      </c>
      <c r="N41" s="178">
        <v>100</v>
      </c>
      <c r="O41" s="431">
        <v>15</v>
      </c>
      <c r="P41" s="884">
        <v>0</v>
      </c>
      <c r="Q41" s="878">
        <v>4</v>
      </c>
      <c r="R41" s="366" t="s">
        <v>273</v>
      </c>
      <c r="S41" s="366" t="s">
        <v>273</v>
      </c>
      <c r="T41" s="491" t="s">
        <v>273</v>
      </c>
      <c r="U41" s="491" t="s">
        <v>1845</v>
      </c>
      <c r="V41" s="897" t="s">
        <v>295</v>
      </c>
      <c r="W41" s="383" t="s">
        <v>492</v>
      </c>
      <c r="X41" s="474">
        <v>0</v>
      </c>
      <c r="Y41" s="414">
        <v>120</v>
      </c>
      <c r="Z41" s="389">
        <v>130</v>
      </c>
      <c r="AA41" s="474">
        <v>0</v>
      </c>
      <c r="AB41" s="414">
        <v>120</v>
      </c>
      <c r="AC41" s="506">
        <v>130</v>
      </c>
      <c r="AD41" s="383" t="s">
        <v>197</v>
      </c>
      <c r="AE41" s="486" t="str">
        <f>IF('1_시스템정보'!$X41&lt;1, '1_시스템정보'!$K41, '1_시스템정보'!$X41*0.9)</f>
        <v/>
      </c>
      <c r="AF41" s="371">
        <f>IF('1_시스템정보'!$R41=0, 200,
IF('1_시스템정보'!$R41&lt;=720,(120*'1_시스템정보'!$Q41/10-'1_시스템정보'!$R41)*3.5,
IF('1_시스템정보'!$R41&lt;=900,(120*'1_시스템정보'!$Q41/8-'1_시스템정보'!$R41)*3.5,
IF('1_시스템정보'!$R41&lt;=1200, (120*'1_시스템정보'!$Q41/6-'1_시스템정보'!$R41)*3.5,
IF('1_시스템정보'!$R41&lt;=1800, (120*'1_시스템정보'!$Q41/4-'1_시스템정보'!$R41)*3.5,200)))))</f>
        <v>200</v>
      </c>
      <c r="AG41" s="399">
        <v>15</v>
      </c>
    </row>
  </sheetData>
  <sheetProtection algorithmName="SHA-512" hashValue="bkZljA2R79YjjeoeCvfeLszBLhnuXi2p5obIbz4fgQyqsdjDKq1Uifqafa1Qi+cDdDRQxu2pkWcZY61i2SQ9Dg==" saltValue="mZXIws+bOC15i0xQBcZxuA==" spinCount="100000" sheet="1" objects="1" scenarios="1"/>
  <mergeCells count="33">
    <mergeCell ref="AD2:AG2"/>
    <mergeCell ref="Q2:Q4"/>
    <mergeCell ref="T3:T5"/>
    <mergeCell ref="U3:U5"/>
    <mergeCell ref="V3:V5"/>
    <mergeCell ref="W3:W5"/>
    <mergeCell ref="W2:AC2"/>
    <mergeCell ref="X4:X5"/>
    <mergeCell ref="AA4:AA5"/>
    <mergeCell ref="R2:V2"/>
    <mergeCell ref="X3:Z3"/>
    <mergeCell ref="AA3:AC3"/>
    <mergeCell ref="AD3:AG3"/>
    <mergeCell ref="AD4:AD5"/>
    <mergeCell ref="B2:B5"/>
    <mergeCell ref="C2:C5"/>
    <mergeCell ref="D2:D5"/>
    <mergeCell ref="M2:N2"/>
    <mergeCell ref="J2:L2"/>
    <mergeCell ref="J3:J5"/>
    <mergeCell ref="K3:K4"/>
    <mergeCell ref="L3:L4"/>
    <mergeCell ref="F3:F5"/>
    <mergeCell ref="G3:G5"/>
    <mergeCell ref="F2:G2"/>
    <mergeCell ref="O2:O4"/>
    <mergeCell ref="H3:H5"/>
    <mergeCell ref="I3:I5"/>
    <mergeCell ref="R3:R5"/>
    <mergeCell ref="S3:S5"/>
    <mergeCell ref="H2:I2"/>
    <mergeCell ref="P2:P4"/>
    <mergeCell ref="M3:N3"/>
  </mergeCells>
  <phoneticPr fontId="6" type="noConversion"/>
  <conditionalFormatting sqref="H6:H41">
    <cfRule type="expression" dxfId="135" priority="1895">
      <formula>$H6="1 / AutoTorqBoost"</formula>
    </cfRule>
    <cfRule type="expression" dxfId="134" priority="1896">
      <formula>$H6=0</formula>
    </cfRule>
  </conditionalFormatting>
  <conditionalFormatting sqref="I6:I41">
    <cfRule type="expression" dxfId="133" priority="25">
      <formula>$I6&lt;&gt;"0 / Linear"</formula>
    </cfRule>
    <cfRule type="expression" dxfId="132" priority="1897">
      <formula>$I6=0</formula>
    </cfRule>
  </conditionalFormatting>
  <conditionalFormatting sqref="J6:J41">
    <cfRule type="expression" dxfId="131" priority="1908">
      <formula>$J6="1 / Enabled"</formula>
    </cfRule>
    <cfRule type="expression" dxfId="130" priority="1909">
      <formula>$J6=0</formula>
    </cfRule>
  </conditionalFormatting>
  <conditionalFormatting sqref="K6:K41">
    <cfRule type="expression" dxfId="129" priority="24">
      <formula>$K6&lt;&gt;2.5</formula>
    </cfRule>
    <cfRule type="expression" dxfId="128" priority="1911">
      <formula>$K6=0</formula>
    </cfRule>
  </conditionalFormatting>
  <conditionalFormatting sqref="L6:L41">
    <cfRule type="expression" dxfId="127" priority="23">
      <formula>$L6&lt;&gt;50</formula>
    </cfRule>
    <cfRule type="expression" dxfId="126" priority="1912">
      <formula>$L6=0</formula>
    </cfRule>
  </conditionalFormatting>
  <conditionalFormatting sqref="F6:F41">
    <cfRule type="expression" dxfId="125" priority="27">
      <formula>$F6&lt;&gt;"0 / Freq Control"</formula>
    </cfRule>
    <cfRule type="expression" dxfId="124" priority="1814">
      <formula>$F6=""</formula>
    </cfRule>
  </conditionalFormatting>
  <conditionalFormatting sqref="G6:G41">
    <cfRule type="expression" dxfId="123" priority="1">
      <formula>$G6=0</formula>
    </cfRule>
    <cfRule type="expression" dxfId="122" priority="26">
      <formula>$G6&lt;&gt;"1 / SpeedControl"</formula>
    </cfRule>
  </conditionalFormatting>
  <conditionalFormatting sqref="M6:M41">
    <cfRule type="expression" dxfId="121" priority="18">
      <formula>$M6&lt;&gt;100</formula>
    </cfRule>
    <cfRule type="expression" dxfId="120" priority="1923">
      <formula>$M6=""</formula>
    </cfRule>
  </conditionalFormatting>
  <conditionalFormatting sqref="N6:N41">
    <cfRule type="expression" dxfId="119" priority="19">
      <formula>$N6&lt;&gt;100</formula>
    </cfRule>
    <cfRule type="expression" dxfId="118" priority="1924">
      <formula>$N6=""</formula>
    </cfRule>
  </conditionalFormatting>
  <conditionalFormatting sqref="O6:O41">
    <cfRule type="expression" dxfId="117" priority="20">
      <formula>$O6&gt;0</formula>
    </cfRule>
    <cfRule type="expression" dxfId="116" priority="1925">
      <formula>$O6=""</formula>
    </cfRule>
  </conditionalFormatting>
  <conditionalFormatting sqref="P6:P41">
    <cfRule type="expression" dxfId="115" priority="21">
      <formula>$P6&gt;0</formula>
    </cfRule>
    <cfRule type="expression" dxfId="114" priority="22">
      <formula>$P6=""</formula>
    </cfRule>
  </conditionalFormatting>
  <conditionalFormatting sqref="R6:R41">
    <cfRule type="expression" dxfId="113" priority="1936">
      <formula>$R6=""</formula>
    </cfRule>
  </conditionalFormatting>
  <conditionalFormatting sqref="S6:S41">
    <cfRule type="expression" dxfId="112" priority="1937">
      <formula>$S6=""</formula>
    </cfRule>
  </conditionalFormatting>
  <conditionalFormatting sqref="T6:T41">
    <cfRule type="expression" dxfId="111" priority="1956">
      <formula>$T6=""</formula>
    </cfRule>
  </conditionalFormatting>
  <conditionalFormatting sqref="U6:U41">
    <cfRule type="expression" dxfId="110" priority="13">
      <formula>$U6=""</formula>
    </cfRule>
  </conditionalFormatting>
  <conditionalFormatting sqref="V6:V41">
    <cfRule type="expression" dxfId="109" priority="12">
      <formula>$V6=""</formula>
    </cfRule>
  </conditionalFormatting>
  <conditionalFormatting sqref="X6:X41">
    <cfRule type="expression" dxfId="108" priority="1975">
      <formula>OR($X6&lt;0,$X6="")</formula>
    </cfRule>
  </conditionalFormatting>
  <conditionalFormatting sqref="W6:W41">
    <cfRule type="expression" dxfId="107" priority="1976">
      <formula>$W6=""</formula>
    </cfRule>
  </conditionalFormatting>
  <conditionalFormatting sqref="Y6:Y41">
    <cfRule type="expression" dxfId="106" priority="1977">
      <formula>$Y6=""</formula>
    </cfRule>
  </conditionalFormatting>
  <conditionalFormatting sqref="Z6:Z41">
    <cfRule type="expression" dxfId="105" priority="1978">
      <formula>$Z6=""</formula>
    </cfRule>
  </conditionalFormatting>
  <conditionalFormatting sqref="AB6:AB41">
    <cfRule type="expression" dxfId="104" priority="1979">
      <formula>$AB6=""</formula>
    </cfRule>
  </conditionalFormatting>
  <conditionalFormatting sqref="AC6:AC41">
    <cfRule type="expression" dxfId="103" priority="1980">
      <formula>$AC6=""</formula>
    </cfRule>
  </conditionalFormatting>
  <conditionalFormatting sqref="AA6:AA41">
    <cfRule type="expression" dxfId="102" priority="1981">
      <formula>OR($AA6&lt;0,$AA6="")</formula>
    </cfRule>
  </conditionalFormatting>
  <conditionalFormatting sqref="AD6:AD41">
    <cfRule type="expression" dxfId="101" priority="1996">
      <formula>$AD6=""</formula>
    </cfRule>
  </conditionalFormatting>
  <conditionalFormatting sqref="AE6:AE41">
    <cfRule type="expression" dxfId="100" priority="1997">
      <formula>$AE6&lt;=0</formula>
    </cfRule>
  </conditionalFormatting>
  <conditionalFormatting sqref="AG6:AG41">
    <cfRule type="expression" dxfId="99" priority="1998">
      <formula>$AG6&lt;1</formula>
    </cfRule>
  </conditionalFormatting>
  <conditionalFormatting sqref="AF6:AF41">
    <cfRule type="expression" dxfId="98" priority="2023">
      <formula>$AF6&lt;1</formula>
    </cfRule>
  </conditionalFormatting>
  <dataValidations disablePrompts="1" count="3">
    <dataValidation type="list" allowBlank="1" showInputMessage="1" showErrorMessage="1" sqref="J6:J41">
      <formula1>"0 / Disabled, 1 / Enabled"</formula1>
    </dataValidation>
    <dataValidation type="list" allowBlank="1" showInputMessage="1" showErrorMessage="1" sqref="H6:H41">
      <formula1>"0 / None, 1 / AutoTorqBoost"</formula1>
    </dataValidation>
    <dataValidation type="list" allowBlank="1" showInputMessage="1" showErrorMessage="1" sqref="V6:V41">
      <formula1>"1 / Warning, 2 / Fault"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1" id="{D9B66C83-538E-48B5-B3AE-7F522E985184}">
            <xm:f>'1_시스템정보'!$L6=0</xm:f>
            <x14:dxf>
              <font>
                <color theme="0" tint="-0.499984740745262"/>
              </font>
              <fill>
                <patternFill>
                  <bgColor theme="0" tint="-0.14996795556505021"/>
                </patternFill>
              </fill>
            </x14:dxf>
          </x14:cfRule>
          <xm:sqref>C6:AG41</xm:sqref>
        </x14:conditionalFormatting>
        <x14:conditionalFormatting xmlns:xm="http://schemas.microsoft.com/office/excel/2006/main">
          <x14:cfRule type="expression" priority="1822" id="{0153E001-3F27-44B2-9D85-06D48604AE68}">
            <xm:f>AND('1_시스템정보'!$J6=690,$Q6&lt;1.5)</xm:f>
            <x14:dxf>
              <fill>
                <patternFill>
                  <bgColor rgb="FFFF0000"/>
                </patternFill>
              </fill>
            </x14:dxf>
          </x14:cfRule>
          <x14:cfRule type="expression" priority="1823" id="{C3AE0310-6981-4EB0-BC41-38DF892DC96D}">
            <xm:f>AND('1_시스템정보'!$J6=500,$Q6&lt;3.6)</xm:f>
            <x14:dxf>
              <fill>
                <patternFill>
                  <bgColor rgb="FFFF0000"/>
                </patternFill>
              </fill>
            </x14:dxf>
          </x14:cfRule>
          <xm:sqref>Q6:Q41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>
          <x14:formula1>
            <xm:f>PosDrive정보!$S$15:$S$18</xm:f>
          </x14:formula1>
          <xm:sqref>AD6:AD41 R6:T41 W6:W41</xm:sqref>
        </x14:dataValidation>
        <x14:dataValidation type="list" allowBlank="1" showInputMessage="1" showErrorMessage="1">
          <x14:formula1>
            <xm:f>PosDrive정보!$P$56:$P$60</xm:f>
          </x14:formula1>
          <xm:sqref>F6:F41</xm:sqref>
        </x14:dataValidation>
        <x14:dataValidation type="list" allowBlank="1" showInputMessage="1" showErrorMessage="1">
          <x14:formula1>
            <xm:f>PosDrive정보!$P$82:$P$85</xm:f>
          </x14:formula1>
          <xm:sqref>I6:I41</xm:sqref>
        </x14:dataValidation>
        <x14:dataValidation type="list" allowBlank="1" showInputMessage="1" showErrorMessage="1">
          <x14:formula1>
            <xm:f>PosDrive정보!$V$82:$V$86</xm:f>
          </x14:formula1>
          <xm:sqref>G6:G41</xm:sqref>
        </x14:dataValidation>
        <x14:dataValidation type="list" allowBlank="1" showInputMessage="1" showErrorMessage="1">
          <x14:formula1>
            <xm:f>PosDrive정보!$Y$38:$Y$40</xm:f>
          </x14:formula1>
          <xm:sqref>U6:U41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AD41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L7" sqref="L7"/>
    </sheetView>
  </sheetViews>
  <sheetFormatPr defaultRowHeight="17.399999999999999" x14ac:dyDescent="0.4"/>
  <cols>
    <col min="1" max="1" width="2.296875" customWidth="1"/>
    <col min="2" max="2" width="3.8984375" bestFit="1" customWidth="1"/>
    <col min="3" max="3" width="10.3984375" customWidth="1"/>
    <col min="4" max="4" width="20.69921875" customWidth="1"/>
    <col min="5" max="5" width="1.8984375" customWidth="1"/>
    <col min="6" max="6" width="10.19921875" customWidth="1"/>
    <col min="7" max="7" width="6.09765625" bestFit="1" customWidth="1"/>
    <col min="8" max="8" width="6.59765625" bestFit="1" customWidth="1"/>
    <col min="9" max="9" width="10.19921875" customWidth="1"/>
    <col min="10" max="10" width="12.69921875" customWidth="1"/>
    <col min="11" max="11" width="5.5" bestFit="1" customWidth="1"/>
    <col min="12" max="12" width="9.19921875" bestFit="1" customWidth="1"/>
    <col min="13" max="13" width="7.5" bestFit="1" customWidth="1"/>
    <col min="14" max="14" width="6" bestFit="1" customWidth="1"/>
    <col min="15" max="15" width="10.19921875" bestFit="1" customWidth="1"/>
    <col min="16" max="16" width="11.69921875" bestFit="1" customWidth="1"/>
    <col min="17" max="17" width="10.19921875" bestFit="1" customWidth="1"/>
    <col min="18" max="18" width="8.69921875" customWidth="1"/>
    <col min="19" max="19" width="9.59765625" bestFit="1" customWidth="1"/>
    <col min="20" max="20" width="7.09765625" bestFit="1" customWidth="1"/>
    <col min="21" max="21" width="10.19921875" bestFit="1" customWidth="1"/>
    <col min="22" max="22" width="10.296875" customWidth="1"/>
    <col min="23" max="23" width="8.69921875" bestFit="1" customWidth="1"/>
    <col min="24" max="24" width="10.19921875" customWidth="1"/>
    <col min="25" max="25" width="10.09765625" customWidth="1"/>
    <col min="26" max="27" width="10.19921875" bestFit="1" customWidth="1"/>
    <col min="28" max="28" width="10.19921875" customWidth="1"/>
    <col min="29" max="29" width="7.3984375" bestFit="1" customWidth="1"/>
    <col min="30" max="30" width="8" bestFit="1" customWidth="1"/>
  </cols>
  <sheetData>
    <row r="1" spans="2:30" ht="21.6" thickBot="1" x14ac:dyDescent="0.45">
      <c r="C1" s="13" t="s">
        <v>1030</v>
      </c>
      <c r="D1" s="13"/>
      <c r="H1" s="849">
        <v>3</v>
      </c>
      <c r="I1" s="849">
        <v>4</v>
      </c>
      <c r="J1" s="849">
        <v>5</v>
      </c>
      <c r="K1" s="849">
        <v>6</v>
      </c>
      <c r="L1" s="849">
        <v>7</v>
      </c>
      <c r="M1" s="849">
        <v>8</v>
      </c>
      <c r="N1" s="849">
        <v>9</v>
      </c>
      <c r="O1" s="849">
        <v>10</v>
      </c>
      <c r="P1" s="849">
        <v>11</v>
      </c>
      <c r="Q1" s="849">
        <v>12</v>
      </c>
      <c r="R1" s="849">
        <v>13</v>
      </c>
      <c r="S1" s="849">
        <v>14</v>
      </c>
      <c r="T1" s="849">
        <v>15</v>
      </c>
      <c r="U1" s="849">
        <v>16</v>
      </c>
      <c r="V1" s="849">
        <v>17</v>
      </c>
      <c r="W1" s="849">
        <v>18</v>
      </c>
      <c r="X1" s="849">
        <v>19</v>
      </c>
      <c r="Y1" s="849">
        <v>20</v>
      </c>
      <c r="Z1" s="849">
        <v>21</v>
      </c>
      <c r="AA1" s="849">
        <v>22</v>
      </c>
      <c r="AB1" s="849">
        <v>23</v>
      </c>
      <c r="AC1" s="849">
        <v>24</v>
      </c>
      <c r="AD1" s="849">
        <v>25</v>
      </c>
    </row>
    <row r="2" spans="2:30" ht="19.8" customHeight="1" thickBot="1" x14ac:dyDescent="0.45">
      <c r="B2" s="1214" t="s">
        <v>618</v>
      </c>
      <c r="C2" s="1217" t="s">
        <v>621</v>
      </c>
      <c r="D2" s="1220" t="s">
        <v>839</v>
      </c>
      <c r="F2" s="1233" t="s">
        <v>2592</v>
      </c>
      <c r="G2" s="1234"/>
      <c r="H2" s="1234"/>
      <c r="I2" s="1234"/>
      <c r="J2" s="1234"/>
      <c r="K2" s="1234"/>
      <c r="L2" s="1234"/>
      <c r="M2" s="1234"/>
      <c r="N2" s="1234"/>
      <c r="O2" s="1234"/>
      <c r="P2" s="1234"/>
      <c r="Q2" s="1234"/>
      <c r="R2" s="1234"/>
      <c r="S2" s="1234"/>
      <c r="T2" s="1234"/>
      <c r="U2" s="1234"/>
      <c r="V2" s="1234"/>
      <c r="W2" s="1234"/>
      <c r="X2" s="1234"/>
      <c r="Y2" s="1234"/>
      <c r="Z2" s="1234"/>
      <c r="AA2" s="1234"/>
      <c r="AB2" s="1234"/>
      <c r="AC2" s="1234"/>
      <c r="AD2" s="1235"/>
    </row>
    <row r="3" spans="2:30" ht="21" customHeight="1" x14ac:dyDescent="0.4">
      <c r="B3" s="1215"/>
      <c r="C3" s="1218"/>
      <c r="D3" s="1221"/>
      <c r="F3" s="1279" t="s">
        <v>2605</v>
      </c>
      <c r="G3" s="1280"/>
      <c r="H3" s="1210"/>
      <c r="I3" s="1114" t="s">
        <v>2602</v>
      </c>
      <c r="J3" s="1201" t="s">
        <v>2604</v>
      </c>
      <c r="K3" s="1273"/>
      <c r="L3" s="1202"/>
      <c r="M3" s="1202"/>
      <c r="N3" s="1203"/>
      <c r="O3" s="1114" t="s">
        <v>2603</v>
      </c>
      <c r="P3" s="1115" t="s">
        <v>1031</v>
      </c>
      <c r="Q3" s="1209" t="s">
        <v>1053</v>
      </c>
      <c r="R3" s="476"/>
      <c r="S3" s="476"/>
      <c r="T3" s="477"/>
      <c r="U3" s="1115" t="s">
        <v>1044</v>
      </c>
      <c r="V3" s="1201" t="s">
        <v>2622</v>
      </c>
      <c r="W3" s="1203"/>
      <c r="X3" s="1282" t="s">
        <v>2628</v>
      </c>
      <c r="Y3" s="1283" t="s">
        <v>2629</v>
      </c>
      <c r="Z3" s="1288" t="s">
        <v>2630</v>
      </c>
      <c r="AA3" s="1288" t="s">
        <v>2631</v>
      </c>
      <c r="AB3" s="1285" t="s">
        <v>2637</v>
      </c>
      <c r="AC3" s="1286"/>
      <c r="AD3" s="1287"/>
    </row>
    <row r="4" spans="2:30" ht="17.399999999999999" customHeight="1" x14ac:dyDescent="0.4">
      <c r="B4" s="1215"/>
      <c r="C4" s="1218"/>
      <c r="D4" s="1222"/>
      <c r="F4" s="805"/>
      <c r="G4" s="807" t="s">
        <v>2601</v>
      </c>
      <c r="H4" s="801" t="s">
        <v>2599</v>
      </c>
      <c r="I4" s="1115"/>
      <c r="J4" s="911"/>
      <c r="K4" s="1243" t="s">
        <v>2606</v>
      </c>
      <c r="L4" s="802" t="s">
        <v>2607</v>
      </c>
      <c r="M4" s="802" t="s">
        <v>1046</v>
      </c>
      <c r="N4" s="800" t="s">
        <v>1048</v>
      </c>
      <c r="O4" s="1115"/>
      <c r="P4" s="1115"/>
      <c r="Q4" s="1277"/>
      <c r="R4" s="173" t="s">
        <v>1055</v>
      </c>
      <c r="S4" s="173" t="s">
        <v>1054</v>
      </c>
      <c r="T4" s="179" t="s">
        <v>1051</v>
      </c>
      <c r="U4" s="1115"/>
      <c r="V4" s="911"/>
      <c r="W4" s="1171" t="s">
        <v>2621</v>
      </c>
      <c r="X4" s="1254"/>
      <c r="Y4" s="1256"/>
      <c r="Z4" s="1288"/>
      <c r="AA4" s="1288"/>
      <c r="AB4" s="856"/>
      <c r="AC4" s="860" t="s">
        <v>2638</v>
      </c>
      <c r="AD4" s="857" t="s">
        <v>2640</v>
      </c>
    </row>
    <row r="5" spans="2:30" ht="18" customHeight="1" thickBot="1" x14ac:dyDescent="0.45">
      <c r="B5" s="1216"/>
      <c r="C5" s="1219"/>
      <c r="D5" s="1222"/>
      <c r="F5" s="808"/>
      <c r="G5" s="900" t="s">
        <v>2562</v>
      </c>
      <c r="H5" s="804" t="s">
        <v>2600</v>
      </c>
      <c r="I5" s="1136"/>
      <c r="J5" s="658"/>
      <c r="K5" s="1281"/>
      <c r="L5" s="803" t="s">
        <v>1045</v>
      </c>
      <c r="M5" s="803" t="s">
        <v>1047</v>
      </c>
      <c r="N5" s="480" t="s">
        <v>1045</v>
      </c>
      <c r="O5" s="1136"/>
      <c r="P5" s="1136"/>
      <c r="Q5" s="1278"/>
      <c r="R5" s="479" t="s">
        <v>1056</v>
      </c>
      <c r="S5" s="479" t="s">
        <v>1056</v>
      </c>
      <c r="T5" s="480" t="s">
        <v>1057</v>
      </c>
      <c r="U5" s="1136"/>
      <c r="V5" s="658"/>
      <c r="W5" s="1097"/>
      <c r="X5" s="1255"/>
      <c r="Y5" s="1284"/>
      <c r="Z5" s="1289"/>
      <c r="AA5" s="1289"/>
      <c r="AB5" s="858"/>
      <c r="AC5" s="920" t="s">
        <v>2639</v>
      </c>
      <c r="AD5" s="859" t="s">
        <v>2641</v>
      </c>
    </row>
    <row r="6" spans="2:30" ht="18" thickBot="1" x14ac:dyDescent="0.45">
      <c r="B6" s="215"/>
      <c r="C6" s="589" t="str">
        <f>'1_시스템정보'!C6</f>
        <v>INV001</v>
      </c>
      <c r="D6" s="216" t="str">
        <f>'1_시스템정보'!D6</f>
        <v>INVERTER #1</v>
      </c>
      <c r="F6" s="901" t="s">
        <v>295</v>
      </c>
      <c r="G6" s="351">
        <v>5</v>
      </c>
      <c r="H6" s="395">
        <v>0.5</v>
      </c>
      <c r="I6" s="906" t="s">
        <v>492</v>
      </c>
      <c r="J6" s="915" t="s">
        <v>492</v>
      </c>
      <c r="K6" s="351"/>
      <c r="L6" s="432">
        <f>IF($K6="Y", 90, MIN(IF('1_시스템정보'!$Y6&gt;0,100*'1_시스템정보'!$Y6/'1_시스템정보'!$S6+5,50),90))</f>
        <v>56.714381131196873</v>
      </c>
      <c r="M6" s="469">
        <v>1</v>
      </c>
      <c r="N6" s="463">
        <v>150</v>
      </c>
      <c r="O6" s="487" t="s">
        <v>492</v>
      </c>
      <c r="P6" s="181" t="s">
        <v>1035</v>
      </c>
      <c r="Q6" s="468" t="s">
        <v>197</v>
      </c>
      <c r="R6" s="351">
        <v>10</v>
      </c>
      <c r="S6" s="432">
        <v>50</v>
      </c>
      <c r="T6" s="395">
        <v>20</v>
      </c>
      <c r="U6" s="461" t="s">
        <v>273</v>
      </c>
      <c r="V6" s="915" t="s">
        <v>273</v>
      </c>
      <c r="W6" s="395">
        <v>0</v>
      </c>
      <c r="X6" s="906" t="s">
        <v>273</v>
      </c>
      <c r="Y6" s="487" t="s">
        <v>295</v>
      </c>
      <c r="Z6" s="893" t="s">
        <v>273</v>
      </c>
      <c r="AA6" s="893" t="s">
        <v>273</v>
      </c>
      <c r="AB6" s="468" t="s">
        <v>492</v>
      </c>
      <c r="AC6" s="469">
        <v>100</v>
      </c>
      <c r="AD6" s="395">
        <v>10</v>
      </c>
    </row>
    <row r="7" spans="2:30" x14ac:dyDescent="0.4">
      <c r="B7" s="217">
        <v>1</v>
      </c>
      <c r="C7" s="590" t="str">
        <f>'1_시스템정보'!C7</f>
        <v>INU1</v>
      </c>
      <c r="D7" s="218" t="str">
        <f>'1_시스템정보'!D7</f>
        <v>SIM_INU1</v>
      </c>
      <c r="F7" s="902" t="s">
        <v>295</v>
      </c>
      <c r="G7" s="411">
        <v>5</v>
      </c>
      <c r="H7" s="396">
        <v>0.5</v>
      </c>
      <c r="I7" s="907" t="s">
        <v>492</v>
      </c>
      <c r="J7" s="916" t="s">
        <v>492</v>
      </c>
      <c r="K7" s="411"/>
      <c r="L7" s="912">
        <f>IF($K7="Y", 90, MIN(IF('1_시스템정보'!$Y7&gt;0,100*'1_시스템정보'!$Y7/'1_시스템정보'!$S7+5,50),90))</f>
        <v>56.714381131196873</v>
      </c>
      <c r="M7" s="470">
        <v>1</v>
      </c>
      <c r="N7" s="464">
        <v>150</v>
      </c>
      <c r="O7" s="488" t="s">
        <v>197</v>
      </c>
      <c r="P7" s="239" t="s">
        <v>295</v>
      </c>
      <c r="Q7" s="377" t="s">
        <v>197</v>
      </c>
      <c r="R7" s="411">
        <v>10</v>
      </c>
      <c r="S7" s="411">
        <v>50</v>
      </c>
      <c r="T7" s="396">
        <v>20</v>
      </c>
      <c r="U7" s="365" t="s">
        <v>273</v>
      </c>
      <c r="V7" s="916" t="s">
        <v>273</v>
      </c>
      <c r="W7" s="396">
        <v>0</v>
      </c>
      <c r="X7" s="907" t="s">
        <v>273</v>
      </c>
      <c r="Y7" s="488" t="s">
        <v>295</v>
      </c>
      <c r="Z7" s="894" t="s">
        <v>273</v>
      </c>
      <c r="AA7" s="894" t="s">
        <v>273</v>
      </c>
      <c r="AB7" s="377" t="s">
        <v>492</v>
      </c>
      <c r="AC7" s="470">
        <v>100</v>
      </c>
      <c r="AD7" s="396">
        <v>10</v>
      </c>
    </row>
    <row r="8" spans="2:30" x14ac:dyDescent="0.4">
      <c r="B8" s="219">
        <v>2</v>
      </c>
      <c r="C8" s="591">
        <f>'1_시스템정보'!C8</f>
        <v>0</v>
      </c>
      <c r="D8" s="220">
        <f>'1_시스템정보'!D8</f>
        <v>0</v>
      </c>
      <c r="F8" s="903" t="s">
        <v>295</v>
      </c>
      <c r="G8" s="412">
        <v>5</v>
      </c>
      <c r="H8" s="397">
        <v>0.1</v>
      </c>
      <c r="I8" s="908" t="s">
        <v>492</v>
      </c>
      <c r="J8" s="917" t="s">
        <v>492</v>
      </c>
      <c r="K8" s="412"/>
      <c r="L8" s="913">
        <f>IF($K8="Y", 90, MIN(IF('1_시스템정보'!$Y8&gt;0,100*'1_시스템정보'!$Y8/'1_시스템정보'!$S8+5,50),90))</f>
        <v>50</v>
      </c>
      <c r="M8" s="472">
        <v>1</v>
      </c>
      <c r="N8" s="465">
        <v>150</v>
      </c>
      <c r="O8" s="489" t="s">
        <v>273</v>
      </c>
      <c r="P8" s="183" t="s">
        <v>1035</v>
      </c>
      <c r="Q8" s="471" t="s">
        <v>197</v>
      </c>
      <c r="R8" s="412">
        <v>10</v>
      </c>
      <c r="S8" s="412">
        <v>50</v>
      </c>
      <c r="T8" s="397">
        <v>20</v>
      </c>
      <c r="U8" s="462" t="s">
        <v>273</v>
      </c>
      <c r="V8" s="917" t="s">
        <v>273</v>
      </c>
      <c r="W8" s="397">
        <v>0</v>
      </c>
      <c r="X8" s="908" t="s">
        <v>273</v>
      </c>
      <c r="Y8" s="489" t="s">
        <v>295</v>
      </c>
      <c r="Z8" s="895" t="s">
        <v>273</v>
      </c>
      <c r="AA8" s="895" t="s">
        <v>273</v>
      </c>
      <c r="AB8" s="471" t="s">
        <v>492</v>
      </c>
      <c r="AC8" s="472">
        <v>100</v>
      </c>
      <c r="AD8" s="397">
        <v>10</v>
      </c>
    </row>
    <row r="9" spans="2:30" x14ac:dyDescent="0.4">
      <c r="B9" s="219">
        <v>3</v>
      </c>
      <c r="C9" s="591">
        <f>'1_시스템정보'!C9</f>
        <v>0</v>
      </c>
      <c r="D9" s="220">
        <f>'1_시스템정보'!D9</f>
        <v>0</v>
      </c>
      <c r="F9" s="904" t="s">
        <v>295</v>
      </c>
      <c r="G9" s="413">
        <v>5</v>
      </c>
      <c r="H9" s="398">
        <v>0.1</v>
      </c>
      <c r="I9" s="909" t="s">
        <v>492</v>
      </c>
      <c r="J9" s="918" t="s">
        <v>492</v>
      </c>
      <c r="K9" s="413"/>
      <c r="L9" s="913">
        <f>IF($K9="Y", 90, MIN(IF('1_시스템정보'!$Y9&gt;0,100*'1_시스템정보'!$Y9/'1_시스템정보'!$S9+5,50),90))</f>
        <v>50</v>
      </c>
      <c r="M9" s="473">
        <v>1</v>
      </c>
      <c r="N9" s="466">
        <v>150</v>
      </c>
      <c r="O9" s="490" t="s">
        <v>492</v>
      </c>
      <c r="P9" s="184" t="s">
        <v>1035</v>
      </c>
      <c r="Q9" s="347" t="s">
        <v>197</v>
      </c>
      <c r="R9" s="413">
        <v>10</v>
      </c>
      <c r="S9" s="413">
        <v>50</v>
      </c>
      <c r="T9" s="398">
        <v>20</v>
      </c>
      <c r="U9" s="349" t="s">
        <v>273</v>
      </c>
      <c r="V9" s="918" t="s">
        <v>273</v>
      </c>
      <c r="W9" s="398">
        <v>0</v>
      </c>
      <c r="X9" s="909" t="s">
        <v>273</v>
      </c>
      <c r="Y9" s="490" t="s">
        <v>295</v>
      </c>
      <c r="Z9" s="896" t="s">
        <v>273</v>
      </c>
      <c r="AA9" s="896" t="s">
        <v>273</v>
      </c>
      <c r="AB9" s="347" t="s">
        <v>492</v>
      </c>
      <c r="AC9" s="473">
        <v>100</v>
      </c>
      <c r="AD9" s="398">
        <v>10</v>
      </c>
    </row>
    <row r="10" spans="2:30" x14ac:dyDescent="0.4">
      <c r="B10" s="219">
        <v>4</v>
      </c>
      <c r="C10" s="591">
        <f>'1_시스템정보'!C10</f>
        <v>0</v>
      </c>
      <c r="D10" s="220">
        <f>'1_시스템정보'!D10</f>
        <v>0</v>
      </c>
      <c r="F10" s="903" t="s">
        <v>295</v>
      </c>
      <c r="G10" s="412">
        <v>5</v>
      </c>
      <c r="H10" s="397">
        <v>0.1</v>
      </c>
      <c r="I10" s="908" t="s">
        <v>492</v>
      </c>
      <c r="J10" s="917" t="s">
        <v>492</v>
      </c>
      <c r="K10" s="412"/>
      <c r="L10" s="913">
        <f>IF($K10="Y", 90, MIN(IF('1_시스템정보'!$Y10&gt;0,100*'1_시스템정보'!$Y10/'1_시스템정보'!$S10+5,50),90))</f>
        <v>50</v>
      </c>
      <c r="M10" s="472">
        <v>1</v>
      </c>
      <c r="N10" s="465">
        <v>150</v>
      </c>
      <c r="O10" s="489" t="s">
        <v>492</v>
      </c>
      <c r="P10" s="183" t="s">
        <v>1035</v>
      </c>
      <c r="Q10" s="471" t="s">
        <v>197</v>
      </c>
      <c r="R10" s="412">
        <v>10</v>
      </c>
      <c r="S10" s="412">
        <v>50</v>
      </c>
      <c r="T10" s="397">
        <v>20</v>
      </c>
      <c r="U10" s="462" t="s">
        <v>273</v>
      </c>
      <c r="V10" s="917" t="s">
        <v>273</v>
      </c>
      <c r="W10" s="397">
        <v>0</v>
      </c>
      <c r="X10" s="908" t="s">
        <v>273</v>
      </c>
      <c r="Y10" s="489" t="s">
        <v>295</v>
      </c>
      <c r="Z10" s="895" t="s">
        <v>273</v>
      </c>
      <c r="AA10" s="895" t="s">
        <v>273</v>
      </c>
      <c r="AB10" s="471" t="s">
        <v>492</v>
      </c>
      <c r="AC10" s="472">
        <v>100</v>
      </c>
      <c r="AD10" s="397">
        <v>10</v>
      </c>
    </row>
    <row r="11" spans="2:30" x14ac:dyDescent="0.4">
      <c r="B11" s="219">
        <v>5</v>
      </c>
      <c r="C11" s="591">
        <f>'1_시스템정보'!C11</f>
        <v>0</v>
      </c>
      <c r="D11" s="220">
        <f>'1_시스템정보'!D11</f>
        <v>0</v>
      </c>
      <c r="F11" s="904" t="s">
        <v>295</v>
      </c>
      <c r="G11" s="413">
        <v>5</v>
      </c>
      <c r="H11" s="398">
        <v>0.1</v>
      </c>
      <c r="I11" s="909" t="s">
        <v>492</v>
      </c>
      <c r="J11" s="918" t="s">
        <v>492</v>
      </c>
      <c r="K11" s="413"/>
      <c r="L11" s="913">
        <f>IF($K11="Y", 90, MIN(IF('1_시스템정보'!$Y11&gt;0,100*'1_시스템정보'!$Y11/'1_시스템정보'!$S11+5,50),90))</f>
        <v>50</v>
      </c>
      <c r="M11" s="473">
        <v>1</v>
      </c>
      <c r="N11" s="466">
        <v>150</v>
      </c>
      <c r="O11" s="490" t="s">
        <v>492</v>
      </c>
      <c r="P11" s="184" t="s">
        <v>1035</v>
      </c>
      <c r="Q11" s="347" t="s">
        <v>197</v>
      </c>
      <c r="R11" s="413">
        <v>10</v>
      </c>
      <c r="S11" s="413">
        <v>50</v>
      </c>
      <c r="T11" s="398">
        <v>20</v>
      </c>
      <c r="U11" s="349" t="s">
        <v>273</v>
      </c>
      <c r="V11" s="918" t="s">
        <v>273</v>
      </c>
      <c r="W11" s="398">
        <v>0</v>
      </c>
      <c r="X11" s="909" t="s">
        <v>273</v>
      </c>
      <c r="Y11" s="490" t="s">
        <v>295</v>
      </c>
      <c r="Z11" s="896" t="s">
        <v>273</v>
      </c>
      <c r="AA11" s="896" t="s">
        <v>273</v>
      </c>
      <c r="AB11" s="347" t="s">
        <v>492</v>
      </c>
      <c r="AC11" s="473">
        <v>100</v>
      </c>
      <c r="AD11" s="398">
        <v>10</v>
      </c>
    </row>
    <row r="12" spans="2:30" x14ac:dyDescent="0.4">
      <c r="B12" s="219">
        <v>6</v>
      </c>
      <c r="C12" s="591">
        <f>'1_시스템정보'!C12</f>
        <v>0</v>
      </c>
      <c r="D12" s="220">
        <f>'1_시스템정보'!D12</f>
        <v>0</v>
      </c>
      <c r="F12" s="903" t="s">
        <v>295</v>
      </c>
      <c r="G12" s="412">
        <v>5</v>
      </c>
      <c r="H12" s="397">
        <v>0.1</v>
      </c>
      <c r="I12" s="908" t="s">
        <v>492</v>
      </c>
      <c r="J12" s="917" t="s">
        <v>492</v>
      </c>
      <c r="K12" s="412"/>
      <c r="L12" s="913">
        <f>IF($K12="Y", 90, MIN(IF('1_시스템정보'!$Y12&gt;0,100*'1_시스템정보'!$Y12/'1_시스템정보'!$S12+5,50),90))</f>
        <v>50</v>
      </c>
      <c r="M12" s="472">
        <v>1</v>
      </c>
      <c r="N12" s="465">
        <v>150</v>
      </c>
      <c r="O12" s="489" t="s">
        <v>492</v>
      </c>
      <c r="P12" s="183" t="s">
        <v>1035</v>
      </c>
      <c r="Q12" s="471" t="s">
        <v>197</v>
      </c>
      <c r="R12" s="412">
        <v>10</v>
      </c>
      <c r="S12" s="412">
        <v>50</v>
      </c>
      <c r="T12" s="397">
        <v>20</v>
      </c>
      <c r="U12" s="462" t="s">
        <v>273</v>
      </c>
      <c r="V12" s="917" t="s">
        <v>273</v>
      </c>
      <c r="W12" s="397">
        <v>0</v>
      </c>
      <c r="X12" s="908" t="s">
        <v>273</v>
      </c>
      <c r="Y12" s="489" t="s">
        <v>295</v>
      </c>
      <c r="Z12" s="895" t="s">
        <v>273</v>
      </c>
      <c r="AA12" s="895" t="s">
        <v>273</v>
      </c>
      <c r="AB12" s="471" t="s">
        <v>492</v>
      </c>
      <c r="AC12" s="472">
        <v>100</v>
      </c>
      <c r="AD12" s="397">
        <v>10</v>
      </c>
    </row>
    <row r="13" spans="2:30" x14ac:dyDescent="0.4">
      <c r="B13" s="219">
        <v>7</v>
      </c>
      <c r="C13" s="591">
        <f>'1_시스템정보'!C13</f>
        <v>0</v>
      </c>
      <c r="D13" s="220">
        <f>'1_시스템정보'!D13</f>
        <v>0</v>
      </c>
      <c r="F13" s="904" t="s">
        <v>295</v>
      </c>
      <c r="G13" s="413">
        <v>5</v>
      </c>
      <c r="H13" s="398">
        <v>0.1</v>
      </c>
      <c r="I13" s="909" t="s">
        <v>492</v>
      </c>
      <c r="J13" s="918" t="s">
        <v>492</v>
      </c>
      <c r="K13" s="413"/>
      <c r="L13" s="913">
        <f>IF($K13="Y", 90, MIN(IF('1_시스템정보'!$Y13&gt;0,100*'1_시스템정보'!$Y13/'1_시스템정보'!$S13+5,50),90))</f>
        <v>50</v>
      </c>
      <c r="M13" s="473">
        <v>1</v>
      </c>
      <c r="N13" s="466">
        <v>150</v>
      </c>
      <c r="O13" s="490" t="s">
        <v>492</v>
      </c>
      <c r="P13" s="184" t="s">
        <v>1035</v>
      </c>
      <c r="Q13" s="347" t="s">
        <v>197</v>
      </c>
      <c r="R13" s="413">
        <v>10</v>
      </c>
      <c r="S13" s="413">
        <v>50</v>
      </c>
      <c r="T13" s="398">
        <v>20</v>
      </c>
      <c r="U13" s="349" t="s">
        <v>273</v>
      </c>
      <c r="V13" s="918" t="s">
        <v>273</v>
      </c>
      <c r="W13" s="398">
        <v>0</v>
      </c>
      <c r="X13" s="909" t="s">
        <v>273</v>
      </c>
      <c r="Y13" s="490" t="s">
        <v>295</v>
      </c>
      <c r="Z13" s="896" t="s">
        <v>273</v>
      </c>
      <c r="AA13" s="896" t="s">
        <v>273</v>
      </c>
      <c r="AB13" s="347" t="s">
        <v>492</v>
      </c>
      <c r="AC13" s="473">
        <v>100</v>
      </c>
      <c r="AD13" s="398">
        <v>10</v>
      </c>
    </row>
    <row r="14" spans="2:30" x14ac:dyDescent="0.4">
      <c r="B14" s="219">
        <v>8</v>
      </c>
      <c r="C14" s="591">
        <f>'1_시스템정보'!C14</f>
        <v>0</v>
      </c>
      <c r="D14" s="220">
        <f>'1_시스템정보'!D14</f>
        <v>0</v>
      </c>
      <c r="F14" s="903" t="s">
        <v>295</v>
      </c>
      <c r="G14" s="412">
        <v>5</v>
      </c>
      <c r="H14" s="397">
        <v>0.1</v>
      </c>
      <c r="I14" s="908" t="s">
        <v>492</v>
      </c>
      <c r="J14" s="917" t="s">
        <v>492</v>
      </c>
      <c r="K14" s="412"/>
      <c r="L14" s="913">
        <f>IF($K14="Y", 90, MIN(IF('1_시스템정보'!$Y14&gt;0,100*'1_시스템정보'!$Y14/'1_시스템정보'!$S14+5,50),90))</f>
        <v>50</v>
      </c>
      <c r="M14" s="472">
        <v>1</v>
      </c>
      <c r="N14" s="465">
        <v>150</v>
      </c>
      <c r="O14" s="489" t="s">
        <v>492</v>
      </c>
      <c r="P14" s="183" t="s">
        <v>1035</v>
      </c>
      <c r="Q14" s="471" t="s">
        <v>197</v>
      </c>
      <c r="R14" s="412">
        <v>10</v>
      </c>
      <c r="S14" s="412">
        <v>50</v>
      </c>
      <c r="T14" s="397">
        <v>20</v>
      </c>
      <c r="U14" s="462" t="s">
        <v>273</v>
      </c>
      <c r="V14" s="917" t="s">
        <v>273</v>
      </c>
      <c r="W14" s="397">
        <v>0</v>
      </c>
      <c r="X14" s="908" t="s">
        <v>273</v>
      </c>
      <c r="Y14" s="489" t="s">
        <v>295</v>
      </c>
      <c r="Z14" s="895" t="s">
        <v>273</v>
      </c>
      <c r="AA14" s="895" t="s">
        <v>273</v>
      </c>
      <c r="AB14" s="471" t="s">
        <v>492</v>
      </c>
      <c r="AC14" s="472">
        <v>100</v>
      </c>
      <c r="AD14" s="397">
        <v>10</v>
      </c>
    </row>
    <row r="15" spans="2:30" x14ac:dyDescent="0.4">
      <c r="B15" s="219">
        <v>9</v>
      </c>
      <c r="C15" s="591">
        <f>'1_시스템정보'!C15</f>
        <v>0</v>
      </c>
      <c r="D15" s="220">
        <f>'1_시스템정보'!D15</f>
        <v>0</v>
      </c>
      <c r="F15" s="904" t="s">
        <v>295</v>
      </c>
      <c r="G15" s="413">
        <v>5</v>
      </c>
      <c r="H15" s="398">
        <v>0.1</v>
      </c>
      <c r="I15" s="909" t="s">
        <v>492</v>
      </c>
      <c r="J15" s="918" t="s">
        <v>492</v>
      </c>
      <c r="K15" s="413"/>
      <c r="L15" s="913">
        <f>IF($K15="Y", 90, MIN(IF('1_시스템정보'!$Y15&gt;0,100*'1_시스템정보'!$Y15/'1_시스템정보'!$S15+5,50),90))</f>
        <v>50</v>
      </c>
      <c r="M15" s="473">
        <v>1</v>
      </c>
      <c r="N15" s="466">
        <v>150</v>
      </c>
      <c r="O15" s="490" t="s">
        <v>492</v>
      </c>
      <c r="P15" s="184" t="s">
        <v>1035</v>
      </c>
      <c r="Q15" s="347" t="s">
        <v>197</v>
      </c>
      <c r="R15" s="413">
        <v>10</v>
      </c>
      <c r="S15" s="413">
        <v>50</v>
      </c>
      <c r="T15" s="398">
        <v>20</v>
      </c>
      <c r="U15" s="349" t="s">
        <v>273</v>
      </c>
      <c r="V15" s="918" t="s">
        <v>273</v>
      </c>
      <c r="W15" s="398">
        <v>0</v>
      </c>
      <c r="X15" s="909" t="s">
        <v>273</v>
      </c>
      <c r="Y15" s="490" t="s">
        <v>295</v>
      </c>
      <c r="Z15" s="896" t="s">
        <v>273</v>
      </c>
      <c r="AA15" s="896" t="s">
        <v>273</v>
      </c>
      <c r="AB15" s="347" t="s">
        <v>492</v>
      </c>
      <c r="AC15" s="473">
        <v>100</v>
      </c>
      <c r="AD15" s="398">
        <v>10</v>
      </c>
    </row>
    <row r="16" spans="2:30" x14ac:dyDescent="0.4">
      <c r="B16" s="219">
        <v>10</v>
      </c>
      <c r="C16" s="591">
        <f>'1_시스템정보'!C16</f>
        <v>0</v>
      </c>
      <c r="D16" s="220">
        <f>'1_시스템정보'!D16</f>
        <v>0</v>
      </c>
      <c r="F16" s="903" t="s">
        <v>295</v>
      </c>
      <c r="G16" s="412">
        <v>5</v>
      </c>
      <c r="H16" s="397">
        <v>0.1</v>
      </c>
      <c r="I16" s="908" t="s">
        <v>492</v>
      </c>
      <c r="J16" s="917" t="s">
        <v>492</v>
      </c>
      <c r="K16" s="412"/>
      <c r="L16" s="913">
        <f>IF($K16="Y", 90, MIN(IF('1_시스템정보'!$Y16&gt;0,100*'1_시스템정보'!$Y16/'1_시스템정보'!$S16+5,50),90))</f>
        <v>50</v>
      </c>
      <c r="M16" s="472">
        <v>1</v>
      </c>
      <c r="N16" s="465">
        <v>150</v>
      </c>
      <c r="O16" s="489" t="s">
        <v>492</v>
      </c>
      <c r="P16" s="183" t="s">
        <v>1035</v>
      </c>
      <c r="Q16" s="471" t="s">
        <v>197</v>
      </c>
      <c r="R16" s="412">
        <v>10</v>
      </c>
      <c r="S16" s="412">
        <v>50</v>
      </c>
      <c r="T16" s="397">
        <v>20</v>
      </c>
      <c r="U16" s="462" t="s">
        <v>273</v>
      </c>
      <c r="V16" s="917" t="s">
        <v>273</v>
      </c>
      <c r="W16" s="397">
        <v>0</v>
      </c>
      <c r="X16" s="908" t="s">
        <v>273</v>
      </c>
      <c r="Y16" s="489" t="s">
        <v>295</v>
      </c>
      <c r="Z16" s="895" t="s">
        <v>273</v>
      </c>
      <c r="AA16" s="895" t="s">
        <v>273</v>
      </c>
      <c r="AB16" s="471" t="s">
        <v>492</v>
      </c>
      <c r="AC16" s="472">
        <v>100</v>
      </c>
      <c r="AD16" s="397">
        <v>10</v>
      </c>
    </row>
    <row r="17" spans="2:30" x14ac:dyDescent="0.4">
      <c r="B17" s="219">
        <v>11</v>
      </c>
      <c r="C17" s="591">
        <f>'1_시스템정보'!C17</f>
        <v>0</v>
      </c>
      <c r="D17" s="220">
        <f>'1_시스템정보'!D17</f>
        <v>0</v>
      </c>
      <c r="F17" s="904" t="s">
        <v>295</v>
      </c>
      <c r="G17" s="413">
        <v>5</v>
      </c>
      <c r="H17" s="398">
        <v>0.1</v>
      </c>
      <c r="I17" s="909" t="s">
        <v>492</v>
      </c>
      <c r="J17" s="918" t="s">
        <v>492</v>
      </c>
      <c r="K17" s="413"/>
      <c r="L17" s="913">
        <f>IF($K17="Y", 90, MIN(IF('1_시스템정보'!$Y17&gt;0,100*'1_시스템정보'!$Y17/'1_시스템정보'!$S17+5,50),90))</f>
        <v>50</v>
      </c>
      <c r="M17" s="473">
        <v>1</v>
      </c>
      <c r="N17" s="466">
        <v>150</v>
      </c>
      <c r="O17" s="490" t="s">
        <v>492</v>
      </c>
      <c r="P17" s="184" t="s">
        <v>1035</v>
      </c>
      <c r="Q17" s="347" t="s">
        <v>197</v>
      </c>
      <c r="R17" s="413">
        <v>10</v>
      </c>
      <c r="S17" s="413">
        <v>50</v>
      </c>
      <c r="T17" s="398">
        <v>20</v>
      </c>
      <c r="U17" s="349" t="s">
        <v>273</v>
      </c>
      <c r="V17" s="918" t="s">
        <v>273</v>
      </c>
      <c r="W17" s="398">
        <v>0</v>
      </c>
      <c r="X17" s="909" t="s">
        <v>273</v>
      </c>
      <c r="Y17" s="490" t="s">
        <v>295</v>
      </c>
      <c r="Z17" s="896" t="s">
        <v>273</v>
      </c>
      <c r="AA17" s="896" t="s">
        <v>273</v>
      </c>
      <c r="AB17" s="347" t="s">
        <v>492</v>
      </c>
      <c r="AC17" s="473">
        <v>100</v>
      </c>
      <c r="AD17" s="398">
        <v>10</v>
      </c>
    </row>
    <row r="18" spans="2:30" x14ac:dyDescent="0.4">
      <c r="B18" s="219">
        <v>12</v>
      </c>
      <c r="C18" s="591">
        <f>'1_시스템정보'!C18</f>
        <v>0</v>
      </c>
      <c r="D18" s="220">
        <f>'1_시스템정보'!D18</f>
        <v>0</v>
      </c>
      <c r="F18" s="903" t="s">
        <v>295</v>
      </c>
      <c r="G18" s="412">
        <v>5</v>
      </c>
      <c r="H18" s="397">
        <v>0.1</v>
      </c>
      <c r="I18" s="908" t="s">
        <v>492</v>
      </c>
      <c r="J18" s="917" t="s">
        <v>492</v>
      </c>
      <c r="K18" s="412"/>
      <c r="L18" s="913">
        <f>IF($K18="Y", 90, MIN(IF('1_시스템정보'!$Y18&gt;0,100*'1_시스템정보'!$Y18/'1_시스템정보'!$S18+5,50),90))</f>
        <v>50</v>
      </c>
      <c r="M18" s="472">
        <v>1</v>
      </c>
      <c r="N18" s="465">
        <v>150</v>
      </c>
      <c r="O18" s="489" t="s">
        <v>492</v>
      </c>
      <c r="P18" s="183" t="s">
        <v>1035</v>
      </c>
      <c r="Q18" s="471" t="s">
        <v>197</v>
      </c>
      <c r="R18" s="412">
        <v>10</v>
      </c>
      <c r="S18" s="412">
        <v>50</v>
      </c>
      <c r="T18" s="397">
        <v>20</v>
      </c>
      <c r="U18" s="462" t="s">
        <v>273</v>
      </c>
      <c r="V18" s="917" t="s">
        <v>273</v>
      </c>
      <c r="W18" s="397">
        <v>0</v>
      </c>
      <c r="X18" s="908" t="s">
        <v>273</v>
      </c>
      <c r="Y18" s="489" t="s">
        <v>295</v>
      </c>
      <c r="Z18" s="895" t="s">
        <v>273</v>
      </c>
      <c r="AA18" s="895" t="s">
        <v>273</v>
      </c>
      <c r="AB18" s="471" t="s">
        <v>492</v>
      </c>
      <c r="AC18" s="472">
        <v>100</v>
      </c>
      <c r="AD18" s="397">
        <v>10</v>
      </c>
    </row>
    <row r="19" spans="2:30" x14ac:dyDescent="0.4">
      <c r="B19" s="219">
        <v>13</v>
      </c>
      <c r="C19" s="591">
        <f>'1_시스템정보'!C19</f>
        <v>0</v>
      </c>
      <c r="D19" s="220">
        <f>'1_시스템정보'!D19</f>
        <v>0</v>
      </c>
      <c r="F19" s="904" t="s">
        <v>295</v>
      </c>
      <c r="G19" s="413">
        <v>5</v>
      </c>
      <c r="H19" s="398">
        <v>0.1</v>
      </c>
      <c r="I19" s="909" t="s">
        <v>492</v>
      </c>
      <c r="J19" s="918" t="s">
        <v>492</v>
      </c>
      <c r="K19" s="413"/>
      <c r="L19" s="913">
        <f>IF($K19="Y", 90, MIN(IF('1_시스템정보'!$Y19&gt;0,100*'1_시스템정보'!$Y19/'1_시스템정보'!$S19+5,50),90))</f>
        <v>50</v>
      </c>
      <c r="M19" s="473">
        <v>1</v>
      </c>
      <c r="N19" s="466">
        <v>150</v>
      </c>
      <c r="O19" s="490" t="s">
        <v>492</v>
      </c>
      <c r="P19" s="184" t="s">
        <v>1035</v>
      </c>
      <c r="Q19" s="347" t="s">
        <v>197</v>
      </c>
      <c r="R19" s="413">
        <v>10</v>
      </c>
      <c r="S19" s="413">
        <v>50</v>
      </c>
      <c r="T19" s="398">
        <v>20</v>
      </c>
      <c r="U19" s="349" t="s">
        <v>273</v>
      </c>
      <c r="V19" s="918" t="s">
        <v>273</v>
      </c>
      <c r="W19" s="398">
        <v>0</v>
      </c>
      <c r="X19" s="909" t="s">
        <v>273</v>
      </c>
      <c r="Y19" s="490" t="s">
        <v>295</v>
      </c>
      <c r="Z19" s="896" t="s">
        <v>273</v>
      </c>
      <c r="AA19" s="896" t="s">
        <v>273</v>
      </c>
      <c r="AB19" s="347" t="s">
        <v>492</v>
      </c>
      <c r="AC19" s="473">
        <v>100</v>
      </c>
      <c r="AD19" s="398">
        <v>10</v>
      </c>
    </row>
    <row r="20" spans="2:30" x14ac:dyDescent="0.4">
      <c r="B20" s="219">
        <v>14</v>
      </c>
      <c r="C20" s="591">
        <f>'1_시스템정보'!C20</f>
        <v>0</v>
      </c>
      <c r="D20" s="220">
        <f>'1_시스템정보'!D20</f>
        <v>0</v>
      </c>
      <c r="F20" s="903" t="s">
        <v>295</v>
      </c>
      <c r="G20" s="412">
        <v>5</v>
      </c>
      <c r="H20" s="397">
        <v>0.1</v>
      </c>
      <c r="I20" s="908" t="s">
        <v>492</v>
      </c>
      <c r="J20" s="917" t="s">
        <v>492</v>
      </c>
      <c r="K20" s="412"/>
      <c r="L20" s="913">
        <f>IF($K20="Y", 90, MIN(IF('1_시스템정보'!$Y20&gt;0,100*'1_시스템정보'!$Y20/'1_시스템정보'!$S20+5,50),90))</f>
        <v>50</v>
      </c>
      <c r="M20" s="472">
        <v>1</v>
      </c>
      <c r="N20" s="465">
        <v>150</v>
      </c>
      <c r="O20" s="489" t="s">
        <v>492</v>
      </c>
      <c r="P20" s="183" t="s">
        <v>1035</v>
      </c>
      <c r="Q20" s="471" t="s">
        <v>197</v>
      </c>
      <c r="R20" s="412">
        <v>10</v>
      </c>
      <c r="S20" s="412">
        <v>50</v>
      </c>
      <c r="T20" s="397">
        <v>20</v>
      </c>
      <c r="U20" s="462" t="s">
        <v>273</v>
      </c>
      <c r="V20" s="917" t="s">
        <v>273</v>
      </c>
      <c r="W20" s="397">
        <v>0</v>
      </c>
      <c r="X20" s="908" t="s">
        <v>273</v>
      </c>
      <c r="Y20" s="489" t="s">
        <v>295</v>
      </c>
      <c r="Z20" s="895" t="s">
        <v>273</v>
      </c>
      <c r="AA20" s="895" t="s">
        <v>273</v>
      </c>
      <c r="AB20" s="471" t="s">
        <v>492</v>
      </c>
      <c r="AC20" s="472">
        <v>100</v>
      </c>
      <c r="AD20" s="397">
        <v>10</v>
      </c>
    </row>
    <row r="21" spans="2:30" x14ac:dyDescent="0.4">
      <c r="B21" s="219">
        <v>15</v>
      </c>
      <c r="C21" s="591">
        <f>'1_시스템정보'!C21</f>
        <v>0</v>
      </c>
      <c r="D21" s="220">
        <f>'1_시스템정보'!D21</f>
        <v>0</v>
      </c>
      <c r="F21" s="904" t="s">
        <v>295</v>
      </c>
      <c r="G21" s="413">
        <v>5</v>
      </c>
      <c r="H21" s="398">
        <v>0.1</v>
      </c>
      <c r="I21" s="909" t="s">
        <v>492</v>
      </c>
      <c r="J21" s="918" t="s">
        <v>492</v>
      </c>
      <c r="K21" s="413"/>
      <c r="L21" s="913">
        <f>IF($K21="Y", 90, MIN(IF('1_시스템정보'!$Y21&gt;0,100*'1_시스템정보'!$Y21/'1_시스템정보'!$S21+5,50),90))</f>
        <v>50</v>
      </c>
      <c r="M21" s="473">
        <v>1</v>
      </c>
      <c r="N21" s="466">
        <v>150</v>
      </c>
      <c r="O21" s="490" t="s">
        <v>492</v>
      </c>
      <c r="P21" s="184" t="s">
        <v>1035</v>
      </c>
      <c r="Q21" s="347" t="s">
        <v>197</v>
      </c>
      <c r="R21" s="413">
        <v>10</v>
      </c>
      <c r="S21" s="413">
        <v>50</v>
      </c>
      <c r="T21" s="398">
        <v>20</v>
      </c>
      <c r="U21" s="349" t="s">
        <v>273</v>
      </c>
      <c r="V21" s="918" t="s">
        <v>273</v>
      </c>
      <c r="W21" s="398">
        <v>0</v>
      </c>
      <c r="X21" s="909" t="s">
        <v>273</v>
      </c>
      <c r="Y21" s="490" t="s">
        <v>295</v>
      </c>
      <c r="Z21" s="896" t="s">
        <v>273</v>
      </c>
      <c r="AA21" s="896" t="s">
        <v>273</v>
      </c>
      <c r="AB21" s="347" t="s">
        <v>492</v>
      </c>
      <c r="AC21" s="473">
        <v>100</v>
      </c>
      <c r="AD21" s="398">
        <v>10</v>
      </c>
    </row>
    <row r="22" spans="2:30" x14ac:dyDescent="0.4">
      <c r="B22" s="219">
        <v>16</v>
      </c>
      <c r="C22" s="591">
        <f>'1_시스템정보'!C22</f>
        <v>0</v>
      </c>
      <c r="D22" s="220">
        <f>'1_시스템정보'!D22</f>
        <v>0</v>
      </c>
      <c r="F22" s="903" t="s">
        <v>295</v>
      </c>
      <c r="G22" s="412">
        <v>5</v>
      </c>
      <c r="H22" s="397">
        <v>0.1</v>
      </c>
      <c r="I22" s="908" t="s">
        <v>492</v>
      </c>
      <c r="J22" s="917" t="s">
        <v>492</v>
      </c>
      <c r="K22" s="412"/>
      <c r="L22" s="913">
        <f>IF($K22="Y", 90, MIN(IF('1_시스템정보'!$Y22&gt;0,100*'1_시스템정보'!$Y22/'1_시스템정보'!$S22+5,50),90))</f>
        <v>50</v>
      </c>
      <c r="M22" s="472">
        <v>1</v>
      </c>
      <c r="N22" s="465">
        <v>150</v>
      </c>
      <c r="O22" s="489" t="s">
        <v>492</v>
      </c>
      <c r="P22" s="183" t="s">
        <v>1035</v>
      </c>
      <c r="Q22" s="471" t="s">
        <v>197</v>
      </c>
      <c r="R22" s="412">
        <v>10</v>
      </c>
      <c r="S22" s="412">
        <v>50</v>
      </c>
      <c r="T22" s="397">
        <v>20</v>
      </c>
      <c r="U22" s="462" t="s">
        <v>273</v>
      </c>
      <c r="V22" s="917" t="s">
        <v>273</v>
      </c>
      <c r="W22" s="397">
        <v>0</v>
      </c>
      <c r="X22" s="908" t="s">
        <v>273</v>
      </c>
      <c r="Y22" s="489" t="s">
        <v>295</v>
      </c>
      <c r="Z22" s="895" t="s">
        <v>273</v>
      </c>
      <c r="AA22" s="895" t="s">
        <v>273</v>
      </c>
      <c r="AB22" s="471" t="s">
        <v>492</v>
      </c>
      <c r="AC22" s="472">
        <v>100</v>
      </c>
      <c r="AD22" s="397">
        <v>10</v>
      </c>
    </row>
    <row r="23" spans="2:30" x14ac:dyDescent="0.4">
      <c r="B23" s="219">
        <v>17</v>
      </c>
      <c r="C23" s="591">
        <f>'1_시스템정보'!C23</f>
        <v>0</v>
      </c>
      <c r="D23" s="220">
        <f>'1_시스템정보'!D23</f>
        <v>0</v>
      </c>
      <c r="F23" s="904" t="s">
        <v>295</v>
      </c>
      <c r="G23" s="413">
        <v>5</v>
      </c>
      <c r="H23" s="398">
        <v>0.1</v>
      </c>
      <c r="I23" s="909" t="s">
        <v>492</v>
      </c>
      <c r="J23" s="918" t="s">
        <v>492</v>
      </c>
      <c r="K23" s="413"/>
      <c r="L23" s="913">
        <f>IF($K23="Y", 90, MIN(IF('1_시스템정보'!$Y23&gt;0,100*'1_시스템정보'!$Y23/'1_시스템정보'!$S23+5,50),90))</f>
        <v>50</v>
      </c>
      <c r="M23" s="473">
        <v>1</v>
      </c>
      <c r="N23" s="466">
        <v>150</v>
      </c>
      <c r="O23" s="490" t="s">
        <v>492</v>
      </c>
      <c r="P23" s="184" t="s">
        <v>1035</v>
      </c>
      <c r="Q23" s="347" t="s">
        <v>197</v>
      </c>
      <c r="R23" s="413">
        <v>10</v>
      </c>
      <c r="S23" s="413">
        <v>50</v>
      </c>
      <c r="T23" s="398">
        <v>20</v>
      </c>
      <c r="U23" s="349" t="s">
        <v>273</v>
      </c>
      <c r="V23" s="918" t="s">
        <v>273</v>
      </c>
      <c r="W23" s="398">
        <v>0</v>
      </c>
      <c r="X23" s="909" t="s">
        <v>273</v>
      </c>
      <c r="Y23" s="490" t="s">
        <v>295</v>
      </c>
      <c r="Z23" s="896" t="s">
        <v>273</v>
      </c>
      <c r="AA23" s="896" t="s">
        <v>273</v>
      </c>
      <c r="AB23" s="347" t="s">
        <v>492</v>
      </c>
      <c r="AC23" s="473">
        <v>100</v>
      </c>
      <c r="AD23" s="398">
        <v>10</v>
      </c>
    </row>
    <row r="24" spans="2:30" x14ac:dyDescent="0.4">
      <c r="B24" s="219">
        <v>18</v>
      </c>
      <c r="C24" s="591">
        <f>'1_시스템정보'!C24</f>
        <v>0</v>
      </c>
      <c r="D24" s="220">
        <f>'1_시스템정보'!D24</f>
        <v>0</v>
      </c>
      <c r="F24" s="903" t="s">
        <v>295</v>
      </c>
      <c r="G24" s="412">
        <v>5</v>
      </c>
      <c r="H24" s="397">
        <v>0.1</v>
      </c>
      <c r="I24" s="908" t="s">
        <v>492</v>
      </c>
      <c r="J24" s="917" t="s">
        <v>492</v>
      </c>
      <c r="K24" s="412"/>
      <c r="L24" s="913">
        <f>IF($K24="Y", 90, MIN(IF('1_시스템정보'!$Y24&gt;0,100*'1_시스템정보'!$Y24/'1_시스템정보'!$S24+5,50),90))</f>
        <v>50</v>
      </c>
      <c r="M24" s="472">
        <v>1</v>
      </c>
      <c r="N24" s="465">
        <v>150</v>
      </c>
      <c r="O24" s="489" t="s">
        <v>492</v>
      </c>
      <c r="P24" s="183" t="s">
        <v>1035</v>
      </c>
      <c r="Q24" s="471" t="s">
        <v>197</v>
      </c>
      <c r="R24" s="412">
        <v>10</v>
      </c>
      <c r="S24" s="412">
        <v>50</v>
      </c>
      <c r="T24" s="397">
        <v>20</v>
      </c>
      <c r="U24" s="462" t="s">
        <v>273</v>
      </c>
      <c r="V24" s="917" t="s">
        <v>273</v>
      </c>
      <c r="W24" s="397">
        <v>0</v>
      </c>
      <c r="X24" s="908" t="s">
        <v>273</v>
      </c>
      <c r="Y24" s="489" t="s">
        <v>295</v>
      </c>
      <c r="Z24" s="895" t="s">
        <v>273</v>
      </c>
      <c r="AA24" s="895" t="s">
        <v>273</v>
      </c>
      <c r="AB24" s="471" t="s">
        <v>492</v>
      </c>
      <c r="AC24" s="472">
        <v>100</v>
      </c>
      <c r="AD24" s="397">
        <v>10</v>
      </c>
    </row>
    <row r="25" spans="2:30" x14ac:dyDescent="0.4">
      <c r="B25" s="219">
        <v>19</v>
      </c>
      <c r="C25" s="591">
        <f>'1_시스템정보'!C25</f>
        <v>0</v>
      </c>
      <c r="D25" s="220">
        <f>'1_시스템정보'!D25</f>
        <v>0</v>
      </c>
      <c r="F25" s="904" t="s">
        <v>295</v>
      </c>
      <c r="G25" s="413">
        <v>5</v>
      </c>
      <c r="H25" s="398">
        <v>0.1</v>
      </c>
      <c r="I25" s="909" t="s">
        <v>492</v>
      </c>
      <c r="J25" s="918" t="s">
        <v>492</v>
      </c>
      <c r="K25" s="413"/>
      <c r="L25" s="913">
        <f>IF($K25="Y", 90, MIN(IF('1_시스템정보'!$Y25&gt;0,100*'1_시스템정보'!$Y25/'1_시스템정보'!$S25+5,50),90))</f>
        <v>50</v>
      </c>
      <c r="M25" s="473">
        <v>1</v>
      </c>
      <c r="N25" s="466">
        <v>150</v>
      </c>
      <c r="O25" s="490" t="s">
        <v>492</v>
      </c>
      <c r="P25" s="184" t="s">
        <v>1035</v>
      </c>
      <c r="Q25" s="347" t="s">
        <v>197</v>
      </c>
      <c r="R25" s="413">
        <v>10</v>
      </c>
      <c r="S25" s="413">
        <v>50</v>
      </c>
      <c r="T25" s="398">
        <v>20</v>
      </c>
      <c r="U25" s="349" t="s">
        <v>273</v>
      </c>
      <c r="V25" s="918" t="s">
        <v>273</v>
      </c>
      <c r="W25" s="398">
        <v>0</v>
      </c>
      <c r="X25" s="909" t="s">
        <v>273</v>
      </c>
      <c r="Y25" s="490" t="s">
        <v>295</v>
      </c>
      <c r="Z25" s="896" t="s">
        <v>273</v>
      </c>
      <c r="AA25" s="896" t="s">
        <v>273</v>
      </c>
      <c r="AB25" s="347" t="s">
        <v>492</v>
      </c>
      <c r="AC25" s="473">
        <v>100</v>
      </c>
      <c r="AD25" s="398">
        <v>10</v>
      </c>
    </row>
    <row r="26" spans="2:30" x14ac:dyDescent="0.4">
      <c r="B26" s="219">
        <v>20</v>
      </c>
      <c r="C26" s="591">
        <f>'1_시스템정보'!C26</f>
        <v>0</v>
      </c>
      <c r="D26" s="220">
        <f>'1_시스템정보'!D26</f>
        <v>0</v>
      </c>
      <c r="F26" s="903" t="s">
        <v>295</v>
      </c>
      <c r="G26" s="412">
        <v>5</v>
      </c>
      <c r="H26" s="397">
        <v>0.1</v>
      </c>
      <c r="I26" s="908" t="s">
        <v>492</v>
      </c>
      <c r="J26" s="917" t="s">
        <v>492</v>
      </c>
      <c r="K26" s="412"/>
      <c r="L26" s="913">
        <f>IF($K26="Y", 90, MIN(IF('1_시스템정보'!$Y26&gt;0,100*'1_시스템정보'!$Y26/'1_시스템정보'!$S26+5,50),90))</f>
        <v>50</v>
      </c>
      <c r="M26" s="472">
        <v>1</v>
      </c>
      <c r="N26" s="465">
        <v>150</v>
      </c>
      <c r="O26" s="489" t="s">
        <v>492</v>
      </c>
      <c r="P26" s="183" t="s">
        <v>1035</v>
      </c>
      <c r="Q26" s="471" t="s">
        <v>197</v>
      </c>
      <c r="R26" s="412">
        <v>10</v>
      </c>
      <c r="S26" s="412">
        <v>50</v>
      </c>
      <c r="T26" s="397">
        <v>20</v>
      </c>
      <c r="U26" s="462" t="s">
        <v>273</v>
      </c>
      <c r="V26" s="917" t="s">
        <v>273</v>
      </c>
      <c r="W26" s="397">
        <v>0</v>
      </c>
      <c r="X26" s="908" t="s">
        <v>273</v>
      </c>
      <c r="Y26" s="489" t="s">
        <v>295</v>
      </c>
      <c r="Z26" s="895" t="s">
        <v>273</v>
      </c>
      <c r="AA26" s="895" t="s">
        <v>273</v>
      </c>
      <c r="AB26" s="471" t="s">
        <v>492</v>
      </c>
      <c r="AC26" s="472">
        <v>100</v>
      </c>
      <c r="AD26" s="397">
        <v>10</v>
      </c>
    </row>
    <row r="27" spans="2:30" x14ac:dyDescent="0.4">
      <c r="B27" s="219">
        <v>21</v>
      </c>
      <c r="C27" s="591">
        <f>'1_시스템정보'!C27</f>
        <v>0</v>
      </c>
      <c r="D27" s="220">
        <f>'1_시스템정보'!D27</f>
        <v>0</v>
      </c>
      <c r="F27" s="904" t="s">
        <v>295</v>
      </c>
      <c r="G27" s="413">
        <v>5</v>
      </c>
      <c r="H27" s="398">
        <v>0.1</v>
      </c>
      <c r="I27" s="909" t="s">
        <v>492</v>
      </c>
      <c r="J27" s="918" t="s">
        <v>492</v>
      </c>
      <c r="K27" s="413"/>
      <c r="L27" s="913">
        <f>IF($K27="Y", 90, MIN(IF('1_시스템정보'!$Y27&gt;0,100*'1_시스템정보'!$Y27/'1_시스템정보'!$S27+5,50),90))</f>
        <v>50</v>
      </c>
      <c r="M27" s="473">
        <v>1</v>
      </c>
      <c r="N27" s="466">
        <v>150</v>
      </c>
      <c r="O27" s="490" t="s">
        <v>492</v>
      </c>
      <c r="P27" s="184" t="s">
        <v>1035</v>
      </c>
      <c r="Q27" s="347" t="s">
        <v>197</v>
      </c>
      <c r="R27" s="413">
        <v>10</v>
      </c>
      <c r="S27" s="413">
        <v>50</v>
      </c>
      <c r="T27" s="398">
        <v>20</v>
      </c>
      <c r="U27" s="349" t="s">
        <v>273</v>
      </c>
      <c r="V27" s="918" t="s">
        <v>273</v>
      </c>
      <c r="W27" s="398">
        <v>0</v>
      </c>
      <c r="X27" s="909" t="s">
        <v>273</v>
      </c>
      <c r="Y27" s="490" t="s">
        <v>295</v>
      </c>
      <c r="Z27" s="896" t="s">
        <v>273</v>
      </c>
      <c r="AA27" s="896" t="s">
        <v>273</v>
      </c>
      <c r="AB27" s="347" t="s">
        <v>492</v>
      </c>
      <c r="AC27" s="473">
        <v>100</v>
      </c>
      <c r="AD27" s="398">
        <v>10</v>
      </c>
    </row>
    <row r="28" spans="2:30" x14ac:dyDescent="0.4">
      <c r="B28" s="219">
        <v>22</v>
      </c>
      <c r="C28" s="591">
        <f>'1_시스템정보'!C28</f>
        <v>0</v>
      </c>
      <c r="D28" s="220">
        <f>'1_시스템정보'!D28</f>
        <v>0</v>
      </c>
      <c r="F28" s="903" t="s">
        <v>295</v>
      </c>
      <c r="G28" s="412">
        <v>5</v>
      </c>
      <c r="H28" s="397">
        <v>0.1</v>
      </c>
      <c r="I28" s="908" t="s">
        <v>492</v>
      </c>
      <c r="J28" s="917" t="s">
        <v>492</v>
      </c>
      <c r="K28" s="412"/>
      <c r="L28" s="913">
        <f>IF($K28="Y", 90, MIN(IF('1_시스템정보'!$Y28&gt;0,100*'1_시스템정보'!$Y28/'1_시스템정보'!$S28+5,50),90))</f>
        <v>50</v>
      </c>
      <c r="M28" s="472">
        <v>1</v>
      </c>
      <c r="N28" s="465">
        <v>150</v>
      </c>
      <c r="O28" s="489" t="s">
        <v>492</v>
      </c>
      <c r="P28" s="183" t="s">
        <v>1035</v>
      </c>
      <c r="Q28" s="471" t="s">
        <v>197</v>
      </c>
      <c r="R28" s="412">
        <v>10</v>
      </c>
      <c r="S28" s="412">
        <v>50</v>
      </c>
      <c r="T28" s="397">
        <v>20</v>
      </c>
      <c r="U28" s="462" t="s">
        <v>273</v>
      </c>
      <c r="V28" s="917" t="s">
        <v>273</v>
      </c>
      <c r="W28" s="397">
        <v>0</v>
      </c>
      <c r="X28" s="908" t="s">
        <v>273</v>
      </c>
      <c r="Y28" s="489" t="s">
        <v>295</v>
      </c>
      <c r="Z28" s="895" t="s">
        <v>273</v>
      </c>
      <c r="AA28" s="895" t="s">
        <v>273</v>
      </c>
      <c r="AB28" s="471" t="s">
        <v>492</v>
      </c>
      <c r="AC28" s="472">
        <v>100</v>
      </c>
      <c r="AD28" s="397">
        <v>10</v>
      </c>
    </row>
    <row r="29" spans="2:30" x14ac:dyDescent="0.4">
      <c r="B29" s="219">
        <v>23</v>
      </c>
      <c r="C29" s="591">
        <f>'1_시스템정보'!C29</f>
        <v>0</v>
      </c>
      <c r="D29" s="220">
        <f>'1_시스템정보'!D29</f>
        <v>0</v>
      </c>
      <c r="F29" s="904" t="s">
        <v>295</v>
      </c>
      <c r="G29" s="413">
        <v>5</v>
      </c>
      <c r="H29" s="398">
        <v>0.1</v>
      </c>
      <c r="I29" s="909" t="s">
        <v>492</v>
      </c>
      <c r="J29" s="918" t="s">
        <v>492</v>
      </c>
      <c r="K29" s="413"/>
      <c r="L29" s="913">
        <f>IF($K29="Y", 90, MIN(IF('1_시스템정보'!$Y29&gt;0,100*'1_시스템정보'!$Y29/'1_시스템정보'!$S29+5,50),90))</f>
        <v>50</v>
      </c>
      <c r="M29" s="473">
        <v>1</v>
      </c>
      <c r="N29" s="466">
        <v>150</v>
      </c>
      <c r="O29" s="490" t="s">
        <v>492</v>
      </c>
      <c r="P29" s="184" t="s">
        <v>1035</v>
      </c>
      <c r="Q29" s="347" t="s">
        <v>197</v>
      </c>
      <c r="R29" s="413">
        <v>10</v>
      </c>
      <c r="S29" s="413">
        <v>50</v>
      </c>
      <c r="T29" s="398">
        <v>20</v>
      </c>
      <c r="U29" s="349" t="s">
        <v>273</v>
      </c>
      <c r="V29" s="918" t="s">
        <v>273</v>
      </c>
      <c r="W29" s="398">
        <v>0</v>
      </c>
      <c r="X29" s="909" t="s">
        <v>273</v>
      </c>
      <c r="Y29" s="490" t="s">
        <v>295</v>
      </c>
      <c r="Z29" s="896" t="s">
        <v>273</v>
      </c>
      <c r="AA29" s="896" t="s">
        <v>273</v>
      </c>
      <c r="AB29" s="347" t="s">
        <v>492</v>
      </c>
      <c r="AC29" s="473">
        <v>100</v>
      </c>
      <c r="AD29" s="398">
        <v>10</v>
      </c>
    </row>
    <row r="30" spans="2:30" x14ac:dyDescent="0.4">
      <c r="B30" s="219">
        <v>24</v>
      </c>
      <c r="C30" s="591">
        <f>'1_시스템정보'!C30</f>
        <v>0</v>
      </c>
      <c r="D30" s="220">
        <f>'1_시스템정보'!D30</f>
        <v>0</v>
      </c>
      <c r="F30" s="903" t="s">
        <v>295</v>
      </c>
      <c r="G30" s="412">
        <v>5</v>
      </c>
      <c r="H30" s="397">
        <v>0.1</v>
      </c>
      <c r="I30" s="908" t="s">
        <v>492</v>
      </c>
      <c r="J30" s="917" t="s">
        <v>492</v>
      </c>
      <c r="K30" s="412"/>
      <c r="L30" s="913">
        <f>IF($K30="Y", 90, MIN(IF('1_시스템정보'!$Y30&gt;0,100*'1_시스템정보'!$Y30/'1_시스템정보'!$S30+5,50),90))</f>
        <v>50</v>
      </c>
      <c r="M30" s="472">
        <v>1</v>
      </c>
      <c r="N30" s="465">
        <v>150</v>
      </c>
      <c r="O30" s="489" t="s">
        <v>492</v>
      </c>
      <c r="P30" s="183" t="s">
        <v>1035</v>
      </c>
      <c r="Q30" s="471" t="s">
        <v>197</v>
      </c>
      <c r="R30" s="412">
        <v>10</v>
      </c>
      <c r="S30" s="412">
        <v>50</v>
      </c>
      <c r="T30" s="397">
        <v>20</v>
      </c>
      <c r="U30" s="462" t="s">
        <v>273</v>
      </c>
      <c r="V30" s="917" t="s">
        <v>273</v>
      </c>
      <c r="W30" s="397">
        <v>0</v>
      </c>
      <c r="X30" s="908" t="s">
        <v>273</v>
      </c>
      <c r="Y30" s="489" t="s">
        <v>295</v>
      </c>
      <c r="Z30" s="895" t="s">
        <v>273</v>
      </c>
      <c r="AA30" s="895" t="s">
        <v>273</v>
      </c>
      <c r="AB30" s="471" t="s">
        <v>492</v>
      </c>
      <c r="AC30" s="472">
        <v>100</v>
      </c>
      <c r="AD30" s="397">
        <v>10</v>
      </c>
    </row>
    <row r="31" spans="2:30" x14ac:dyDescent="0.4">
      <c r="B31" s="219">
        <v>25</v>
      </c>
      <c r="C31" s="591">
        <f>'1_시스템정보'!C31</f>
        <v>0</v>
      </c>
      <c r="D31" s="220">
        <f>'1_시스템정보'!D31</f>
        <v>0</v>
      </c>
      <c r="F31" s="904" t="s">
        <v>295</v>
      </c>
      <c r="G31" s="413">
        <v>5</v>
      </c>
      <c r="H31" s="398">
        <v>0.1</v>
      </c>
      <c r="I31" s="909" t="s">
        <v>492</v>
      </c>
      <c r="J31" s="918" t="s">
        <v>492</v>
      </c>
      <c r="K31" s="413"/>
      <c r="L31" s="913">
        <f>IF($K31="Y", 90, MIN(IF('1_시스템정보'!$Y31&gt;0,100*'1_시스템정보'!$Y31/'1_시스템정보'!$S31+5,50),90))</f>
        <v>50</v>
      </c>
      <c r="M31" s="473">
        <v>1</v>
      </c>
      <c r="N31" s="466">
        <v>150</v>
      </c>
      <c r="O31" s="490" t="s">
        <v>492</v>
      </c>
      <c r="P31" s="184" t="s">
        <v>1035</v>
      </c>
      <c r="Q31" s="347" t="s">
        <v>197</v>
      </c>
      <c r="R31" s="413">
        <v>10</v>
      </c>
      <c r="S31" s="413">
        <v>50</v>
      </c>
      <c r="T31" s="398">
        <v>20</v>
      </c>
      <c r="U31" s="349" t="s">
        <v>273</v>
      </c>
      <c r="V31" s="918" t="s">
        <v>273</v>
      </c>
      <c r="W31" s="398">
        <v>0</v>
      </c>
      <c r="X31" s="909" t="s">
        <v>273</v>
      </c>
      <c r="Y31" s="490" t="s">
        <v>295</v>
      </c>
      <c r="Z31" s="896" t="s">
        <v>273</v>
      </c>
      <c r="AA31" s="896" t="s">
        <v>273</v>
      </c>
      <c r="AB31" s="347" t="s">
        <v>492</v>
      </c>
      <c r="AC31" s="473">
        <v>100</v>
      </c>
      <c r="AD31" s="398">
        <v>10</v>
      </c>
    </row>
    <row r="32" spans="2:30" x14ac:dyDescent="0.4">
      <c r="B32" s="219">
        <v>26</v>
      </c>
      <c r="C32" s="591">
        <f>'1_시스템정보'!C32</f>
        <v>0</v>
      </c>
      <c r="D32" s="220">
        <f>'1_시스템정보'!D32</f>
        <v>0</v>
      </c>
      <c r="F32" s="903" t="s">
        <v>295</v>
      </c>
      <c r="G32" s="412">
        <v>5</v>
      </c>
      <c r="H32" s="397">
        <v>0.1</v>
      </c>
      <c r="I32" s="908" t="s">
        <v>492</v>
      </c>
      <c r="J32" s="917" t="s">
        <v>492</v>
      </c>
      <c r="K32" s="412"/>
      <c r="L32" s="913">
        <f>IF($K32="Y", 90, MIN(IF('1_시스템정보'!$Y32&gt;0,100*'1_시스템정보'!$Y32/'1_시스템정보'!$S32+5,50),90))</f>
        <v>50</v>
      </c>
      <c r="M32" s="472">
        <v>1</v>
      </c>
      <c r="N32" s="465">
        <v>150</v>
      </c>
      <c r="O32" s="489" t="s">
        <v>492</v>
      </c>
      <c r="P32" s="183" t="s">
        <v>1035</v>
      </c>
      <c r="Q32" s="471" t="s">
        <v>197</v>
      </c>
      <c r="R32" s="412">
        <v>10</v>
      </c>
      <c r="S32" s="412">
        <v>50</v>
      </c>
      <c r="T32" s="397">
        <v>20</v>
      </c>
      <c r="U32" s="462" t="s">
        <v>273</v>
      </c>
      <c r="V32" s="917" t="s">
        <v>273</v>
      </c>
      <c r="W32" s="397">
        <v>0</v>
      </c>
      <c r="X32" s="908" t="s">
        <v>273</v>
      </c>
      <c r="Y32" s="489" t="s">
        <v>295</v>
      </c>
      <c r="Z32" s="895" t="s">
        <v>273</v>
      </c>
      <c r="AA32" s="895" t="s">
        <v>273</v>
      </c>
      <c r="AB32" s="471" t="s">
        <v>492</v>
      </c>
      <c r="AC32" s="472">
        <v>100</v>
      </c>
      <c r="AD32" s="397">
        <v>10</v>
      </c>
    </row>
    <row r="33" spans="2:30" x14ac:dyDescent="0.4">
      <c r="B33" s="219">
        <v>27</v>
      </c>
      <c r="C33" s="591">
        <f>'1_시스템정보'!C33</f>
        <v>0</v>
      </c>
      <c r="D33" s="220">
        <f>'1_시스템정보'!D33</f>
        <v>0</v>
      </c>
      <c r="F33" s="904" t="s">
        <v>295</v>
      </c>
      <c r="G33" s="413">
        <v>5</v>
      </c>
      <c r="H33" s="398">
        <v>0.1</v>
      </c>
      <c r="I33" s="909" t="s">
        <v>492</v>
      </c>
      <c r="J33" s="918" t="s">
        <v>492</v>
      </c>
      <c r="K33" s="413"/>
      <c r="L33" s="913">
        <f>IF($K33="Y", 90, MIN(IF('1_시스템정보'!$Y33&gt;0,100*'1_시스템정보'!$Y33/'1_시스템정보'!$S33+5,50),90))</f>
        <v>50</v>
      </c>
      <c r="M33" s="473">
        <v>1</v>
      </c>
      <c r="N33" s="466">
        <v>150</v>
      </c>
      <c r="O33" s="490" t="s">
        <v>492</v>
      </c>
      <c r="P33" s="184" t="s">
        <v>1035</v>
      </c>
      <c r="Q33" s="347" t="s">
        <v>197</v>
      </c>
      <c r="R33" s="413">
        <v>10</v>
      </c>
      <c r="S33" s="413">
        <v>50</v>
      </c>
      <c r="T33" s="398">
        <v>20</v>
      </c>
      <c r="U33" s="349" t="s">
        <v>273</v>
      </c>
      <c r="V33" s="918" t="s">
        <v>273</v>
      </c>
      <c r="W33" s="398">
        <v>0</v>
      </c>
      <c r="X33" s="909" t="s">
        <v>273</v>
      </c>
      <c r="Y33" s="490" t="s">
        <v>295</v>
      </c>
      <c r="Z33" s="896" t="s">
        <v>273</v>
      </c>
      <c r="AA33" s="896" t="s">
        <v>273</v>
      </c>
      <c r="AB33" s="347" t="s">
        <v>492</v>
      </c>
      <c r="AC33" s="473">
        <v>100</v>
      </c>
      <c r="AD33" s="398">
        <v>10</v>
      </c>
    </row>
    <row r="34" spans="2:30" x14ac:dyDescent="0.4">
      <c r="B34" s="219">
        <v>28</v>
      </c>
      <c r="C34" s="591">
        <f>'1_시스템정보'!C34</f>
        <v>0</v>
      </c>
      <c r="D34" s="220">
        <f>'1_시스템정보'!D34</f>
        <v>0</v>
      </c>
      <c r="F34" s="903" t="s">
        <v>295</v>
      </c>
      <c r="G34" s="412">
        <v>5</v>
      </c>
      <c r="H34" s="397">
        <v>0.1</v>
      </c>
      <c r="I34" s="908" t="s">
        <v>492</v>
      </c>
      <c r="J34" s="917" t="s">
        <v>492</v>
      </c>
      <c r="K34" s="412"/>
      <c r="L34" s="913">
        <f>IF($K34="Y", 90, MIN(IF('1_시스템정보'!$Y34&gt;0,100*'1_시스템정보'!$Y34/'1_시스템정보'!$S34+5,50),90))</f>
        <v>50</v>
      </c>
      <c r="M34" s="472">
        <v>1</v>
      </c>
      <c r="N34" s="465">
        <v>150</v>
      </c>
      <c r="O34" s="489" t="s">
        <v>492</v>
      </c>
      <c r="P34" s="183" t="s">
        <v>1035</v>
      </c>
      <c r="Q34" s="471" t="s">
        <v>197</v>
      </c>
      <c r="R34" s="412">
        <v>10</v>
      </c>
      <c r="S34" s="412">
        <v>50</v>
      </c>
      <c r="T34" s="397">
        <v>20</v>
      </c>
      <c r="U34" s="462" t="s">
        <v>273</v>
      </c>
      <c r="V34" s="917" t="s">
        <v>273</v>
      </c>
      <c r="W34" s="397">
        <v>0</v>
      </c>
      <c r="X34" s="908" t="s">
        <v>273</v>
      </c>
      <c r="Y34" s="489" t="s">
        <v>295</v>
      </c>
      <c r="Z34" s="895" t="s">
        <v>273</v>
      </c>
      <c r="AA34" s="895" t="s">
        <v>273</v>
      </c>
      <c r="AB34" s="471" t="s">
        <v>492</v>
      </c>
      <c r="AC34" s="472">
        <v>100</v>
      </c>
      <c r="AD34" s="397">
        <v>10</v>
      </c>
    </row>
    <row r="35" spans="2:30" x14ac:dyDescent="0.4">
      <c r="B35" s="219">
        <v>29</v>
      </c>
      <c r="C35" s="591">
        <f>'1_시스템정보'!C35</f>
        <v>0</v>
      </c>
      <c r="D35" s="220">
        <f>'1_시스템정보'!D35</f>
        <v>0</v>
      </c>
      <c r="F35" s="904" t="s">
        <v>295</v>
      </c>
      <c r="G35" s="413">
        <v>5</v>
      </c>
      <c r="H35" s="398">
        <v>0.1</v>
      </c>
      <c r="I35" s="909" t="s">
        <v>492</v>
      </c>
      <c r="J35" s="918" t="s">
        <v>492</v>
      </c>
      <c r="K35" s="413"/>
      <c r="L35" s="913">
        <f>IF($K35="Y", 90, MIN(IF('1_시스템정보'!$Y35&gt;0,100*'1_시스템정보'!$Y35/'1_시스템정보'!$S35+5,50),90))</f>
        <v>50</v>
      </c>
      <c r="M35" s="473">
        <v>1</v>
      </c>
      <c r="N35" s="466">
        <v>150</v>
      </c>
      <c r="O35" s="490" t="s">
        <v>492</v>
      </c>
      <c r="P35" s="184" t="s">
        <v>1035</v>
      </c>
      <c r="Q35" s="347" t="s">
        <v>197</v>
      </c>
      <c r="R35" s="413">
        <v>10</v>
      </c>
      <c r="S35" s="413">
        <v>50</v>
      </c>
      <c r="T35" s="398">
        <v>20</v>
      </c>
      <c r="U35" s="349" t="s">
        <v>273</v>
      </c>
      <c r="V35" s="918" t="s">
        <v>273</v>
      </c>
      <c r="W35" s="398">
        <v>0</v>
      </c>
      <c r="X35" s="909" t="s">
        <v>273</v>
      </c>
      <c r="Y35" s="490" t="s">
        <v>295</v>
      </c>
      <c r="Z35" s="896" t="s">
        <v>273</v>
      </c>
      <c r="AA35" s="896" t="s">
        <v>273</v>
      </c>
      <c r="AB35" s="347" t="s">
        <v>492</v>
      </c>
      <c r="AC35" s="473">
        <v>100</v>
      </c>
      <c r="AD35" s="398">
        <v>10</v>
      </c>
    </row>
    <row r="36" spans="2:30" x14ac:dyDescent="0.4">
      <c r="B36" s="219">
        <v>30</v>
      </c>
      <c r="C36" s="591">
        <f>'1_시스템정보'!C36</f>
        <v>0</v>
      </c>
      <c r="D36" s="220">
        <f>'1_시스템정보'!D36</f>
        <v>0</v>
      </c>
      <c r="F36" s="903" t="s">
        <v>295</v>
      </c>
      <c r="G36" s="412">
        <v>5</v>
      </c>
      <c r="H36" s="397">
        <v>0.1</v>
      </c>
      <c r="I36" s="908" t="s">
        <v>492</v>
      </c>
      <c r="J36" s="917" t="s">
        <v>492</v>
      </c>
      <c r="K36" s="412"/>
      <c r="L36" s="913">
        <f>IF($K36="Y", 90, MIN(IF('1_시스템정보'!$Y36&gt;0,100*'1_시스템정보'!$Y36/'1_시스템정보'!$S36+5,50),90))</f>
        <v>50</v>
      </c>
      <c r="M36" s="472">
        <v>1</v>
      </c>
      <c r="N36" s="465">
        <v>150</v>
      </c>
      <c r="O36" s="489" t="s">
        <v>492</v>
      </c>
      <c r="P36" s="183" t="s">
        <v>1035</v>
      </c>
      <c r="Q36" s="471" t="s">
        <v>197</v>
      </c>
      <c r="R36" s="412">
        <v>10</v>
      </c>
      <c r="S36" s="412">
        <v>50</v>
      </c>
      <c r="T36" s="397">
        <v>20</v>
      </c>
      <c r="U36" s="462" t="s">
        <v>273</v>
      </c>
      <c r="V36" s="917" t="s">
        <v>273</v>
      </c>
      <c r="W36" s="397">
        <v>0</v>
      </c>
      <c r="X36" s="908" t="s">
        <v>273</v>
      </c>
      <c r="Y36" s="489" t="s">
        <v>295</v>
      </c>
      <c r="Z36" s="895" t="s">
        <v>273</v>
      </c>
      <c r="AA36" s="895" t="s">
        <v>273</v>
      </c>
      <c r="AB36" s="471" t="s">
        <v>492</v>
      </c>
      <c r="AC36" s="472">
        <v>100</v>
      </c>
      <c r="AD36" s="397">
        <v>10</v>
      </c>
    </row>
    <row r="37" spans="2:30" x14ac:dyDescent="0.4">
      <c r="B37" s="219">
        <v>31</v>
      </c>
      <c r="C37" s="591">
        <f>'1_시스템정보'!C37</f>
        <v>0</v>
      </c>
      <c r="D37" s="220">
        <f>'1_시스템정보'!D37</f>
        <v>0</v>
      </c>
      <c r="F37" s="904" t="s">
        <v>295</v>
      </c>
      <c r="G37" s="413">
        <v>5</v>
      </c>
      <c r="H37" s="398">
        <v>0.1</v>
      </c>
      <c r="I37" s="909" t="s">
        <v>492</v>
      </c>
      <c r="J37" s="918" t="s">
        <v>492</v>
      </c>
      <c r="K37" s="413"/>
      <c r="L37" s="913">
        <f>IF($K37="Y", 90, MIN(IF('1_시스템정보'!$Y37&gt;0,100*'1_시스템정보'!$Y37/'1_시스템정보'!$S37+5,50),90))</f>
        <v>50</v>
      </c>
      <c r="M37" s="473">
        <v>1</v>
      </c>
      <c r="N37" s="466">
        <v>150</v>
      </c>
      <c r="O37" s="490" t="s">
        <v>492</v>
      </c>
      <c r="P37" s="184" t="s">
        <v>1035</v>
      </c>
      <c r="Q37" s="347" t="s">
        <v>197</v>
      </c>
      <c r="R37" s="413">
        <v>10</v>
      </c>
      <c r="S37" s="413">
        <v>50</v>
      </c>
      <c r="T37" s="398">
        <v>20</v>
      </c>
      <c r="U37" s="349" t="s">
        <v>273</v>
      </c>
      <c r="V37" s="918" t="s">
        <v>273</v>
      </c>
      <c r="W37" s="398">
        <v>0</v>
      </c>
      <c r="X37" s="909" t="s">
        <v>273</v>
      </c>
      <c r="Y37" s="490" t="s">
        <v>295</v>
      </c>
      <c r="Z37" s="896" t="s">
        <v>273</v>
      </c>
      <c r="AA37" s="896" t="s">
        <v>273</v>
      </c>
      <c r="AB37" s="347" t="s">
        <v>492</v>
      </c>
      <c r="AC37" s="473">
        <v>100</v>
      </c>
      <c r="AD37" s="398">
        <v>10</v>
      </c>
    </row>
    <row r="38" spans="2:30" x14ac:dyDescent="0.4">
      <c r="B38" s="219">
        <v>32</v>
      </c>
      <c r="C38" s="591">
        <f>'1_시스템정보'!C38</f>
        <v>0</v>
      </c>
      <c r="D38" s="220">
        <f>'1_시스템정보'!D38</f>
        <v>0</v>
      </c>
      <c r="F38" s="903" t="s">
        <v>295</v>
      </c>
      <c r="G38" s="412">
        <v>5</v>
      </c>
      <c r="H38" s="397">
        <v>0.1</v>
      </c>
      <c r="I38" s="908" t="s">
        <v>492</v>
      </c>
      <c r="J38" s="917" t="s">
        <v>492</v>
      </c>
      <c r="K38" s="412"/>
      <c r="L38" s="913">
        <f>IF($K38="Y", 90, MIN(IF('1_시스템정보'!$Y38&gt;0,100*'1_시스템정보'!$Y38/'1_시스템정보'!$S38+5,50),90))</f>
        <v>50</v>
      </c>
      <c r="M38" s="472">
        <v>1</v>
      </c>
      <c r="N38" s="465">
        <v>150</v>
      </c>
      <c r="O38" s="489" t="s">
        <v>492</v>
      </c>
      <c r="P38" s="183" t="s">
        <v>1035</v>
      </c>
      <c r="Q38" s="471" t="s">
        <v>197</v>
      </c>
      <c r="R38" s="412">
        <v>10</v>
      </c>
      <c r="S38" s="412">
        <v>50</v>
      </c>
      <c r="T38" s="397">
        <v>20</v>
      </c>
      <c r="U38" s="462" t="s">
        <v>273</v>
      </c>
      <c r="V38" s="917" t="s">
        <v>273</v>
      </c>
      <c r="W38" s="397">
        <v>0</v>
      </c>
      <c r="X38" s="908" t="s">
        <v>273</v>
      </c>
      <c r="Y38" s="489" t="s">
        <v>295</v>
      </c>
      <c r="Z38" s="895" t="s">
        <v>273</v>
      </c>
      <c r="AA38" s="895" t="s">
        <v>273</v>
      </c>
      <c r="AB38" s="471" t="s">
        <v>492</v>
      </c>
      <c r="AC38" s="472">
        <v>100</v>
      </c>
      <c r="AD38" s="397">
        <v>10</v>
      </c>
    </row>
    <row r="39" spans="2:30" x14ac:dyDescent="0.4">
      <c r="B39" s="219">
        <v>33</v>
      </c>
      <c r="C39" s="591">
        <f>'1_시스템정보'!C39</f>
        <v>0</v>
      </c>
      <c r="D39" s="220">
        <f>'1_시스템정보'!D39</f>
        <v>0</v>
      </c>
      <c r="F39" s="904" t="s">
        <v>295</v>
      </c>
      <c r="G39" s="413">
        <v>5</v>
      </c>
      <c r="H39" s="398">
        <v>0.1</v>
      </c>
      <c r="I39" s="909" t="s">
        <v>492</v>
      </c>
      <c r="J39" s="918" t="s">
        <v>492</v>
      </c>
      <c r="K39" s="413"/>
      <c r="L39" s="913">
        <f>IF($K39="Y", 90, MIN(IF('1_시스템정보'!$Y39&gt;0,100*'1_시스템정보'!$Y39/'1_시스템정보'!$S39+5,50),90))</f>
        <v>50</v>
      </c>
      <c r="M39" s="473">
        <v>1</v>
      </c>
      <c r="N39" s="466">
        <v>150</v>
      </c>
      <c r="O39" s="490" t="s">
        <v>492</v>
      </c>
      <c r="P39" s="184" t="s">
        <v>1035</v>
      </c>
      <c r="Q39" s="347" t="s">
        <v>197</v>
      </c>
      <c r="R39" s="413">
        <v>10</v>
      </c>
      <c r="S39" s="413">
        <v>50</v>
      </c>
      <c r="T39" s="398">
        <v>20</v>
      </c>
      <c r="U39" s="349" t="s">
        <v>273</v>
      </c>
      <c r="V39" s="918" t="s">
        <v>273</v>
      </c>
      <c r="W39" s="398">
        <v>0</v>
      </c>
      <c r="X39" s="909" t="s">
        <v>273</v>
      </c>
      <c r="Y39" s="490" t="s">
        <v>295</v>
      </c>
      <c r="Z39" s="896" t="s">
        <v>273</v>
      </c>
      <c r="AA39" s="896" t="s">
        <v>273</v>
      </c>
      <c r="AB39" s="347" t="s">
        <v>492</v>
      </c>
      <c r="AC39" s="473">
        <v>100</v>
      </c>
      <c r="AD39" s="398">
        <v>10</v>
      </c>
    </row>
    <row r="40" spans="2:30" x14ac:dyDescent="0.4">
      <c r="B40" s="219">
        <v>34</v>
      </c>
      <c r="C40" s="591">
        <f>'1_시스템정보'!C40</f>
        <v>0</v>
      </c>
      <c r="D40" s="220">
        <f>'1_시스템정보'!D40</f>
        <v>0</v>
      </c>
      <c r="F40" s="903" t="s">
        <v>295</v>
      </c>
      <c r="G40" s="412">
        <v>5</v>
      </c>
      <c r="H40" s="397">
        <v>0.1</v>
      </c>
      <c r="I40" s="908" t="s">
        <v>492</v>
      </c>
      <c r="J40" s="917" t="s">
        <v>492</v>
      </c>
      <c r="K40" s="412"/>
      <c r="L40" s="913">
        <f>IF($K40="Y", 90, MIN(IF('1_시스템정보'!$Y40&gt;0,100*'1_시스템정보'!$Y40/'1_시스템정보'!$S40+5,50),90))</f>
        <v>50</v>
      </c>
      <c r="M40" s="472">
        <v>1</v>
      </c>
      <c r="N40" s="465">
        <v>150</v>
      </c>
      <c r="O40" s="489" t="s">
        <v>492</v>
      </c>
      <c r="P40" s="183" t="s">
        <v>1035</v>
      </c>
      <c r="Q40" s="471" t="s">
        <v>197</v>
      </c>
      <c r="R40" s="412">
        <v>10</v>
      </c>
      <c r="S40" s="412">
        <v>50</v>
      </c>
      <c r="T40" s="397">
        <v>20</v>
      </c>
      <c r="U40" s="462" t="s">
        <v>273</v>
      </c>
      <c r="V40" s="917" t="s">
        <v>273</v>
      </c>
      <c r="W40" s="397">
        <v>0</v>
      </c>
      <c r="X40" s="908" t="s">
        <v>273</v>
      </c>
      <c r="Y40" s="489" t="s">
        <v>295</v>
      </c>
      <c r="Z40" s="895" t="s">
        <v>273</v>
      </c>
      <c r="AA40" s="895" t="s">
        <v>273</v>
      </c>
      <c r="AB40" s="471" t="s">
        <v>492</v>
      </c>
      <c r="AC40" s="472">
        <v>100</v>
      </c>
      <c r="AD40" s="397">
        <v>10</v>
      </c>
    </row>
    <row r="41" spans="2:30" ht="18" thickBot="1" x14ac:dyDescent="0.45">
      <c r="B41" s="221">
        <v>35</v>
      </c>
      <c r="C41" s="592">
        <f>'1_시스템정보'!C41</f>
        <v>0</v>
      </c>
      <c r="D41" s="222">
        <f>'1_시스템정보'!D41</f>
        <v>0</v>
      </c>
      <c r="F41" s="905" t="s">
        <v>295</v>
      </c>
      <c r="G41" s="414">
        <v>5</v>
      </c>
      <c r="H41" s="399">
        <v>0.1</v>
      </c>
      <c r="I41" s="910" t="s">
        <v>492</v>
      </c>
      <c r="J41" s="919" t="s">
        <v>492</v>
      </c>
      <c r="K41" s="414"/>
      <c r="L41" s="914">
        <f>IF($K41="Y", 90, MIN(IF('1_시스템정보'!$Y41&gt;0,100*'1_시스템정보'!$Y41/'1_시스템정보'!$S41+5,50),90))</f>
        <v>50</v>
      </c>
      <c r="M41" s="474">
        <v>1</v>
      </c>
      <c r="N41" s="467">
        <v>150</v>
      </c>
      <c r="O41" s="491" t="s">
        <v>492</v>
      </c>
      <c r="P41" s="185" t="s">
        <v>1035</v>
      </c>
      <c r="Q41" s="383" t="s">
        <v>197</v>
      </c>
      <c r="R41" s="414">
        <v>10</v>
      </c>
      <c r="S41" s="414">
        <v>50</v>
      </c>
      <c r="T41" s="399">
        <v>20</v>
      </c>
      <c r="U41" s="366" t="s">
        <v>273</v>
      </c>
      <c r="V41" s="919" t="s">
        <v>273</v>
      </c>
      <c r="W41" s="399">
        <v>0</v>
      </c>
      <c r="X41" s="910" t="s">
        <v>273</v>
      </c>
      <c r="Y41" s="491" t="s">
        <v>295</v>
      </c>
      <c r="Z41" s="897" t="s">
        <v>273</v>
      </c>
      <c r="AA41" s="897" t="s">
        <v>273</v>
      </c>
      <c r="AB41" s="383" t="s">
        <v>492</v>
      </c>
      <c r="AC41" s="474">
        <v>100</v>
      </c>
      <c r="AD41" s="399">
        <v>10</v>
      </c>
    </row>
  </sheetData>
  <sheetProtection algorithmName="SHA-512" hashValue="F+YbKfpV0Ao18veoDbPTxgls7n4t4r3wUAYiMvLe8r5g4aHoJPJWsxCGrEpyaGRNWbqMctJxohqznGIBWAkfbQ==" saltValue="SS02Aia6EA0h6iCREtMvww==" spinCount="100000" sheet="1" objects="1" scenarios="1"/>
  <mergeCells count="19">
    <mergeCell ref="V3:W3"/>
    <mergeCell ref="X3:X5"/>
    <mergeCell ref="Y3:Y5"/>
    <mergeCell ref="AB3:AD3"/>
    <mergeCell ref="F2:AD2"/>
    <mergeCell ref="AA3:AA5"/>
    <mergeCell ref="Z3:Z5"/>
    <mergeCell ref="W4:W5"/>
    <mergeCell ref="B2:B5"/>
    <mergeCell ref="C2:C5"/>
    <mergeCell ref="D2:D5"/>
    <mergeCell ref="U3:U5"/>
    <mergeCell ref="O3:O5"/>
    <mergeCell ref="Q3:Q5"/>
    <mergeCell ref="P3:P5"/>
    <mergeCell ref="F3:H3"/>
    <mergeCell ref="I3:I5"/>
    <mergeCell ref="J3:N3"/>
    <mergeCell ref="K4:K5"/>
  </mergeCells>
  <phoneticPr fontId="6" type="noConversion"/>
  <conditionalFormatting sqref="Z6:Z41">
    <cfRule type="expression" dxfId="94" priority="2106">
      <formula>$Z6=""</formula>
    </cfRule>
  </conditionalFormatting>
  <conditionalFormatting sqref="F6:F41">
    <cfRule type="expression" dxfId="93" priority="2145">
      <formula>$F6=""</formula>
    </cfRule>
  </conditionalFormatting>
  <conditionalFormatting sqref="G6:G41">
    <cfRule type="expression" dxfId="92" priority="18">
      <formula>$G6=""</formula>
    </cfRule>
  </conditionalFormatting>
  <conditionalFormatting sqref="H6:H41">
    <cfRule type="expression" dxfId="91" priority="17">
      <formula>$H6=""</formula>
    </cfRule>
  </conditionalFormatting>
  <conditionalFormatting sqref="I6:I41">
    <cfRule type="expression" dxfId="90" priority="16">
      <formula>$I6=""</formula>
    </cfRule>
  </conditionalFormatting>
  <conditionalFormatting sqref="J6:J41">
    <cfRule type="expression" dxfId="89" priority="2173">
      <formula>$J6=""</formula>
    </cfRule>
  </conditionalFormatting>
  <conditionalFormatting sqref="L6:L41">
    <cfRule type="expression" dxfId="88" priority="2174">
      <formula>$L6&lt;10</formula>
    </cfRule>
  </conditionalFormatting>
  <conditionalFormatting sqref="M6:M41">
    <cfRule type="expression" dxfId="87" priority="2175">
      <formula>$M6&lt;1</formula>
    </cfRule>
  </conditionalFormatting>
  <conditionalFormatting sqref="N6:N41">
    <cfRule type="expression" dxfId="86" priority="2176">
      <formula>$N6&lt;=0</formula>
    </cfRule>
  </conditionalFormatting>
  <conditionalFormatting sqref="O6:O41">
    <cfRule type="expression" dxfId="85" priority="2192">
      <formula>$O6=""</formula>
    </cfRule>
  </conditionalFormatting>
  <conditionalFormatting sqref="K6:K41">
    <cfRule type="expression" dxfId="84" priority="14">
      <formula>$K6="Y"</formula>
    </cfRule>
  </conditionalFormatting>
  <conditionalFormatting sqref="Q6:Q41">
    <cfRule type="expression" dxfId="83" priority="2210">
      <formula>$Q6=""</formula>
    </cfRule>
  </conditionalFormatting>
  <conditionalFormatting sqref="R6:R41">
    <cfRule type="expression" dxfId="82" priority="2212">
      <formula>$R6&lt;5</formula>
    </cfRule>
  </conditionalFormatting>
  <conditionalFormatting sqref="T6:T41">
    <cfRule type="expression" dxfId="81" priority="2213">
      <formula>$T6&lt;2</formula>
    </cfRule>
  </conditionalFormatting>
  <conditionalFormatting sqref="S6:S41">
    <cfRule type="expression" dxfId="80" priority="2231">
      <formula>$S6&lt;10</formula>
    </cfRule>
  </conditionalFormatting>
  <conditionalFormatting sqref="U6:U41">
    <cfRule type="expression" dxfId="79" priority="2249">
      <formula>$U6=""</formula>
    </cfRule>
  </conditionalFormatting>
  <conditionalFormatting sqref="V6:V41">
    <cfRule type="expression" dxfId="78" priority="2263">
      <formula>$V6=""</formula>
    </cfRule>
  </conditionalFormatting>
  <conditionalFormatting sqref="W6:W41">
    <cfRule type="expression" dxfId="77" priority="12">
      <formula>$W6&gt;0</formula>
    </cfRule>
    <cfRule type="expression" dxfId="76" priority="13">
      <formula>"$w6&lt;0"</formula>
    </cfRule>
  </conditionalFormatting>
  <conditionalFormatting sqref="X6:X41">
    <cfRule type="expression" dxfId="75" priority="11">
      <formula>$X6=""</formula>
    </cfRule>
  </conditionalFormatting>
  <conditionalFormatting sqref="Y6:Y41">
    <cfRule type="expression" dxfId="74" priority="10">
      <formula>$Y6=""</formula>
    </cfRule>
  </conditionalFormatting>
  <conditionalFormatting sqref="AA6:AA41">
    <cfRule type="expression" dxfId="73" priority="34">
      <formula>$AA6=""</formula>
    </cfRule>
  </conditionalFormatting>
  <conditionalFormatting sqref="AB6:AB41">
    <cfRule type="expression" dxfId="72" priority="7">
      <formula>"$ab6="""""</formula>
    </cfRule>
  </conditionalFormatting>
  <conditionalFormatting sqref="AC6:AC41">
    <cfRule type="expression" dxfId="71" priority="4">
      <formula>$AC6&lt;&gt;100</formula>
    </cfRule>
    <cfRule type="expression" dxfId="70" priority="5">
      <formula>OR($AC6=0, $AC6&gt;100)</formula>
    </cfRule>
  </conditionalFormatting>
  <conditionalFormatting sqref="AD6:AD41">
    <cfRule type="expression" dxfId="69" priority="2">
      <formula>$AD6&lt;&gt;10</formula>
    </cfRule>
    <cfRule type="expression" dxfId="68" priority="3">
      <formula>$AD6=0</formula>
    </cfRule>
  </conditionalFormatting>
  <conditionalFormatting sqref="P6:P41">
    <cfRule type="expression" dxfId="67" priority="1">
      <formula>$P6=0</formula>
    </cfRule>
  </conditionalFormatting>
  <dataValidations disablePrompts="1" count="1">
    <dataValidation type="list" allowBlank="1" showInputMessage="1" showErrorMessage="1" sqref="K6:K41">
      <formula1>"Y"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A1BA548A-5DA5-448F-8588-7F24DD614FE5}">
            <xm:f>'1_시스템정보'!$L6=0</xm:f>
            <x14:dxf>
              <font>
                <color theme="0" tint="-0.499984740745262"/>
              </font>
              <fill>
                <patternFill>
                  <bgColor theme="0" tint="-0.14996795556505021"/>
                </patternFill>
              </fill>
            </x14:dxf>
          </x14:cfRule>
          <xm:sqref>C6:AD41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>
          <x14:formula1>
            <xm:f>PosDrive정보!$S$16:$S$18</xm:f>
          </x14:formula1>
          <xm:sqref>Y6:Y41</xm:sqref>
        </x14:dataValidation>
        <x14:dataValidation type="list" allowBlank="1" showInputMessage="1" showErrorMessage="1">
          <x14:formula1>
            <xm:f>PosDrive정보!$S$15:$S$18</xm:f>
          </x14:formula1>
          <xm:sqref>F6:F41 X6:X41 O6:O41 J6:J41 Q6:Q41 U6:V41 Z6:AA41</xm:sqref>
        </x14:dataValidation>
        <x14:dataValidation type="list" allowBlank="1" showInputMessage="1" showErrorMessage="1">
          <x14:formula1>
            <xm:f>PosDrive정보!$S$6:$S$11</xm:f>
          </x14:formula1>
          <xm:sqref>P6:P41</xm:sqref>
        </x14:dataValidation>
        <x14:dataValidation type="list" allowBlank="1" showInputMessage="1" showErrorMessage="1">
          <x14:formula1>
            <xm:f>PosDrive정보!$S$15:$S$17</xm:f>
          </x14:formula1>
          <xm:sqref>I6:I41</xm:sqref>
        </x14:dataValidation>
        <x14:dataValidation type="list" allowBlank="1" showInputMessage="1" showErrorMessage="1">
          <x14:formula1>
            <xm:f>PosDrive정보!$Y$44:$Y$47</xm:f>
          </x14:formula1>
          <xm:sqref>AB6:AB41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12</vt:i4>
      </vt:variant>
    </vt:vector>
  </HeadingPairs>
  <TitlesOfParts>
    <vt:vector size="12" baseType="lpstr">
      <vt:lpstr>PosDrive정보</vt:lpstr>
      <vt:lpstr>사용방법</vt:lpstr>
      <vt:lpstr>1_시스템정보</vt:lpstr>
      <vt:lpstr>2_Board설정(1)</vt:lpstr>
      <vt:lpstr>2_Board설정(2)</vt:lpstr>
      <vt:lpstr>3_Setup(1)</vt:lpstr>
      <vt:lpstr>3_Setup(2)</vt:lpstr>
      <vt:lpstr>3_Setup(3)</vt:lpstr>
      <vt:lpstr>3_Setup(4)</vt:lpstr>
      <vt:lpstr>3_Setup(5)</vt:lpstr>
      <vt:lpstr>4_시운전설정(Par)</vt:lpstr>
      <vt:lpstr>ShopTest절차</vt:lpstr>
    </vt:vector>
  </TitlesOfParts>
  <Company>포스코ICT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2022-08-26T04:19:05Z</cp:lastPrinted>
  <dcterms:created xsi:type="dcterms:W3CDTF">2021-09-02T06:55:23Z</dcterms:created>
  <dcterms:modified xsi:type="dcterms:W3CDTF">2023-05-11T23:26:52Z</dcterms:modified>
</cp:coreProperties>
</file>